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\\sechabds01\CEHAB\GestaoPessoas\CTGPE\2025\LAI_2025\"/>
    </mc:Choice>
  </mc:AlternateContent>
  <bookViews>
    <workbookView xWindow="0" yWindow="0" windowWidth="28800" windowHeight="11910" firstSheet="1" activeTab="11"/>
  </bookViews>
  <sheets>
    <sheet name="2025-JAN" sheetId="9" r:id="rId1"/>
    <sheet name="2025-FEV" sheetId="7" r:id="rId2"/>
    <sheet name="2025-MAR" sheetId="8" r:id="rId3"/>
    <sheet name="2025-ABR" sheetId="10" r:id="rId4"/>
    <sheet name="2025-MAI" sheetId="11" r:id="rId5"/>
    <sheet name="2025-JUN" sheetId="12" r:id="rId6"/>
    <sheet name="2025-JUL" sheetId="13" r:id="rId7"/>
    <sheet name="2025-AGO" sheetId="14" r:id="rId8"/>
    <sheet name="2025-SET" sheetId="15" r:id="rId9"/>
    <sheet name="2025-OUT" sheetId="16" r:id="rId10"/>
    <sheet name="2025-NOV" sheetId="17" r:id="rId11"/>
    <sheet name="2025-DEZ" sheetId="18" r:id="rId12"/>
  </sheets>
  <externalReferences>
    <externalReference r:id="rId13"/>
  </externalReferences>
  <definedNames>
    <definedName name="_xlnm._FilterDatabase" localSheetId="3" hidden="1">'2025-ABR'!$A$6:$AD$341</definedName>
    <definedName name="_xlnm._FilterDatabase" localSheetId="7" hidden="1">'2025-AGO'!$A$6:$AD$729</definedName>
    <definedName name="_xlnm._FilterDatabase" localSheetId="11" hidden="1">'2025-DEZ'!$A$6:$AD$729</definedName>
    <definedName name="_xlnm._FilterDatabase" localSheetId="1" hidden="1">'2025-FEV'!$A$6:$AD$340</definedName>
    <definedName name="_xlnm._FilterDatabase" localSheetId="0" hidden="1">'2025-JAN'!$A$6:$AD$340</definedName>
    <definedName name="_xlnm._FilterDatabase" localSheetId="6" hidden="1">'2025-JUL'!$A$6:$AD$341</definedName>
    <definedName name="_xlnm._FilterDatabase" localSheetId="5" hidden="1">'2025-JUN'!$A$6:$AD$341</definedName>
    <definedName name="_xlnm._FilterDatabase" localSheetId="4" hidden="1">'2025-MAI'!$A$6:$AD$341</definedName>
    <definedName name="_xlnm._FilterDatabase" localSheetId="2" hidden="1">'2025-MAR'!$A$6:$AD$341</definedName>
    <definedName name="_xlnm._FilterDatabase" localSheetId="10" hidden="1">'2025-NOV'!$A$6:$AD$729</definedName>
    <definedName name="_xlnm._FilterDatabase" localSheetId="9" hidden="1">'2025-OUT'!$A$6:$AD$729</definedName>
    <definedName name="_xlnm._FilterDatabase" localSheetId="8" hidden="1">'2025-SET'!$A$6:$AD$729</definedName>
    <definedName name="NOMES">[1]CC_FG_18112024_PAULO_ANA!$C$3:$C$369</definedName>
    <definedName name="SIMBOLOS">[1]CC_FG_18112024_PAULO_ANA!$F$3:$F$369</definedName>
  </definedNames>
  <calcPr calcId="162913"/>
</workbook>
</file>

<file path=xl/calcChain.xml><?xml version="1.0" encoding="utf-8"?>
<calcChain xmlns="http://schemas.openxmlformats.org/spreadsheetml/2006/main">
  <c r="J543" i="17" l="1"/>
  <c r="J543" i="18"/>
  <c r="J544" i="18"/>
  <c r="J545" i="18"/>
  <c r="J546" i="18"/>
  <c r="J547" i="18"/>
  <c r="J548" i="18"/>
  <c r="J549" i="18"/>
  <c r="J550" i="18"/>
  <c r="J551" i="18"/>
  <c r="J552" i="18"/>
  <c r="J553" i="18"/>
  <c r="J554" i="18"/>
  <c r="J555" i="18"/>
  <c r="J556" i="18"/>
  <c r="J557" i="18"/>
  <c r="J558" i="18"/>
  <c r="J559" i="18"/>
  <c r="J560" i="18"/>
  <c r="J561" i="18"/>
  <c r="J562" i="18"/>
  <c r="J563" i="18"/>
  <c r="J564" i="18"/>
  <c r="J565" i="18"/>
  <c r="J566" i="18"/>
  <c r="J567" i="18"/>
  <c r="J568" i="18"/>
  <c r="J569" i="18"/>
  <c r="J570" i="18"/>
  <c r="J571" i="18"/>
  <c r="J572" i="18"/>
  <c r="J573" i="18"/>
  <c r="J574" i="18"/>
  <c r="J575" i="18"/>
  <c r="J576" i="18"/>
  <c r="J577" i="18"/>
  <c r="J578" i="18"/>
  <c r="J579" i="18"/>
  <c r="J580" i="18"/>
  <c r="J581" i="18"/>
  <c r="J582" i="18"/>
  <c r="J583" i="18"/>
  <c r="J584" i="18"/>
  <c r="J585" i="18"/>
  <c r="J586" i="18"/>
  <c r="J587" i="18"/>
  <c r="J588" i="18"/>
  <c r="J589" i="18"/>
  <c r="J590" i="18"/>
  <c r="J591" i="18"/>
  <c r="J592" i="18"/>
  <c r="J593" i="18"/>
  <c r="J594" i="18"/>
  <c r="J595" i="18"/>
  <c r="J596" i="18"/>
  <c r="J597" i="18"/>
  <c r="J598" i="18"/>
  <c r="J599" i="18"/>
  <c r="J600" i="18"/>
  <c r="J601" i="18"/>
  <c r="J602" i="18"/>
  <c r="J603" i="18"/>
  <c r="J604" i="18"/>
  <c r="J605" i="18"/>
  <c r="J606" i="18"/>
  <c r="J607" i="18"/>
  <c r="J608" i="18"/>
  <c r="J609" i="18"/>
  <c r="J610" i="18"/>
  <c r="J611" i="18"/>
  <c r="J612" i="18"/>
  <c r="J613" i="18"/>
  <c r="J614" i="18"/>
  <c r="J615" i="18"/>
  <c r="J616" i="18"/>
  <c r="J617" i="18"/>
  <c r="J618" i="18"/>
  <c r="J619" i="18"/>
  <c r="J620" i="18"/>
  <c r="J621" i="18"/>
  <c r="J725" i="18" s="1"/>
  <c r="J622" i="18"/>
  <c r="J623" i="18"/>
  <c r="J624" i="18"/>
  <c r="J625" i="18"/>
  <c r="J626" i="18"/>
  <c r="J627" i="18"/>
  <c r="J628" i="18"/>
  <c r="J629" i="18"/>
  <c r="J630" i="18"/>
  <c r="J631" i="18"/>
  <c r="J632" i="18"/>
  <c r="J633" i="18"/>
  <c r="J634" i="18"/>
  <c r="J635" i="18"/>
  <c r="J636" i="18"/>
  <c r="J637" i="18"/>
  <c r="J638" i="18"/>
  <c r="J639" i="18"/>
  <c r="J640" i="18"/>
  <c r="J641" i="18"/>
  <c r="J642" i="18"/>
  <c r="J643" i="18"/>
  <c r="J644" i="18"/>
  <c r="J645" i="18"/>
  <c r="J646" i="18"/>
  <c r="J647" i="18"/>
  <c r="J648" i="18"/>
  <c r="J649" i="18"/>
  <c r="J650" i="18"/>
  <c r="J651" i="18"/>
  <c r="J652" i="18"/>
  <c r="J653" i="18"/>
  <c r="J654" i="18"/>
  <c r="J655" i="18"/>
  <c r="J656" i="18"/>
  <c r="J657" i="18"/>
  <c r="J658" i="18"/>
  <c r="J659" i="18"/>
  <c r="J660" i="18"/>
  <c r="J661" i="18"/>
  <c r="J662" i="18"/>
  <c r="J663" i="18"/>
  <c r="J664" i="18"/>
  <c r="J665" i="18"/>
  <c r="J666" i="18"/>
  <c r="J667" i="18"/>
  <c r="J668" i="18"/>
  <c r="J669" i="18"/>
  <c r="J670" i="18"/>
  <c r="J671" i="18"/>
  <c r="J672" i="18"/>
  <c r="J673" i="18"/>
  <c r="J674" i="18"/>
  <c r="J675" i="18"/>
  <c r="J676" i="18"/>
  <c r="J677" i="18"/>
  <c r="J678" i="18"/>
  <c r="J679" i="18"/>
  <c r="J680" i="18"/>
  <c r="J681" i="18"/>
  <c r="J682" i="18"/>
  <c r="J683" i="18"/>
  <c r="J684" i="18"/>
  <c r="J685" i="18"/>
  <c r="J686" i="18"/>
  <c r="J687" i="18"/>
  <c r="J688" i="18"/>
  <c r="J689" i="18"/>
  <c r="J690" i="18"/>
  <c r="J691" i="18"/>
  <c r="J692" i="18"/>
  <c r="J693" i="18"/>
  <c r="J694" i="18"/>
  <c r="J695" i="18"/>
  <c r="J696" i="18"/>
  <c r="J697" i="18"/>
  <c r="J698" i="18"/>
  <c r="J699" i="18"/>
  <c r="J700" i="18"/>
  <c r="J701" i="18"/>
  <c r="J702" i="18"/>
  <c r="J703" i="18"/>
  <c r="J704" i="18"/>
  <c r="J705" i="18"/>
  <c r="J706" i="18"/>
  <c r="J707" i="18"/>
  <c r="J708" i="18"/>
  <c r="J709" i="18"/>
  <c r="J710" i="18"/>
  <c r="J711" i="18"/>
  <c r="J712" i="18"/>
  <c r="J713" i="18"/>
  <c r="J714" i="18"/>
  <c r="J715" i="18"/>
  <c r="J716" i="18"/>
  <c r="J726" i="18"/>
  <c r="J728" i="18"/>
  <c r="J303" i="18"/>
  <c r="J727" i="18" l="1"/>
  <c r="J64" i="18"/>
  <c r="I776" i="18"/>
  <c r="H776" i="18"/>
  <c r="G776" i="18"/>
  <c r="D776" i="18"/>
  <c r="C776" i="18"/>
  <c r="E776" i="18" s="1"/>
  <c r="I775" i="18"/>
  <c r="H775" i="18"/>
  <c r="G775" i="18"/>
  <c r="D775" i="18"/>
  <c r="C775" i="18"/>
  <c r="E775" i="18" s="1"/>
  <c r="I774" i="18"/>
  <c r="H774" i="18"/>
  <c r="G774" i="18"/>
  <c r="D774" i="18"/>
  <c r="C774" i="18"/>
  <c r="E774" i="18" s="1"/>
  <c r="I773" i="18"/>
  <c r="H773" i="18"/>
  <c r="G773" i="18"/>
  <c r="E773" i="18"/>
  <c r="D773" i="18"/>
  <c r="C773" i="18"/>
  <c r="I772" i="18"/>
  <c r="H772" i="18"/>
  <c r="G772" i="18"/>
  <c r="D772" i="18"/>
  <c r="C772" i="18"/>
  <c r="E772" i="18" s="1"/>
  <c r="I771" i="18"/>
  <c r="I777" i="18" s="1"/>
  <c r="H771" i="18"/>
  <c r="H777" i="18" s="1"/>
  <c r="G771" i="18"/>
  <c r="G777" i="18" s="1"/>
  <c r="D771" i="18"/>
  <c r="E771" i="18" s="1"/>
  <c r="C771" i="18"/>
  <c r="C777" i="18" s="1"/>
  <c r="I769" i="18"/>
  <c r="I768" i="18"/>
  <c r="I767" i="18"/>
  <c r="I766" i="18"/>
  <c r="I765" i="18"/>
  <c r="I764" i="18"/>
  <c r="I763" i="18"/>
  <c r="I762" i="18"/>
  <c r="I761" i="18"/>
  <c r="I760" i="18"/>
  <c r="I759" i="18"/>
  <c r="I758" i="18"/>
  <c r="G754" i="18"/>
  <c r="D754" i="18"/>
  <c r="H753" i="18"/>
  <c r="G753" i="18"/>
  <c r="D753" i="18"/>
  <c r="C753" i="18"/>
  <c r="E753" i="18" s="1"/>
  <c r="H752" i="18"/>
  <c r="H754" i="18" s="1"/>
  <c r="G752" i="18"/>
  <c r="D752" i="18"/>
  <c r="C752" i="18"/>
  <c r="E752" i="18" s="1"/>
  <c r="H751" i="18"/>
  <c r="G751" i="18"/>
  <c r="D751" i="18"/>
  <c r="C751" i="18"/>
  <c r="E751" i="18" s="1"/>
  <c r="I750" i="18"/>
  <c r="I754" i="18" s="1"/>
  <c r="H750" i="18"/>
  <c r="G750" i="18"/>
  <c r="D750" i="18"/>
  <c r="C750" i="18"/>
  <c r="C754" i="18" s="1"/>
  <c r="I749" i="18"/>
  <c r="H749" i="18"/>
  <c r="G749" i="18"/>
  <c r="E749" i="18"/>
  <c r="D749" i="18"/>
  <c r="C749" i="18"/>
  <c r="I747" i="18"/>
  <c r="I746" i="18"/>
  <c r="I753" i="18" s="1"/>
  <c r="I745" i="18"/>
  <c r="I744" i="18"/>
  <c r="I742" i="18"/>
  <c r="I752" i="18" s="1"/>
  <c r="I739" i="18"/>
  <c r="I738" i="18"/>
  <c r="I737" i="18"/>
  <c r="I736" i="18"/>
  <c r="I751" i="18" s="1"/>
  <c r="I735" i="18"/>
  <c r="I734" i="18"/>
  <c r="I733" i="18"/>
  <c r="I728" i="18"/>
  <c r="H728" i="18"/>
  <c r="G728" i="18"/>
  <c r="D728" i="18"/>
  <c r="C728" i="18"/>
  <c r="I727" i="18"/>
  <c r="H727" i="18"/>
  <c r="G727" i="18"/>
  <c r="D727" i="18"/>
  <c r="C727" i="18"/>
  <c r="I726" i="18"/>
  <c r="H726" i="18"/>
  <c r="G726" i="18"/>
  <c r="D726" i="18"/>
  <c r="C726" i="18"/>
  <c r="I725" i="18"/>
  <c r="H725" i="18"/>
  <c r="G725" i="18"/>
  <c r="D725" i="18"/>
  <c r="C725" i="18"/>
  <c r="I724" i="18"/>
  <c r="H724" i="18"/>
  <c r="G724" i="18"/>
  <c r="D724" i="18"/>
  <c r="C724" i="18"/>
  <c r="I723" i="18"/>
  <c r="H723" i="18"/>
  <c r="G723" i="18"/>
  <c r="D723" i="18"/>
  <c r="C723" i="18"/>
  <c r="I722" i="18"/>
  <c r="H722" i="18"/>
  <c r="G722" i="18"/>
  <c r="D722" i="18"/>
  <c r="C722" i="18"/>
  <c r="I721" i="18"/>
  <c r="H721" i="18"/>
  <c r="G721" i="18"/>
  <c r="D721" i="18"/>
  <c r="C721" i="18"/>
  <c r="I720" i="18"/>
  <c r="H720" i="18"/>
  <c r="G720" i="18"/>
  <c r="D720" i="18"/>
  <c r="C720" i="18"/>
  <c r="I719" i="18"/>
  <c r="H719" i="18"/>
  <c r="G719" i="18"/>
  <c r="D719" i="18"/>
  <c r="C719" i="18"/>
  <c r="I718" i="18"/>
  <c r="H718" i="18"/>
  <c r="G718" i="18"/>
  <c r="D718" i="18"/>
  <c r="C718" i="18"/>
  <c r="J542" i="18"/>
  <c r="J541" i="18"/>
  <c r="J540" i="18"/>
  <c r="J539" i="18"/>
  <c r="J538" i="18"/>
  <c r="J537" i="18"/>
  <c r="J536" i="18"/>
  <c r="J535" i="18"/>
  <c r="J534" i="18"/>
  <c r="J533" i="18"/>
  <c r="J532" i="18"/>
  <c r="J531" i="18"/>
  <c r="J530" i="18"/>
  <c r="J529" i="18"/>
  <c r="J528" i="18"/>
  <c r="J527" i="18"/>
  <c r="J526" i="18"/>
  <c r="J525" i="18"/>
  <c r="J524" i="18"/>
  <c r="J523" i="18"/>
  <c r="J522" i="18"/>
  <c r="J521" i="18"/>
  <c r="J520" i="18"/>
  <c r="J519" i="18"/>
  <c r="J518" i="18"/>
  <c r="J517" i="18"/>
  <c r="J516" i="18"/>
  <c r="J515" i="18"/>
  <c r="J514" i="18"/>
  <c r="J513" i="18"/>
  <c r="J512" i="18"/>
  <c r="J511" i="18"/>
  <c r="J510" i="18"/>
  <c r="J509" i="18"/>
  <c r="J508" i="18"/>
  <c r="J507" i="18"/>
  <c r="J506" i="18"/>
  <c r="J505" i="18"/>
  <c r="J504" i="18"/>
  <c r="J503" i="18"/>
  <c r="J502" i="18"/>
  <c r="J501" i="18"/>
  <c r="J500" i="18"/>
  <c r="J499" i="18"/>
  <c r="J498" i="18"/>
  <c r="J497" i="18"/>
  <c r="J496" i="18"/>
  <c r="J495" i="18"/>
  <c r="J494" i="18"/>
  <c r="J493" i="18"/>
  <c r="J492" i="18"/>
  <c r="J491" i="18"/>
  <c r="J490" i="18"/>
  <c r="J489" i="18"/>
  <c r="J488" i="18"/>
  <c r="J487" i="18"/>
  <c r="J486" i="18"/>
  <c r="J485" i="18"/>
  <c r="J484" i="18"/>
  <c r="J483" i="18"/>
  <c r="J482" i="18"/>
  <c r="J481" i="18"/>
  <c r="J480" i="18"/>
  <c r="J479" i="18"/>
  <c r="J478" i="18"/>
  <c r="J477" i="18"/>
  <c r="J476" i="18"/>
  <c r="J475" i="18"/>
  <c r="J474" i="18"/>
  <c r="J473" i="18"/>
  <c r="J472" i="18"/>
  <c r="J471" i="18"/>
  <c r="J470" i="18"/>
  <c r="J469" i="18"/>
  <c r="J468" i="18"/>
  <c r="J467" i="18"/>
  <c r="J466" i="18"/>
  <c r="J465" i="18"/>
  <c r="J464" i="18"/>
  <c r="J463" i="18"/>
  <c r="J462" i="18"/>
  <c r="J461" i="18"/>
  <c r="J460" i="18"/>
  <c r="J459" i="18"/>
  <c r="J458" i="18"/>
  <c r="J457" i="18"/>
  <c r="J456" i="18"/>
  <c r="J455" i="18"/>
  <c r="J454" i="18"/>
  <c r="J453" i="18"/>
  <c r="J452" i="18"/>
  <c r="J451" i="18"/>
  <c r="J450" i="18"/>
  <c r="J449" i="18"/>
  <c r="J448" i="18"/>
  <c r="J447" i="18"/>
  <c r="J446" i="18"/>
  <c r="J445" i="18"/>
  <c r="J444" i="18"/>
  <c r="J443" i="18"/>
  <c r="J442" i="18"/>
  <c r="J441" i="18"/>
  <c r="J440" i="18"/>
  <c r="J439" i="18"/>
  <c r="J438" i="18"/>
  <c r="J437" i="18"/>
  <c r="J436" i="18"/>
  <c r="J435" i="18"/>
  <c r="J434" i="18"/>
  <c r="J433" i="18"/>
  <c r="J432" i="18"/>
  <c r="J431" i="18"/>
  <c r="J430" i="18"/>
  <c r="J429" i="18"/>
  <c r="J428" i="18"/>
  <c r="J427" i="18"/>
  <c r="J426" i="18"/>
  <c r="J425" i="18"/>
  <c r="J424" i="18"/>
  <c r="J423" i="18"/>
  <c r="J422" i="18"/>
  <c r="J421" i="18"/>
  <c r="J420" i="18"/>
  <c r="J419" i="18"/>
  <c r="J418" i="18"/>
  <c r="J417" i="18"/>
  <c r="J416" i="18"/>
  <c r="J415" i="18"/>
  <c r="J414" i="18"/>
  <c r="J413" i="18"/>
  <c r="J412" i="18"/>
  <c r="J411" i="18"/>
  <c r="J410" i="18"/>
  <c r="J409" i="18"/>
  <c r="J408" i="18"/>
  <c r="J407" i="18"/>
  <c r="J406" i="18"/>
  <c r="J405" i="18"/>
  <c r="J404" i="18"/>
  <c r="J403" i="18"/>
  <c r="J402" i="18"/>
  <c r="J401" i="18"/>
  <c r="J400" i="18"/>
  <c r="J399" i="18"/>
  <c r="J398" i="18"/>
  <c r="J397" i="18"/>
  <c r="J396" i="18"/>
  <c r="J395" i="18"/>
  <c r="J394" i="18"/>
  <c r="J393" i="18"/>
  <c r="J392" i="18"/>
  <c r="J391" i="18"/>
  <c r="J390" i="18"/>
  <c r="J389" i="18"/>
  <c r="J388" i="18"/>
  <c r="J387" i="18"/>
  <c r="J386" i="18"/>
  <c r="J385" i="18"/>
  <c r="J384" i="18"/>
  <c r="J383" i="18"/>
  <c r="J382" i="18"/>
  <c r="J381" i="18"/>
  <c r="J380" i="18"/>
  <c r="J379" i="18"/>
  <c r="J378" i="18"/>
  <c r="J377" i="18"/>
  <c r="J376" i="18"/>
  <c r="J375" i="18"/>
  <c r="J374" i="18"/>
  <c r="J373" i="18"/>
  <c r="J372" i="18"/>
  <c r="J371" i="18"/>
  <c r="J370" i="18"/>
  <c r="J369" i="18"/>
  <c r="J368" i="18"/>
  <c r="J367" i="18"/>
  <c r="J366" i="18"/>
  <c r="J365" i="18"/>
  <c r="J364" i="18"/>
  <c r="J363" i="18"/>
  <c r="J362" i="18"/>
  <c r="J361" i="18"/>
  <c r="J360" i="18"/>
  <c r="J359" i="18"/>
  <c r="J358" i="18"/>
  <c r="J357" i="18"/>
  <c r="J356" i="18"/>
  <c r="J355" i="18"/>
  <c r="J354" i="18"/>
  <c r="J353" i="18"/>
  <c r="J352" i="18"/>
  <c r="J351" i="18"/>
  <c r="J350" i="18"/>
  <c r="J349" i="18"/>
  <c r="J348" i="18"/>
  <c r="J347" i="18"/>
  <c r="J346" i="18"/>
  <c r="J345" i="18"/>
  <c r="J344" i="18"/>
  <c r="J343" i="18"/>
  <c r="J342" i="18"/>
  <c r="J341" i="18"/>
  <c r="J340" i="18"/>
  <c r="J339" i="18"/>
  <c r="J338" i="18"/>
  <c r="J337" i="18"/>
  <c r="J336" i="18"/>
  <c r="J335" i="18"/>
  <c r="J334" i="18"/>
  <c r="J333" i="18"/>
  <c r="J332" i="18"/>
  <c r="J331" i="18"/>
  <c r="J330" i="18"/>
  <c r="J329" i="18"/>
  <c r="J328" i="18"/>
  <c r="J327" i="18"/>
  <c r="J326" i="18"/>
  <c r="J325" i="18"/>
  <c r="J324" i="18"/>
  <c r="J323" i="18"/>
  <c r="J322" i="18"/>
  <c r="J321" i="18"/>
  <c r="J320" i="18"/>
  <c r="J319" i="18"/>
  <c r="J318" i="18"/>
  <c r="J317" i="18"/>
  <c r="J316" i="18"/>
  <c r="J315" i="18"/>
  <c r="J314" i="18"/>
  <c r="J313" i="18"/>
  <c r="J312" i="18"/>
  <c r="J311" i="18"/>
  <c r="J310" i="18"/>
  <c r="J309" i="18"/>
  <c r="J308" i="18"/>
  <c r="J307" i="18"/>
  <c r="J306" i="18"/>
  <c r="J305" i="18"/>
  <c r="J304" i="18"/>
  <c r="J302" i="18"/>
  <c r="J301" i="18"/>
  <c r="J300" i="18"/>
  <c r="J299" i="18"/>
  <c r="J298" i="18"/>
  <c r="J297" i="18"/>
  <c r="J296" i="18"/>
  <c r="J295" i="18"/>
  <c r="J294" i="18"/>
  <c r="J293" i="18"/>
  <c r="J292" i="18"/>
  <c r="J291" i="18"/>
  <c r="J290" i="18"/>
  <c r="J289" i="18"/>
  <c r="J288" i="18"/>
  <c r="J287" i="18"/>
  <c r="J286" i="18"/>
  <c r="J285" i="18"/>
  <c r="J284" i="18"/>
  <c r="J283" i="18"/>
  <c r="J282" i="18"/>
  <c r="J281" i="18"/>
  <c r="J280" i="18"/>
  <c r="J279" i="18"/>
  <c r="J278" i="18"/>
  <c r="J277" i="18"/>
  <c r="J276" i="18"/>
  <c r="J275" i="18"/>
  <c r="J274" i="18"/>
  <c r="J273" i="18"/>
  <c r="J272" i="18"/>
  <c r="J271" i="18"/>
  <c r="J270" i="18"/>
  <c r="J269" i="18"/>
  <c r="J268" i="18"/>
  <c r="J267" i="18"/>
  <c r="J266" i="18"/>
  <c r="J265" i="18"/>
  <c r="J264" i="18"/>
  <c r="J263" i="18"/>
  <c r="J262" i="18"/>
  <c r="J261" i="18"/>
  <c r="J260" i="18"/>
  <c r="J259" i="18"/>
  <c r="J258" i="18"/>
  <c r="J257" i="18"/>
  <c r="J256" i="18"/>
  <c r="J255" i="18"/>
  <c r="J254" i="18"/>
  <c r="J253" i="18"/>
  <c r="J252" i="18"/>
  <c r="J251" i="18"/>
  <c r="J250" i="18"/>
  <c r="J249" i="18"/>
  <c r="J248" i="18"/>
  <c r="J247" i="18"/>
  <c r="J246" i="18"/>
  <c r="J245" i="18"/>
  <c r="J244" i="18"/>
  <c r="J243" i="18"/>
  <c r="J242" i="18"/>
  <c r="J241" i="18"/>
  <c r="J240" i="18"/>
  <c r="J239" i="18"/>
  <c r="J238" i="18"/>
  <c r="J237" i="18"/>
  <c r="J236" i="18"/>
  <c r="J235" i="18"/>
  <c r="J234" i="18"/>
  <c r="J233" i="18"/>
  <c r="J232" i="18"/>
  <c r="J231" i="18"/>
  <c r="J230" i="18"/>
  <c r="J229" i="18"/>
  <c r="J228" i="18"/>
  <c r="J227" i="18"/>
  <c r="J226" i="18"/>
  <c r="J225" i="18"/>
  <c r="J224" i="18"/>
  <c r="J223" i="18"/>
  <c r="J222" i="18"/>
  <c r="J221" i="18"/>
  <c r="J220" i="18"/>
  <c r="J219" i="18"/>
  <c r="J218" i="18"/>
  <c r="J217" i="18"/>
  <c r="J216" i="18"/>
  <c r="J215" i="18"/>
  <c r="J214" i="18"/>
  <c r="J213" i="18"/>
  <c r="J212" i="18"/>
  <c r="J211" i="18"/>
  <c r="J210" i="18"/>
  <c r="J209" i="18"/>
  <c r="J208" i="18"/>
  <c r="J207" i="18"/>
  <c r="J206" i="18"/>
  <c r="J205" i="18"/>
  <c r="J204" i="18"/>
  <c r="J203" i="18"/>
  <c r="J202" i="18"/>
  <c r="J201" i="18"/>
  <c r="J200" i="18"/>
  <c r="J199" i="18"/>
  <c r="J198" i="18"/>
  <c r="J197" i="18"/>
  <c r="J196" i="18"/>
  <c r="J195" i="18"/>
  <c r="J194" i="18"/>
  <c r="J193" i="18"/>
  <c r="J192" i="18"/>
  <c r="J191" i="18"/>
  <c r="J190" i="18"/>
  <c r="J189" i="18"/>
  <c r="J188" i="18"/>
  <c r="J187" i="18"/>
  <c r="J186" i="18"/>
  <c r="J185" i="18"/>
  <c r="J184" i="18"/>
  <c r="J183" i="18"/>
  <c r="J182" i="18"/>
  <c r="J181" i="18"/>
  <c r="J180" i="18"/>
  <c r="J179" i="18"/>
  <c r="J178" i="18"/>
  <c r="J177" i="18"/>
  <c r="J176" i="18"/>
  <c r="J175" i="18"/>
  <c r="J174" i="18"/>
  <c r="J173" i="18"/>
  <c r="J172" i="18"/>
  <c r="J171" i="18"/>
  <c r="J170" i="18"/>
  <c r="J169" i="18"/>
  <c r="J168" i="18"/>
  <c r="J167" i="18"/>
  <c r="J166" i="18"/>
  <c r="J165" i="18"/>
  <c r="J164" i="18"/>
  <c r="J163" i="18"/>
  <c r="J162" i="18"/>
  <c r="J161" i="18"/>
  <c r="J160" i="18"/>
  <c r="J159" i="18"/>
  <c r="J158" i="18"/>
  <c r="J157" i="18"/>
  <c r="J156" i="18"/>
  <c r="J155" i="18"/>
  <c r="J154" i="18"/>
  <c r="J153" i="18"/>
  <c r="J152" i="18"/>
  <c r="J151" i="18"/>
  <c r="J150" i="18"/>
  <c r="J149" i="18"/>
  <c r="J148" i="18"/>
  <c r="J147" i="18"/>
  <c r="J146" i="18"/>
  <c r="J145" i="18"/>
  <c r="J144" i="18"/>
  <c r="J143" i="18"/>
  <c r="J142" i="18"/>
  <c r="J141" i="18"/>
  <c r="J140" i="18"/>
  <c r="J139" i="18"/>
  <c r="J138" i="18"/>
  <c r="J137" i="18"/>
  <c r="J136" i="18"/>
  <c r="J135" i="18"/>
  <c r="J134" i="18"/>
  <c r="J133" i="18"/>
  <c r="J132" i="18"/>
  <c r="J131" i="18"/>
  <c r="J130" i="18"/>
  <c r="J129" i="18"/>
  <c r="J128" i="18"/>
  <c r="J127" i="18"/>
  <c r="J126" i="18"/>
  <c r="J125" i="18"/>
  <c r="J124" i="18"/>
  <c r="J123" i="18"/>
  <c r="J122" i="18"/>
  <c r="J121" i="18"/>
  <c r="J120" i="18"/>
  <c r="J119" i="18"/>
  <c r="J118" i="18"/>
  <c r="J117" i="18"/>
  <c r="J116" i="18"/>
  <c r="J115" i="18"/>
  <c r="J114" i="18"/>
  <c r="J113" i="18"/>
  <c r="J112" i="18"/>
  <c r="J111" i="18"/>
  <c r="J110" i="18"/>
  <c r="J109" i="18"/>
  <c r="J108" i="18"/>
  <c r="J107" i="18"/>
  <c r="J106" i="18"/>
  <c r="J105" i="18"/>
  <c r="J104" i="18"/>
  <c r="J103" i="18"/>
  <c r="J102" i="18"/>
  <c r="J101" i="18"/>
  <c r="J100" i="18"/>
  <c r="J99" i="18"/>
  <c r="J98" i="18"/>
  <c r="J97" i="18"/>
  <c r="J96" i="18"/>
  <c r="J95" i="18"/>
  <c r="J94" i="18"/>
  <c r="J93" i="18"/>
  <c r="J92" i="18"/>
  <c r="J91" i="18"/>
  <c r="J90" i="18"/>
  <c r="J89" i="18"/>
  <c r="J88" i="18"/>
  <c r="J87" i="18"/>
  <c r="J86" i="18"/>
  <c r="J85" i="18"/>
  <c r="J84" i="18"/>
  <c r="J83" i="18"/>
  <c r="J82" i="18"/>
  <c r="J81" i="18"/>
  <c r="J80" i="18"/>
  <c r="J79" i="18"/>
  <c r="J78" i="18"/>
  <c r="J77" i="18"/>
  <c r="J76" i="18"/>
  <c r="J75" i="18"/>
  <c r="J74" i="18"/>
  <c r="J73" i="18"/>
  <c r="J72" i="18"/>
  <c r="J71" i="18"/>
  <c r="J70" i="18"/>
  <c r="J69" i="18"/>
  <c r="J68" i="18"/>
  <c r="J67" i="18"/>
  <c r="J66" i="18"/>
  <c r="J65" i="18"/>
  <c r="J63" i="18"/>
  <c r="J62" i="18"/>
  <c r="J61" i="18"/>
  <c r="J60" i="18"/>
  <c r="J59" i="18"/>
  <c r="J58" i="18"/>
  <c r="J57" i="18"/>
  <c r="J56" i="18"/>
  <c r="J55" i="18"/>
  <c r="J54" i="18"/>
  <c r="J53" i="18"/>
  <c r="J52" i="18"/>
  <c r="J51" i="18"/>
  <c r="J50" i="18"/>
  <c r="J49" i="18"/>
  <c r="J48" i="18"/>
  <c r="J47" i="18"/>
  <c r="J46" i="18"/>
  <c r="J45" i="18"/>
  <c r="J44" i="18"/>
  <c r="J42" i="18"/>
  <c r="J41" i="18"/>
  <c r="J40" i="18"/>
  <c r="J39" i="18"/>
  <c r="J38" i="18"/>
  <c r="J37" i="18"/>
  <c r="J36" i="18"/>
  <c r="J35" i="18"/>
  <c r="J34" i="18"/>
  <c r="J33" i="18"/>
  <c r="J32" i="18"/>
  <c r="J31" i="18"/>
  <c r="J30" i="18"/>
  <c r="J29" i="18"/>
  <c r="J28" i="18"/>
  <c r="J27" i="18"/>
  <c r="J26" i="18"/>
  <c r="J25" i="18"/>
  <c r="J24" i="18"/>
  <c r="J23" i="18"/>
  <c r="J22" i="18"/>
  <c r="J21" i="18"/>
  <c r="J20" i="18"/>
  <c r="J19" i="18"/>
  <c r="J18" i="18"/>
  <c r="J17" i="18"/>
  <c r="J16" i="18"/>
  <c r="J15" i="18"/>
  <c r="J14" i="18"/>
  <c r="J13" i="18"/>
  <c r="J12" i="18"/>
  <c r="J11" i="18"/>
  <c r="J10" i="18"/>
  <c r="J9" i="18"/>
  <c r="J8" i="18"/>
  <c r="J7" i="18"/>
  <c r="J718" i="18" s="1"/>
  <c r="J724" i="18" l="1"/>
  <c r="G729" i="18"/>
  <c r="J719" i="18"/>
  <c r="J721" i="18"/>
  <c r="J723" i="18"/>
  <c r="J720" i="18"/>
  <c r="J722" i="18"/>
  <c r="E727" i="18"/>
  <c r="E721" i="18"/>
  <c r="E725" i="18"/>
  <c r="E719" i="18"/>
  <c r="E723" i="18"/>
  <c r="E718" i="18"/>
  <c r="I729" i="18"/>
  <c r="H780" i="18" s="1"/>
  <c r="H729" i="18"/>
  <c r="G780" i="18" s="1"/>
  <c r="E726" i="18"/>
  <c r="E722" i="18"/>
  <c r="D729" i="18"/>
  <c r="E720" i="18"/>
  <c r="E724" i="18"/>
  <c r="E728" i="18"/>
  <c r="E777" i="18"/>
  <c r="C729" i="18"/>
  <c r="C780" i="18" s="1"/>
  <c r="D777" i="18"/>
  <c r="E750" i="18"/>
  <c r="E754" i="18" s="1"/>
  <c r="H718" i="17"/>
  <c r="I718" i="17"/>
  <c r="H719" i="17"/>
  <c r="I719" i="17"/>
  <c r="H720" i="17"/>
  <c r="I720" i="17"/>
  <c r="H721" i="17"/>
  <c r="I721" i="17"/>
  <c r="H722" i="17"/>
  <c r="I722" i="17"/>
  <c r="H723" i="17"/>
  <c r="I723" i="17"/>
  <c r="H724" i="17"/>
  <c r="I724" i="17"/>
  <c r="H725" i="17"/>
  <c r="I725" i="17"/>
  <c r="H726" i="17"/>
  <c r="I726" i="17"/>
  <c r="H727" i="17"/>
  <c r="I727" i="17"/>
  <c r="H728" i="17"/>
  <c r="I728" i="17"/>
  <c r="J49" i="17"/>
  <c r="D780" i="18" l="1"/>
  <c r="J729" i="18"/>
  <c r="I780" i="18" s="1"/>
  <c r="E729" i="18"/>
  <c r="E780" i="18" s="1"/>
  <c r="J709" i="17"/>
  <c r="J333" i="17"/>
  <c r="J332" i="17"/>
  <c r="J331" i="17"/>
  <c r="J650" i="17"/>
  <c r="J651" i="17"/>
  <c r="J652" i="17"/>
  <c r="J653" i="17"/>
  <c r="J654" i="17"/>
  <c r="J655" i="17"/>
  <c r="J656" i="17"/>
  <c r="J657" i="17"/>
  <c r="J658" i="17"/>
  <c r="J659" i="17"/>
  <c r="J660" i="17"/>
  <c r="J661" i="17"/>
  <c r="J662" i="17"/>
  <c r="J663" i="17"/>
  <c r="J664" i="17"/>
  <c r="J665" i="17"/>
  <c r="J666" i="17"/>
  <c r="J667" i="17"/>
  <c r="J668" i="17"/>
  <c r="J669" i="17"/>
  <c r="J670" i="17"/>
  <c r="J671" i="17"/>
  <c r="J672" i="17"/>
  <c r="J673" i="17"/>
  <c r="J674" i="17"/>
  <c r="J675" i="17"/>
  <c r="J676" i="17"/>
  <c r="J677" i="17"/>
  <c r="J678" i="17"/>
  <c r="J679" i="17"/>
  <c r="J680" i="17"/>
  <c r="J681" i="17"/>
  <c r="J682" i="17"/>
  <c r="J683" i="17"/>
  <c r="J684" i="17"/>
  <c r="J685" i="17"/>
  <c r="J686" i="17"/>
  <c r="J687" i="17"/>
  <c r="J688" i="17"/>
  <c r="J689" i="17"/>
  <c r="J690" i="17"/>
  <c r="J691" i="17"/>
  <c r="J692" i="17"/>
  <c r="J693" i="17"/>
  <c r="J694" i="17"/>
  <c r="J695" i="17"/>
  <c r="J696" i="17"/>
  <c r="J697" i="17"/>
  <c r="J698" i="17"/>
  <c r="J699" i="17"/>
  <c r="J700" i="17"/>
  <c r="J701" i="17"/>
  <c r="J702" i="17"/>
  <c r="J703" i="17"/>
  <c r="J704" i="17"/>
  <c r="J705" i="17"/>
  <c r="J706" i="17"/>
  <c r="J707" i="17"/>
  <c r="J708" i="17"/>
  <c r="J710" i="17"/>
  <c r="J711" i="17"/>
  <c r="J712" i="17"/>
  <c r="J713" i="17"/>
  <c r="J714" i="17"/>
  <c r="J715" i="17"/>
  <c r="J716" i="17"/>
  <c r="J728" i="17"/>
  <c r="J726" i="17" l="1"/>
  <c r="J727" i="17"/>
  <c r="J236" i="17"/>
  <c r="I776" i="17" l="1"/>
  <c r="H776" i="17"/>
  <c r="G776" i="17"/>
  <c r="D776" i="17"/>
  <c r="C776" i="17"/>
  <c r="E776" i="17" s="1"/>
  <c r="I775" i="17"/>
  <c r="H775" i="17"/>
  <c r="G775" i="17"/>
  <c r="D775" i="17"/>
  <c r="C775" i="17"/>
  <c r="E775" i="17" s="1"/>
  <c r="I774" i="17"/>
  <c r="H774" i="17"/>
  <c r="G774" i="17"/>
  <c r="D774" i="17"/>
  <c r="C774" i="17"/>
  <c r="E774" i="17" s="1"/>
  <c r="I773" i="17"/>
  <c r="H773" i="17"/>
  <c r="G773" i="17"/>
  <c r="D773" i="17"/>
  <c r="D777" i="17" s="1"/>
  <c r="C773" i="17"/>
  <c r="C777" i="17" s="1"/>
  <c r="I772" i="17"/>
  <c r="H772" i="17"/>
  <c r="G772" i="17"/>
  <c r="E772" i="17"/>
  <c r="D772" i="17"/>
  <c r="C772" i="17"/>
  <c r="I771" i="17"/>
  <c r="I777" i="17" s="1"/>
  <c r="H771" i="17"/>
  <c r="H777" i="17" s="1"/>
  <c r="G771" i="17"/>
  <c r="G777" i="17" s="1"/>
  <c r="E771" i="17"/>
  <c r="D771" i="17"/>
  <c r="C771" i="17"/>
  <c r="I769" i="17"/>
  <c r="I768" i="17"/>
  <c r="I767" i="17"/>
  <c r="I766" i="17"/>
  <c r="I765" i="17"/>
  <c r="I764" i="17"/>
  <c r="I763" i="17"/>
  <c r="I762" i="17"/>
  <c r="I761" i="17"/>
  <c r="I760" i="17"/>
  <c r="I759" i="17"/>
  <c r="I758" i="17"/>
  <c r="H753" i="17"/>
  <c r="G753" i="17"/>
  <c r="D753" i="17"/>
  <c r="C753" i="17"/>
  <c r="H752" i="17"/>
  <c r="G752" i="17"/>
  <c r="D752" i="17"/>
  <c r="C752" i="17"/>
  <c r="E752" i="17" s="1"/>
  <c r="I751" i="17"/>
  <c r="H751" i="17"/>
  <c r="G751" i="17"/>
  <c r="D751" i="17"/>
  <c r="C751" i="17"/>
  <c r="I750" i="17"/>
  <c r="H750" i="17"/>
  <c r="G750" i="17"/>
  <c r="D750" i="17"/>
  <c r="C750" i="17"/>
  <c r="I749" i="17"/>
  <c r="H749" i="17"/>
  <c r="G749" i="17"/>
  <c r="G754" i="17" s="1"/>
  <c r="D749" i="17"/>
  <c r="C749" i="17"/>
  <c r="E749" i="17" s="1"/>
  <c r="I747" i="17"/>
  <c r="I746" i="17"/>
  <c r="I753" i="17" s="1"/>
  <c r="I745" i="17"/>
  <c r="I744" i="17"/>
  <c r="I742" i="17"/>
  <c r="I739" i="17"/>
  <c r="I738" i="17"/>
  <c r="I737" i="17"/>
  <c r="I736" i="17"/>
  <c r="I735" i="17"/>
  <c r="I734" i="17"/>
  <c r="I733" i="17"/>
  <c r="G728" i="17"/>
  <c r="D728" i="17"/>
  <c r="C728" i="17"/>
  <c r="G727" i="17"/>
  <c r="D727" i="17"/>
  <c r="C727" i="17"/>
  <c r="G726" i="17"/>
  <c r="D726" i="17"/>
  <c r="C726" i="17"/>
  <c r="G725" i="17"/>
  <c r="D725" i="17"/>
  <c r="C725" i="17"/>
  <c r="G724" i="17"/>
  <c r="D724" i="17"/>
  <c r="C724" i="17"/>
  <c r="G723" i="17"/>
  <c r="D723" i="17"/>
  <c r="C723" i="17"/>
  <c r="G722" i="17"/>
  <c r="D722" i="17"/>
  <c r="C722" i="17"/>
  <c r="G721" i="17"/>
  <c r="D721" i="17"/>
  <c r="C721" i="17"/>
  <c r="G720" i="17"/>
  <c r="D720" i="17"/>
  <c r="C720" i="17"/>
  <c r="G719" i="17"/>
  <c r="D719" i="17"/>
  <c r="C719" i="17"/>
  <c r="G718" i="17"/>
  <c r="D718" i="17"/>
  <c r="C718" i="17"/>
  <c r="J649" i="17"/>
  <c r="J648" i="17"/>
  <c r="J647" i="17"/>
  <c r="J646" i="17"/>
  <c r="J645" i="17"/>
  <c r="J644" i="17"/>
  <c r="J643" i="17"/>
  <c r="J642" i="17"/>
  <c r="J641" i="17"/>
  <c r="J640" i="17"/>
  <c r="J639" i="17"/>
  <c r="J638" i="17"/>
  <c r="J637" i="17"/>
  <c r="J636" i="17"/>
  <c r="J635" i="17"/>
  <c r="J634" i="17"/>
  <c r="J633" i="17"/>
  <c r="J632" i="17"/>
  <c r="J631" i="17"/>
  <c r="J630" i="17"/>
  <c r="J629" i="17"/>
  <c r="J628" i="17"/>
  <c r="J627" i="17"/>
  <c r="J626" i="17"/>
  <c r="J625" i="17"/>
  <c r="J624" i="17"/>
  <c r="J623" i="17"/>
  <c r="J622" i="17"/>
  <c r="J621" i="17"/>
  <c r="J620" i="17"/>
  <c r="J619" i="17"/>
  <c r="J618" i="17"/>
  <c r="J617" i="17"/>
  <c r="J616" i="17"/>
  <c r="J615" i="17"/>
  <c r="J614" i="17"/>
  <c r="J613" i="17"/>
  <c r="J612" i="17"/>
  <c r="J611" i="17"/>
  <c r="J610" i="17"/>
  <c r="J609" i="17"/>
  <c r="J608" i="17"/>
  <c r="J607" i="17"/>
  <c r="J606" i="17"/>
  <c r="J605" i="17"/>
  <c r="J604" i="17"/>
  <c r="J603" i="17"/>
  <c r="J602" i="17"/>
  <c r="J601" i="17"/>
  <c r="J600" i="17"/>
  <c r="J599" i="17"/>
  <c r="J598" i="17"/>
  <c r="J597" i="17"/>
  <c r="J596" i="17"/>
  <c r="J595" i="17"/>
  <c r="J594" i="17"/>
  <c r="J593" i="17"/>
  <c r="J592" i="17"/>
  <c r="J591" i="17"/>
  <c r="J590" i="17"/>
  <c r="J589" i="17"/>
  <c r="J588" i="17"/>
  <c r="J587" i="17"/>
  <c r="J586" i="17"/>
  <c r="J585" i="17"/>
  <c r="J584" i="17"/>
  <c r="J583" i="17"/>
  <c r="J582" i="17"/>
  <c r="J581" i="17"/>
  <c r="J580" i="17"/>
  <c r="J579" i="17"/>
  <c r="J578" i="17"/>
  <c r="J577" i="17"/>
  <c r="J576" i="17"/>
  <c r="J575" i="17"/>
  <c r="J574" i="17"/>
  <c r="J573" i="17"/>
  <c r="J572" i="17"/>
  <c r="J571" i="17"/>
  <c r="J570" i="17"/>
  <c r="J569" i="17"/>
  <c r="J568" i="17"/>
  <c r="J567" i="17"/>
  <c r="J566" i="17"/>
  <c r="J565" i="17"/>
  <c r="J564" i="17"/>
  <c r="J563" i="17"/>
  <c r="J562" i="17"/>
  <c r="J561" i="17"/>
  <c r="J560" i="17"/>
  <c r="J559" i="17"/>
  <c r="J558" i="17"/>
  <c r="J557" i="17"/>
  <c r="J556" i="17"/>
  <c r="J555" i="17"/>
  <c r="J554" i="17"/>
  <c r="J553" i="17"/>
  <c r="J552" i="17"/>
  <c r="J551" i="17"/>
  <c r="J550" i="17"/>
  <c r="J549" i="17"/>
  <c r="J548" i="17"/>
  <c r="J547" i="17"/>
  <c r="J546" i="17"/>
  <c r="J545" i="17"/>
  <c r="J544" i="17"/>
  <c r="J542" i="17"/>
  <c r="J541" i="17"/>
  <c r="J540" i="17"/>
  <c r="J539" i="17"/>
  <c r="J538" i="17"/>
  <c r="J537" i="17"/>
  <c r="J536" i="17"/>
  <c r="J535" i="17"/>
  <c r="J534" i="17"/>
  <c r="J533" i="17"/>
  <c r="J532" i="17"/>
  <c r="J531" i="17"/>
  <c r="J530" i="17"/>
  <c r="J529" i="17"/>
  <c r="J528" i="17"/>
  <c r="J527" i="17"/>
  <c r="J526" i="17"/>
  <c r="J525" i="17"/>
  <c r="J524" i="17"/>
  <c r="J523" i="17"/>
  <c r="J522" i="17"/>
  <c r="J521" i="17"/>
  <c r="J520" i="17"/>
  <c r="J519" i="17"/>
  <c r="J518" i="17"/>
  <c r="J517" i="17"/>
  <c r="J516" i="17"/>
  <c r="J515" i="17"/>
  <c r="J514" i="17"/>
  <c r="J513" i="17"/>
  <c r="J512" i="17"/>
  <c r="J511" i="17"/>
  <c r="J510" i="17"/>
  <c r="J509" i="17"/>
  <c r="J508" i="17"/>
  <c r="J507" i="17"/>
  <c r="J506" i="17"/>
  <c r="J505" i="17"/>
  <c r="J504" i="17"/>
  <c r="J503" i="17"/>
  <c r="J502" i="17"/>
  <c r="J501" i="17"/>
  <c r="J500" i="17"/>
  <c r="J499" i="17"/>
  <c r="J498" i="17"/>
  <c r="J497" i="17"/>
  <c r="J496" i="17"/>
  <c r="J495" i="17"/>
  <c r="J494" i="17"/>
  <c r="J493" i="17"/>
  <c r="J492" i="17"/>
  <c r="J491" i="17"/>
  <c r="J490" i="17"/>
  <c r="J489" i="17"/>
  <c r="J488" i="17"/>
  <c r="J487" i="17"/>
  <c r="J486" i="17"/>
  <c r="J485" i="17"/>
  <c r="J484" i="17"/>
  <c r="J483" i="17"/>
  <c r="J482" i="17"/>
  <c r="J481" i="17"/>
  <c r="J480" i="17"/>
  <c r="J479" i="17"/>
  <c r="J478" i="17"/>
  <c r="J477" i="17"/>
  <c r="J476" i="17"/>
  <c r="J475" i="17"/>
  <c r="J474" i="17"/>
  <c r="J473" i="17"/>
  <c r="J472" i="17"/>
  <c r="J471" i="17"/>
  <c r="J470" i="17"/>
  <c r="J469" i="17"/>
  <c r="J468" i="17"/>
  <c r="J467" i="17"/>
  <c r="J466" i="17"/>
  <c r="J465" i="17"/>
  <c r="J464" i="17"/>
  <c r="J463" i="17"/>
  <c r="J462" i="17"/>
  <c r="J461" i="17"/>
  <c r="J460" i="17"/>
  <c r="J459" i="17"/>
  <c r="J458" i="17"/>
  <c r="J457" i="17"/>
  <c r="J456" i="17"/>
  <c r="J455" i="17"/>
  <c r="J454" i="17"/>
  <c r="J453" i="17"/>
  <c r="J452" i="17"/>
  <c r="J451" i="17"/>
  <c r="J450" i="17"/>
  <c r="J449" i="17"/>
  <c r="J448" i="17"/>
  <c r="J447" i="17"/>
  <c r="J446" i="17"/>
  <c r="J445" i="17"/>
  <c r="J444" i="17"/>
  <c r="J443" i="17"/>
  <c r="J442" i="17"/>
  <c r="J441" i="17"/>
  <c r="J440" i="17"/>
  <c r="J439" i="17"/>
  <c r="J438" i="17"/>
  <c r="J437" i="17"/>
  <c r="J436" i="17"/>
  <c r="J435" i="17"/>
  <c r="J434" i="17"/>
  <c r="J433" i="17"/>
  <c r="J432" i="17"/>
  <c r="J431" i="17"/>
  <c r="J430" i="17"/>
  <c r="J429" i="17"/>
  <c r="J428" i="17"/>
  <c r="J427" i="17"/>
  <c r="J426" i="17"/>
  <c r="J425" i="17"/>
  <c r="J424" i="17"/>
  <c r="J423" i="17"/>
  <c r="J422" i="17"/>
  <c r="J421" i="17"/>
  <c r="J420" i="17"/>
  <c r="J419" i="17"/>
  <c r="J418" i="17"/>
  <c r="J417" i="17"/>
  <c r="J416" i="17"/>
  <c r="J415" i="17"/>
  <c r="J414" i="17"/>
  <c r="J413" i="17"/>
  <c r="J412" i="17"/>
  <c r="J411" i="17"/>
  <c r="J410" i="17"/>
  <c r="J409" i="17"/>
  <c r="J408" i="17"/>
  <c r="J407" i="17"/>
  <c r="J406" i="17"/>
  <c r="J405" i="17"/>
  <c r="J404" i="17"/>
  <c r="J403" i="17"/>
  <c r="J402" i="17"/>
  <c r="J401" i="17"/>
  <c r="J400" i="17"/>
  <c r="J399" i="17"/>
  <c r="J398" i="17"/>
  <c r="J397" i="17"/>
  <c r="J396" i="17"/>
  <c r="J395" i="17"/>
  <c r="J394" i="17"/>
  <c r="J393" i="17"/>
  <c r="J392" i="17"/>
  <c r="J391" i="17"/>
  <c r="J390" i="17"/>
  <c r="J389" i="17"/>
  <c r="J388" i="17"/>
  <c r="J387" i="17"/>
  <c r="J386" i="17"/>
  <c r="J385" i="17"/>
  <c r="J384" i="17"/>
  <c r="J383" i="17"/>
  <c r="J382" i="17"/>
  <c r="J381" i="17"/>
  <c r="J380" i="17"/>
  <c r="J379" i="17"/>
  <c r="J378" i="17"/>
  <c r="J377" i="17"/>
  <c r="J376" i="17"/>
  <c r="J375" i="17"/>
  <c r="J374" i="17"/>
  <c r="J373" i="17"/>
  <c r="J372" i="17"/>
  <c r="J371" i="17"/>
  <c r="J370" i="17"/>
  <c r="J369" i="17"/>
  <c r="J368" i="17"/>
  <c r="J367" i="17"/>
  <c r="J366" i="17"/>
  <c r="J365" i="17"/>
  <c r="J364" i="17"/>
  <c r="J363" i="17"/>
  <c r="J362" i="17"/>
  <c r="J361" i="17"/>
  <c r="J360" i="17"/>
  <c r="J359" i="17"/>
  <c r="J358" i="17"/>
  <c r="J357" i="17"/>
  <c r="J356" i="17"/>
  <c r="J355" i="17"/>
  <c r="J354" i="17"/>
  <c r="J353" i="17"/>
  <c r="J352" i="17"/>
  <c r="J351" i="17"/>
  <c r="J350" i="17"/>
  <c r="J349" i="17"/>
  <c r="J348" i="17"/>
  <c r="J347" i="17"/>
  <c r="J346" i="17"/>
  <c r="J345" i="17"/>
  <c r="J344" i="17"/>
  <c r="J343" i="17"/>
  <c r="J342" i="17"/>
  <c r="J341" i="17"/>
  <c r="J340" i="17"/>
  <c r="J339" i="17"/>
  <c r="J338" i="17"/>
  <c r="J337" i="17"/>
  <c r="J336" i="17"/>
  <c r="J335" i="17"/>
  <c r="J334" i="17"/>
  <c r="J330" i="17"/>
  <c r="J329" i="17"/>
  <c r="J328" i="17"/>
  <c r="J327" i="17"/>
  <c r="J326" i="17"/>
  <c r="J325" i="17"/>
  <c r="J324" i="17"/>
  <c r="J323" i="17"/>
  <c r="J322" i="17"/>
  <c r="J321" i="17"/>
  <c r="J320" i="17"/>
  <c r="J319" i="17"/>
  <c r="J318" i="17"/>
  <c r="J317" i="17"/>
  <c r="J316" i="17"/>
  <c r="J315" i="17"/>
  <c r="J314" i="17"/>
  <c r="J313" i="17"/>
  <c r="J312" i="17"/>
  <c r="J311" i="17"/>
  <c r="J310" i="17"/>
  <c r="J309" i="17"/>
  <c r="J308" i="17"/>
  <c r="J307" i="17"/>
  <c r="J306" i="17"/>
  <c r="J305" i="17"/>
  <c r="J304" i="17"/>
  <c r="J303" i="17"/>
  <c r="J302" i="17"/>
  <c r="J301" i="17"/>
  <c r="J300" i="17"/>
  <c r="J299" i="17"/>
  <c r="J298" i="17"/>
  <c r="J297" i="17"/>
  <c r="J296" i="17"/>
  <c r="J295" i="17"/>
  <c r="J294" i="17"/>
  <c r="J293" i="17"/>
  <c r="J292" i="17"/>
  <c r="J291" i="17"/>
  <c r="J290" i="17"/>
  <c r="J289" i="17"/>
  <c r="J288" i="17"/>
  <c r="J287" i="17"/>
  <c r="J286" i="17"/>
  <c r="J285" i="17"/>
  <c r="J284" i="17"/>
  <c r="J283" i="17"/>
  <c r="J282" i="17"/>
  <c r="J281" i="17"/>
  <c r="J280" i="17"/>
  <c r="J279" i="17"/>
  <c r="J278" i="17"/>
  <c r="J277" i="17"/>
  <c r="J276" i="17"/>
  <c r="J275" i="17"/>
  <c r="J274" i="17"/>
  <c r="J273" i="17"/>
  <c r="J272" i="17"/>
  <c r="J271" i="17"/>
  <c r="J270" i="17"/>
  <c r="J269" i="17"/>
  <c r="J268" i="17"/>
  <c r="J267" i="17"/>
  <c r="J266" i="17"/>
  <c r="J265" i="17"/>
  <c r="J264" i="17"/>
  <c r="J263" i="17"/>
  <c r="J262" i="17"/>
  <c r="J261" i="17"/>
  <c r="J260" i="17"/>
  <c r="J259" i="17"/>
  <c r="J258" i="17"/>
  <c r="J257" i="17"/>
  <c r="J256" i="17"/>
  <c r="J255" i="17"/>
  <c r="J254" i="17"/>
  <c r="J253" i="17"/>
  <c r="J252" i="17"/>
  <c r="J251" i="17"/>
  <c r="J250" i="17"/>
  <c r="J249" i="17"/>
  <c r="J248" i="17"/>
  <c r="J247" i="17"/>
  <c r="J246" i="17"/>
  <c r="J245" i="17"/>
  <c r="J244" i="17"/>
  <c r="J243" i="17"/>
  <c r="J242" i="17"/>
  <c r="J241" i="17"/>
  <c r="J240" i="17"/>
  <c r="J239" i="17"/>
  <c r="J238" i="17"/>
  <c r="J237" i="17"/>
  <c r="J235" i="17"/>
  <c r="J234" i="17"/>
  <c r="J233" i="17"/>
  <c r="J232" i="17"/>
  <c r="J231" i="17"/>
  <c r="J230" i="17"/>
  <c r="J229" i="17"/>
  <c r="J228" i="17"/>
  <c r="J227" i="17"/>
  <c r="J226" i="17"/>
  <c r="J225" i="17"/>
  <c r="J224" i="17"/>
  <c r="J223" i="17"/>
  <c r="J222" i="17"/>
  <c r="J221" i="17"/>
  <c r="J220" i="17"/>
  <c r="J219" i="17"/>
  <c r="J218" i="17"/>
  <c r="J217" i="17"/>
  <c r="J216" i="17"/>
  <c r="J215" i="17"/>
  <c r="J214" i="17"/>
  <c r="J213" i="17"/>
  <c r="J212" i="17"/>
  <c r="J211" i="17"/>
  <c r="J210" i="17"/>
  <c r="J209" i="17"/>
  <c r="J208" i="17"/>
  <c r="J207" i="17"/>
  <c r="J206" i="17"/>
  <c r="J205" i="17"/>
  <c r="J204" i="17"/>
  <c r="J203" i="17"/>
  <c r="J202" i="17"/>
  <c r="J201" i="17"/>
  <c r="J200" i="17"/>
  <c r="J199" i="17"/>
  <c r="J198" i="17"/>
  <c r="J197" i="17"/>
  <c r="J196" i="17"/>
  <c r="J195" i="17"/>
  <c r="J194" i="17"/>
  <c r="J193" i="17"/>
  <c r="J192" i="17"/>
  <c r="J191" i="17"/>
  <c r="J190" i="17"/>
  <c r="J189" i="17"/>
  <c r="J188" i="17"/>
  <c r="J187" i="17"/>
  <c r="J186" i="17"/>
  <c r="J185" i="17"/>
  <c r="J184" i="17"/>
  <c r="J183" i="17"/>
  <c r="J182" i="17"/>
  <c r="J181" i="17"/>
  <c r="J180" i="17"/>
  <c r="J179" i="17"/>
  <c r="J178" i="17"/>
  <c r="J177" i="17"/>
  <c r="J176" i="17"/>
  <c r="J175" i="17"/>
  <c r="J174" i="17"/>
  <c r="J173" i="17"/>
  <c r="J172" i="17"/>
  <c r="J171" i="17"/>
  <c r="J170" i="17"/>
  <c r="J169" i="17"/>
  <c r="J168" i="17"/>
  <c r="J167" i="17"/>
  <c r="J166" i="17"/>
  <c r="J165" i="17"/>
  <c r="J164" i="17"/>
  <c r="J163" i="17"/>
  <c r="J162" i="17"/>
  <c r="J161" i="17"/>
  <c r="J160" i="17"/>
  <c r="J159" i="17"/>
  <c r="J158" i="17"/>
  <c r="J157" i="17"/>
  <c r="J156" i="17"/>
  <c r="J155" i="17"/>
  <c r="J154" i="17"/>
  <c r="J153" i="17"/>
  <c r="J152" i="17"/>
  <c r="J151" i="17"/>
  <c r="J150" i="17"/>
  <c r="J149" i="17"/>
  <c r="J148" i="17"/>
  <c r="J147" i="17"/>
  <c r="J146" i="17"/>
  <c r="J145" i="17"/>
  <c r="J144" i="17"/>
  <c r="J143" i="17"/>
  <c r="J142" i="17"/>
  <c r="J141" i="17"/>
  <c r="J140" i="17"/>
  <c r="J139" i="17"/>
  <c r="J138" i="17"/>
  <c r="J137" i="17"/>
  <c r="J136" i="17"/>
  <c r="J135" i="17"/>
  <c r="J134" i="17"/>
  <c r="J133" i="17"/>
  <c r="J132" i="17"/>
  <c r="J131" i="17"/>
  <c r="J130" i="17"/>
  <c r="J129" i="17"/>
  <c r="J128" i="17"/>
  <c r="J127" i="17"/>
  <c r="J126" i="17"/>
  <c r="J125" i="17"/>
  <c r="J124" i="17"/>
  <c r="J123" i="17"/>
  <c r="J122" i="17"/>
  <c r="J121" i="17"/>
  <c r="J120" i="17"/>
  <c r="J119" i="17"/>
  <c r="J118" i="17"/>
  <c r="J117" i="17"/>
  <c r="J116" i="17"/>
  <c r="J115" i="17"/>
  <c r="J114" i="17"/>
  <c r="J113" i="17"/>
  <c r="J112" i="17"/>
  <c r="J111" i="17"/>
  <c r="J110" i="17"/>
  <c r="J109" i="17"/>
  <c r="J108" i="17"/>
  <c r="J107" i="17"/>
  <c r="J106" i="17"/>
  <c r="J105" i="17"/>
  <c r="J104" i="17"/>
  <c r="J103" i="17"/>
  <c r="J102" i="17"/>
  <c r="J101" i="17"/>
  <c r="J100" i="17"/>
  <c r="J99" i="17"/>
  <c r="J98" i="17"/>
  <c r="J97" i="17"/>
  <c r="J96" i="17"/>
  <c r="J95" i="17"/>
  <c r="J94" i="17"/>
  <c r="J93" i="17"/>
  <c r="J92" i="17"/>
  <c r="J91" i="17"/>
  <c r="J90" i="17"/>
  <c r="J89" i="17"/>
  <c r="J88" i="17"/>
  <c r="J87" i="17"/>
  <c r="J86" i="17"/>
  <c r="J85" i="17"/>
  <c r="J84" i="17"/>
  <c r="J83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8" i="17"/>
  <c r="J47" i="17"/>
  <c r="J46" i="17"/>
  <c r="J45" i="17"/>
  <c r="J44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J20" i="17"/>
  <c r="J19" i="17"/>
  <c r="J18" i="17"/>
  <c r="J17" i="17"/>
  <c r="J16" i="17"/>
  <c r="J15" i="17"/>
  <c r="J14" i="17"/>
  <c r="J13" i="17"/>
  <c r="J12" i="17"/>
  <c r="J11" i="17"/>
  <c r="J10" i="17"/>
  <c r="J9" i="17"/>
  <c r="J8" i="17"/>
  <c r="J7" i="17"/>
  <c r="J718" i="17" s="1"/>
  <c r="J721" i="17" l="1"/>
  <c r="J723" i="17"/>
  <c r="J719" i="17"/>
  <c r="J725" i="17"/>
  <c r="J724" i="17"/>
  <c r="J720" i="17"/>
  <c r="G729" i="17"/>
  <c r="J722" i="17"/>
  <c r="I752" i="17"/>
  <c r="I754" i="17" s="1"/>
  <c r="E751" i="17"/>
  <c r="H754" i="17"/>
  <c r="E753" i="17"/>
  <c r="C754" i="17"/>
  <c r="D754" i="17"/>
  <c r="E727" i="17"/>
  <c r="E728" i="17"/>
  <c r="E724" i="17"/>
  <c r="I729" i="17"/>
  <c r="H729" i="17"/>
  <c r="G780" i="17" s="1"/>
  <c r="E718" i="17"/>
  <c r="E723" i="17"/>
  <c r="E719" i="17"/>
  <c r="E722" i="17"/>
  <c r="E726" i="17"/>
  <c r="C729" i="17"/>
  <c r="E721" i="17"/>
  <c r="E725" i="17"/>
  <c r="D729" i="17"/>
  <c r="E773" i="17"/>
  <c r="E777" i="17" s="1"/>
  <c r="E750" i="17"/>
  <c r="E720" i="17"/>
  <c r="J478" i="16"/>
  <c r="C780" i="17" l="1"/>
  <c r="E754" i="17"/>
  <c r="H780" i="17"/>
  <c r="D780" i="17"/>
  <c r="J729" i="17"/>
  <c r="I780" i="17" s="1"/>
  <c r="E729" i="17"/>
  <c r="E780" i="17" s="1"/>
  <c r="J545" i="16"/>
  <c r="J58" i="16" l="1"/>
  <c r="I776" i="16"/>
  <c r="H776" i="16"/>
  <c r="G776" i="16"/>
  <c r="D776" i="16"/>
  <c r="C776" i="16"/>
  <c r="E776" i="16" s="1"/>
  <c r="I775" i="16"/>
  <c r="H775" i="16"/>
  <c r="G775" i="16"/>
  <c r="D775" i="16"/>
  <c r="C775" i="16"/>
  <c r="E775" i="16" s="1"/>
  <c r="I774" i="16"/>
  <c r="H774" i="16"/>
  <c r="G774" i="16"/>
  <c r="D774" i="16"/>
  <c r="C774" i="16"/>
  <c r="E774" i="16" s="1"/>
  <c r="I773" i="16"/>
  <c r="H773" i="16"/>
  <c r="G773" i="16"/>
  <c r="D773" i="16"/>
  <c r="C773" i="16"/>
  <c r="E773" i="16" s="1"/>
  <c r="I772" i="16"/>
  <c r="H772" i="16"/>
  <c r="G772" i="16"/>
  <c r="D772" i="16"/>
  <c r="C772" i="16"/>
  <c r="E772" i="16" s="1"/>
  <c r="I771" i="16"/>
  <c r="I777" i="16" s="1"/>
  <c r="H771" i="16"/>
  <c r="H777" i="16" s="1"/>
  <c r="G771" i="16"/>
  <c r="G777" i="16" s="1"/>
  <c r="D771" i="16"/>
  <c r="D777" i="16" s="1"/>
  <c r="C771" i="16"/>
  <c r="E771" i="16" s="1"/>
  <c r="I769" i="16"/>
  <c r="I768" i="16"/>
  <c r="I767" i="16"/>
  <c r="I766" i="16"/>
  <c r="I765" i="16"/>
  <c r="I764" i="16"/>
  <c r="I763" i="16"/>
  <c r="I762" i="16"/>
  <c r="I761" i="16"/>
  <c r="I760" i="16"/>
  <c r="I759" i="16"/>
  <c r="I758" i="16"/>
  <c r="H753" i="16"/>
  <c r="G753" i="16"/>
  <c r="D753" i="16"/>
  <c r="C753" i="16"/>
  <c r="H752" i="16"/>
  <c r="G752" i="16"/>
  <c r="D752" i="16"/>
  <c r="C752" i="16"/>
  <c r="E752" i="16" s="1"/>
  <c r="H751" i="16"/>
  <c r="G751" i="16"/>
  <c r="D751" i="16"/>
  <c r="C751" i="16"/>
  <c r="H750" i="16"/>
  <c r="G750" i="16"/>
  <c r="D750" i="16"/>
  <c r="C750" i="16"/>
  <c r="H749" i="16"/>
  <c r="G749" i="16"/>
  <c r="D749" i="16"/>
  <c r="C749" i="16"/>
  <c r="I747" i="16"/>
  <c r="I746" i="16"/>
  <c r="I745" i="16"/>
  <c r="I744" i="16"/>
  <c r="I743" i="16"/>
  <c r="I742" i="16"/>
  <c r="I739" i="16"/>
  <c r="I738" i="16"/>
  <c r="I737" i="16"/>
  <c r="I736" i="16"/>
  <c r="I735" i="16"/>
  <c r="I734" i="16"/>
  <c r="I750" i="16" s="1"/>
  <c r="I733" i="16"/>
  <c r="I749" i="16" s="1"/>
  <c r="J728" i="16"/>
  <c r="I728" i="16"/>
  <c r="H728" i="16"/>
  <c r="G728" i="16"/>
  <c r="D728" i="16"/>
  <c r="C728" i="16"/>
  <c r="I727" i="16"/>
  <c r="H727" i="16"/>
  <c r="G727" i="16"/>
  <c r="D727" i="16"/>
  <c r="C727" i="16"/>
  <c r="I726" i="16"/>
  <c r="H726" i="16"/>
  <c r="G726" i="16"/>
  <c r="D726" i="16"/>
  <c r="C726" i="16"/>
  <c r="I725" i="16"/>
  <c r="H725" i="16"/>
  <c r="G725" i="16"/>
  <c r="D725" i="16"/>
  <c r="C725" i="16"/>
  <c r="I724" i="16"/>
  <c r="H724" i="16"/>
  <c r="G724" i="16"/>
  <c r="D724" i="16"/>
  <c r="C724" i="16"/>
  <c r="I723" i="16"/>
  <c r="H723" i="16"/>
  <c r="G723" i="16"/>
  <c r="D723" i="16"/>
  <c r="C723" i="16"/>
  <c r="I722" i="16"/>
  <c r="H722" i="16"/>
  <c r="G722" i="16"/>
  <c r="D722" i="16"/>
  <c r="C722" i="16"/>
  <c r="I721" i="16"/>
  <c r="H721" i="16"/>
  <c r="G721" i="16"/>
  <c r="D721" i="16"/>
  <c r="C721" i="16"/>
  <c r="I720" i="16"/>
  <c r="H720" i="16"/>
  <c r="G720" i="16"/>
  <c r="D720" i="16"/>
  <c r="C720" i="16"/>
  <c r="I719" i="16"/>
  <c r="H719" i="16"/>
  <c r="G719" i="16"/>
  <c r="D719" i="16"/>
  <c r="C719" i="16"/>
  <c r="I718" i="16"/>
  <c r="H718" i="16"/>
  <c r="G718" i="16"/>
  <c r="D718" i="16"/>
  <c r="C718" i="16"/>
  <c r="J716" i="16"/>
  <c r="J715" i="16"/>
  <c r="J714" i="16"/>
  <c r="J713" i="16"/>
  <c r="J712" i="16"/>
  <c r="J711" i="16"/>
  <c r="J710" i="16"/>
  <c r="J708" i="16"/>
  <c r="J707" i="16"/>
  <c r="J706" i="16"/>
  <c r="J705" i="16"/>
  <c r="J704" i="16"/>
  <c r="J703" i="16"/>
  <c r="J702" i="16"/>
  <c r="J701" i="16"/>
  <c r="J700" i="16"/>
  <c r="J699" i="16"/>
  <c r="J698" i="16"/>
  <c r="J697" i="16"/>
  <c r="J696" i="16"/>
  <c r="J695" i="16"/>
  <c r="J694" i="16"/>
  <c r="J693" i="16"/>
  <c r="J692" i="16"/>
  <c r="J691" i="16"/>
  <c r="J690" i="16"/>
  <c r="J689" i="16"/>
  <c r="J688" i="16"/>
  <c r="J687" i="16"/>
  <c r="J686" i="16"/>
  <c r="J685" i="16"/>
  <c r="J684" i="16"/>
  <c r="J683" i="16"/>
  <c r="J682" i="16"/>
  <c r="J681" i="16"/>
  <c r="J680" i="16"/>
  <c r="J679" i="16"/>
  <c r="J678" i="16"/>
  <c r="J677" i="16"/>
  <c r="J676" i="16"/>
  <c r="J675" i="16"/>
  <c r="J674" i="16"/>
  <c r="J673" i="16"/>
  <c r="J672" i="16"/>
  <c r="J671" i="16"/>
  <c r="J670" i="16"/>
  <c r="J669" i="16"/>
  <c r="J668" i="16"/>
  <c r="J667" i="16"/>
  <c r="J666" i="16"/>
  <c r="J665" i="16"/>
  <c r="J664" i="16"/>
  <c r="J663" i="16"/>
  <c r="J662" i="16"/>
  <c r="J661" i="16"/>
  <c r="J660" i="16"/>
  <c r="J659" i="16"/>
  <c r="J658" i="16"/>
  <c r="J657" i="16"/>
  <c r="J656" i="16"/>
  <c r="J655" i="16"/>
  <c r="J654" i="16"/>
  <c r="J653" i="16"/>
  <c r="J652" i="16"/>
  <c r="J651" i="16"/>
  <c r="J649" i="16"/>
  <c r="J648" i="16"/>
  <c r="J647" i="16"/>
  <c r="J646" i="16"/>
  <c r="J645" i="16"/>
  <c r="J644" i="16"/>
  <c r="J643" i="16"/>
  <c r="J642" i="16"/>
  <c r="J641" i="16"/>
  <c r="J640" i="16"/>
  <c r="J639" i="16"/>
  <c r="J638" i="16"/>
  <c r="J637" i="16"/>
  <c r="J636" i="16"/>
  <c r="J635" i="16"/>
  <c r="J634" i="16"/>
  <c r="J633" i="16"/>
  <c r="J632" i="16"/>
  <c r="J631" i="16"/>
  <c r="J630" i="16"/>
  <c r="J629" i="16"/>
  <c r="J628" i="16"/>
  <c r="J627" i="16"/>
  <c r="J626" i="16"/>
  <c r="J625" i="16"/>
  <c r="J624" i="16"/>
  <c r="J623" i="16"/>
  <c r="J622" i="16"/>
  <c r="J621" i="16"/>
  <c r="J620" i="16"/>
  <c r="J619" i="16"/>
  <c r="J618" i="16"/>
  <c r="J617" i="16"/>
  <c r="J616" i="16"/>
  <c r="J615" i="16"/>
  <c r="J614" i="16"/>
  <c r="J613" i="16"/>
  <c r="J612" i="16"/>
  <c r="J611" i="16"/>
  <c r="J610" i="16"/>
  <c r="J609" i="16"/>
  <c r="J608" i="16"/>
  <c r="J607" i="16"/>
  <c r="J606" i="16"/>
  <c r="J605" i="16"/>
  <c r="J604" i="16"/>
  <c r="J603" i="16"/>
  <c r="J602" i="16"/>
  <c r="J601" i="16"/>
  <c r="J600" i="16"/>
  <c r="J599" i="16"/>
  <c r="J598" i="16"/>
  <c r="J597" i="16"/>
  <c r="J596" i="16"/>
  <c r="J595" i="16"/>
  <c r="J594" i="16"/>
  <c r="J593" i="16"/>
  <c r="J592" i="16"/>
  <c r="J591" i="16"/>
  <c r="J590" i="16"/>
  <c r="J589" i="16"/>
  <c r="J588" i="16"/>
  <c r="J587" i="16"/>
  <c r="J586" i="16"/>
  <c r="J585" i="16"/>
  <c r="J584" i="16"/>
  <c r="J583" i="16"/>
  <c r="J582" i="16"/>
  <c r="J581" i="16"/>
  <c r="J580" i="16"/>
  <c r="J579" i="16"/>
  <c r="J578" i="16"/>
  <c r="J577" i="16"/>
  <c r="J576" i="16"/>
  <c r="J575" i="16"/>
  <c r="J574" i="16"/>
  <c r="J573" i="16"/>
  <c r="J572" i="16"/>
  <c r="J571" i="16"/>
  <c r="J570" i="16"/>
  <c r="J569" i="16"/>
  <c r="J568" i="16"/>
  <c r="J567" i="16"/>
  <c r="J566" i="16"/>
  <c r="J565" i="16"/>
  <c r="J564" i="16"/>
  <c r="J563" i="16"/>
  <c r="J562" i="16"/>
  <c r="J561" i="16"/>
  <c r="J560" i="16"/>
  <c r="J559" i="16"/>
  <c r="J558" i="16"/>
  <c r="J557" i="16"/>
  <c r="J556" i="16"/>
  <c r="J555" i="16"/>
  <c r="J554" i="16"/>
  <c r="J553" i="16"/>
  <c r="J552" i="16"/>
  <c r="J551" i="16"/>
  <c r="J550" i="16"/>
  <c r="J549" i="16"/>
  <c r="J548" i="16"/>
  <c r="J547" i="16"/>
  <c r="J546" i="16"/>
  <c r="J544" i="16"/>
  <c r="J543" i="16"/>
  <c r="J542" i="16"/>
  <c r="J541" i="16"/>
  <c r="J540" i="16"/>
  <c r="J539" i="16"/>
  <c r="J538" i="16"/>
  <c r="J537" i="16"/>
  <c r="J536" i="16"/>
  <c r="J535" i="16"/>
  <c r="J534" i="16"/>
  <c r="J533" i="16"/>
  <c r="J532" i="16"/>
  <c r="J531" i="16"/>
  <c r="J530" i="16"/>
  <c r="J529" i="16"/>
  <c r="J528" i="16"/>
  <c r="J527" i="16"/>
  <c r="J526" i="16"/>
  <c r="J525" i="16"/>
  <c r="J524" i="16"/>
  <c r="J523" i="16"/>
  <c r="J522" i="16"/>
  <c r="J521" i="16"/>
  <c r="J520" i="16"/>
  <c r="J519" i="16"/>
  <c r="J518" i="16"/>
  <c r="J517" i="16"/>
  <c r="J516" i="16"/>
  <c r="J515" i="16"/>
  <c r="J514" i="16"/>
  <c r="J513" i="16"/>
  <c r="J512" i="16"/>
  <c r="J511" i="16"/>
  <c r="J510" i="16"/>
  <c r="J509" i="16"/>
  <c r="J508" i="16"/>
  <c r="J507" i="16"/>
  <c r="J506" i="16"/>
  <c r="J505" i="16"/>
  <c r="J504" i="16"/>
  <c r="J503" i="16"/>
  <c r="J502" i="16"/>
  <c r="J501" i="16"/>
  <c r="J500" i="16"/>
  <c r="J499" i="16"/>
  <c r="J498" i="16"/>
  <c r="J497" i="16"/>
  <c r="J496" i="16"/>
  <c r="J495" i="16"/>
  <c r="J494" i="16"/>
  <c r="J493" i="16"/>
  <c r="J492" i="16"/>
  <c r="J491" i="16"/>
  <c r="J490" i="16"/>
  <c r="J489" i="16"/>
  <c r="J488" i="16"/>
  <c r="J487" i="16"/>
  <c r="J486" i="16"/>
  <c r="J485" i="16"/>
  <c r="J484" i="16"/>
  <c r="J483" i="16"/>
  <c r="J482" i="16"/>
  <c r="J481" i="16"/>
  <c r="J480" i="16"/>
  <c r="J479" i="16"/>
  <c r="J477" i="16"/>
  <c r="J476" i="16"/>
  <c r="J475" i="16"/>
  <c r="J474" i="16"/>
  <c r="J473" i="16"/>
  <c r="J472" i="16"/>
  <c r="J471" i="16"/>
  <c r="J470" i="16"/>
  <c r="J469" i="16"/>
  <c r="J468" i="16"/>
  <c r="J467" i="16"/>
  <c r="J466" i="16"/>
  <c r="J465" i="16"/>
  <c r="J464" i="16"/>
  <c r="J463" i="16"/>
  <c r="J462" i="16"/>
  <c r="J461" i="16"/>
  <c r="J460" i="16"/>
  <c r="J459" i="16"/>
  <c r="J458" i="16"/>
  <c r="J457" i="16"/>
  <c r="J456" i="16"/>
  <c r="J455" i="16"/>
  <c r="J454" i="16"/>
  <c r="J453" i="16"/>
  <c r="J452" i="16"/>
  <c r="J451" i="16"/>
  <c r="J450" i="16"/>
  <c r="J449" i="16"/>
  <c r="J448" i="16"/>
  <c r="J447" i="16"/>
  <c r="J446" i="16"/>
  <c r="J445" i="16"/>
  <c r="J444" i="16"/>
  <c r="J443" i="16"/>
  <c r="J442" i="16"/>
  <c r="J441" i="16"/>
  <c r="J440" i="16"/>
  <c r="J439" i="16"/>
  <c r="J438" i="16"/>
  <c r="J437" i="16"/>
  <c r="J436" i="16"/>
  <c r="J435" i="16"/>
  <c r="J434" i="16"/>
  <c r="J433" i="16"/>
  <c r="J432" i="16"/>
  <c r="J431" i="16"/>
  <c r="J430" i="16"/>
  <c r="J429" i="16"/>
  <c r="J428" i="16"/>
  <c r="J427" i="16"/>
  <c r="J426" i="16"/>
  <c r="J425" i="16"/>
  <c r="J424" i="16"/>
  <c r="J423" i="16"/>
  <c r="J422" i="16"/>
  <c r="J421" i="16"/>
  <c r="J420" i="16"/>
  <c r="J419" i="16"/>
  <c r="J418" i="16"/>
  <c r="J417" i="16"/>
  <c r="J416" i="16"/>
  <c r="J415" i="16"/>
  <c r="J414" i="16"/>
  <c r="J413" i="16"/>
  <c r="J412" i="16"/>
  <c r="J411" i="16"/>
  <c r="J410" i="16"/>
  <c r="J409" i="16"/>
  <c r="J408" i="16"/>
  <c r="J407" i="16"/>
  <c r="J406" i="16"/>
  <c r="J405" i="16"/>
  <c r="J404" i="16"/>
  <c r="J403" i="16"/>
  <c r="J402" i="16"/>
  <c r="J401" i="16"/>
  <c r="J400" i="16"/>
  <c r="J399" i="16"/>
  <c r="J398" i="16"/>
  <c r="J397" i="16"/>
  <c r="J396" i="16"/>
  <c r="J395" i="16"/>
  <c r="J394" i="16"/>
  <c r="J393" i="16"/>
  <c r="J392" i="16"/>
  <c r="J391" i="16"/>
  <c r="J390" i="16"/>
  <c r="J389" i="16"/>
  <c r="J388" i="16"/>
  <c r="J387" i="16"/>
  <c r="J386" i="16"/>
  <c r="J385" i="16"/>
  <c r="J384" i="16"/>
  <c r="J383" i="16"/>
  <c r="J382" i="16"/>
  <c r="J381" i="16"/>
  <c r="J380" i="16"/>
  <c r="J379" i="16"/>
  <c r="J378" i="16"/>
  <c r="J377" i="16"/>
  <c r="J376" i="16"/>
  <c r="J375" i="16"/>
  <c r="J374" i="16"/>
  <c r="J373" i="16"/>
  <c r="J372" i="16"/>
  <c r="J371" i="16"/>
  <c r="J370" i="16"/>
  <c r="J369" i="16"/>
  <c r="J368" i="16"/>
  <c r="J367" i="16"/>
  <c r="J366" i="16"/>
  <c r="J365" i="16"/>
  <c r="J364" i="16"/>
  <c r="J363" i="16"/>
  <c r="J362" i="16"/>
  <c r="J361" i="16"/>
  <c r="J360" i="16"/>
  <c r="J359" i="16"/>
  <c r="J358" i="16"/>
  <c r="J357" i="16"/>
  <c r="J356" i="16"/>
  <c r="J355" i="16"/>
  <c r="J354" i="16"/>
  <c r="J353" i="16"/>
  <c r="J352" i="16"/>
  <c r="J351" i="16"/>
  <c r="J350" i="16"/>
  <c r="J349" i="16"/>
  <c r="J348" i="16"/>
  <c r="J347" i="16"/>
  <c r="J346" i="16"/>
  <c r="J345" i="16"/>
  <c r="J344" i="16"/>
  <c r="J343" i="16"/>
  <c r="J342" i="16"/>
  <c r="J341" i="16"/>
  <c r="J340" i="16"/>
  <c r="J339" i="16"/>
  <c r="J338" i="16"/>
  <c r="J337" i="16"/>
  <c r="J336" i="16"/>
  <c r="J335" i="16"/>
  <c r="J334" i="16"/>
  <c r="J333" i="16"/>
  <c r="J332" i="16"/>
  <c r="J331" i="16"/>
  <c r="J330" i="16"/>
  <c r="J329" i="16"/>
  <c r="J328" i="16"/>
  <c r="J327" i="16"/>
  <c r="J326" i="16"/>
  <c r="J325" i="16"/>
  <c r="J324" i="16"/>
  <c r="J323" i="16"/>
  <c r="J322" i="16"/>
  <c r="J321" i="16"/>
  <c r="J320" i="16"/>
  <c r="J319" i="16"/>
  <c r="J318" i="16"/>
  <c r="J317" i="16"/>
  <c r="J316" i="16"/>
  <c r="J315" i="16"/>
  <c r="J314" i="16"/>
  <c r="J313" i="16"/>
  <c r="J312" i="16"/>
  <c r="J311" i="16"/>
  <c r="J310" i="16"/>
  <c r="J309" i="16"/>
  <c r="J308" i="16"/>
  <c r="J307" i="16"/>
  <c r="J306" i="16"/>
  <c r="J305" i="16"/>
  <c r="J304" i="16"/>
  <c r="J303" i="16"/>
  <c r="J302" i="16"/>
  <c r="J301" i="16"/>
  <c r="J300" i="16"/>
  <c r="J299" i="16"/>
  <c r="J298" i="16"/>
  <c r="J297" i="16"/>
  <c r="J296" i="16"/>
  <c r="J295" i="16"/>
  <c r="J294" i="16"/>
  <c r="J293" i="16"/>
  <c r="J292" i="16"/>
  <c r="J291" i="16"/>
  <c r="J290" i="16"/>
  <c r="J289" i="16"/>
  <c r="J288" i="16"/>
  <c r="J287" i="16"/>
  <c r="J286" i="16"/>
  <c r="J285" i="16"/>
  <c r="J284" i="16"/>
  <c r="J283" i="16"/>
  <c r="J282" i="16"/>
  <c r="J281" i="16"/>
  <c r="J280" i="16"/>
  <c r="J279" i="16"/>
  <c r="J278" i="16"/>
  <c r="J277" i="16"/>
  <c r="J276" i="16"/>
  <c r="J275" i="16"/>
  <c r="J274" i="16"/>
  <c r="J273" i="16"/>
  <c r="J272" i="16"/>
  <c r="J271" i="16"/>
  <c r="J270" i="16"/>
  <c r="J269" i="16"/>
  <c r="J268" i="16"/>
  <c r="J267" i="16"/>
  <c r="J266" i="16"/>
  <c r="J265" i="16"/>
  <c r="J264" i="16"/>
  <c r="J263" i="16"/>
  <c r="J262" i="16"/>
  <c r="J261" i="16"/>
  <c r="J260" i="16"/>
  <c r="J259" i="16"/>
  <c r="J258" i="16"/>
  <c r="J257" i="16"/>
  <c r="J256" i="16"/>
  <c r="J255" i="16"/>
  <c r="J254" i="16"/>
  <c r="J253" i="16"/>
  <c r="J252" i="16"/>
  <c r="J251" i="16"/>
  <c r="J250" i="16"/>
  <c r="J249" i="16"/>
  <c r="J248" i="16"/>
  <c r="J247" i="16"/>
  <c r="J246" i="16"/>
  <c r="J245" i="16"/>
  <c r="J244" i="16"/>
  <c r="J243" i="16"/>
  <c r="J242" i="16"/>
  <c r="J241" i="16"/>
  <c r="J240" i="16"/>
  <c r="J239" i="16"/>
  <c r="J238" i="16"/>
  <c r="J237" i="16"/>
  <c r="J236" i="16"/>
  <c r="J235" i="16"/>
  <c r="J234" i="16"/>
  <c r="J233" i="16"/>
  <c r="J232" i="16"/>
  <c r="J231" i="16"/>
  <c r="J230" i="16"/>
  <c r="J229" i="16"/>
  <c r="J228" i="16"/>
  <c r="J227" i="16"/>
  <c r="J226" i="16"/>
  <c r="J225" i="16"/>
  <c r="J224" i="16"/>
  <c r="J223" i="16"/>
  <c r="J222" i="16"/>
  <c r="J221" i="16"/>
  <c r="J220" i="16"/>
  <c r="J219" i="16"/>
  <c r="J218" i="16"/>
  <c r="J217" i="16"/>
  <c r="J216" i="16"/>
  <c r="J215" i="16"/>
  <c r="J214" i="16"/>
  <c r="J213" i="16"/>
  <c r="J212" i="16"/>
  <c r="J211" i="16"/>
  <c r="J210" i="16"/>
  <c r="J209" i="16"/>
  <c r="J208" i="16"/>
  <c r="J207" i="16"/>
  <c r="J206" i="16"/>
  <c r="J205" i="16"/>
  <c r="J204" i="16"/>
  <c r="J203" i="16"/>
  <c r="J202" i="16"/>
  <c r="J201" i="16"/>
  <c r="J200" i="16"/>
  <c r="J199" i="16"/>
  <c r="J198" i="16"/>
  <c r="J197" i="16"/>
  <c r="J196" i="16"/>
  <c r="J195" i="16"/>
  <c r="J194" i="16"/>
  <c r="J193" i="16"/>
  <c r="J192" i="16"/>
  <c r="J191" i="16"/>
  <c r="J190" i="16"/>
  <c r="J189" i="16"/>
  <c r="J188" i="16"/>
  <c r="J187" i="16"/>
  <c r="J186" i="16"/>
  <c r="J185" i="16"/>
  <c r="J184" i="16"/>
  <c r="J183" i="16"/>
  <c r="J182" i="16"/>
  <c r="J181" i="16"/>
  <c r="J180" i="16"/>
  <c r="J179" i="16"/>
  <c r="J178" i="16"/>
  <c r="J177" i="16"/>
  <c r="J176" i="16"/>
  <c r="J175" i="16"/>
  <c r="J174" i="16"/>
  <c r="J173" i="16"/>
  <c r="J172" i="16"/>
  <c r="J171" i="16"/>
  <c r="J170" i="16"/>
  <c r="J169" i="16"/>
  <c r="J168" i="16"/>
  <c r="J167" i="16"/>
  <c r="J166" i="16"/>
  <c r="J165" i="16"/>
  <c r="J164" i="16"/>
  <c r="J163" i="16"/>
  <c r="J162" i="16"/>
  <c r="J161" i="16"/>
  <c r="J160" i="16"/>
  <c r="J159" i="16"/>
  <c r="J158" i="16"/>
  <c r="J157" i="16"/>
  <c r="J156" i="16"/>
  <c r="J155" i="16"/>
  <c r="J154" i="16"/>
  <c r="J153" i="16"/>
  <c r="J152" i="16"/>
  <c r="J151" i="16"/>
  <c r="J150" i="16"/>
  <c r="J149" i="16"/>
  <c r="J148" i="16"/>
  <c r="J147" i="16"/>
  <c r="J146" i="16"/>
  <c r="J145" i="16"/>
  <c r="J144" i="16"/>
  <c r="J143" i="16"/>
  <c r="J142" i="16"/>
  <c r="J141" i="16"/>
  <c r="J140" i="16"/>
  <c r="J139" i="16"/>
  <c r="J138" i="16"/>
  <c r="J137" i="16"/>
  <c r="J136" i="16"/>
  <c r="J135" i="16"/>
  <c r="J134" i="16"/>
  <c r="J133" i="16"/>
  <c r="J132" i="16"/>
  <c r="J131" i="16"/>
  <c r="J130" i="16"/>
  <c r="J129" i="16"/>
  <c r="J128" i="16"/>
  <c r="J127" i="16"/>
  <c r="J126" i="16"/>
  <c r="J125" i="16"/>
  <c r="J124" i="16"/>
  <c r="J123" i="16"/>
  <c r="J122" i="16"/>
  <c r="J121" i="16"/>
  <c r="J120" i="16"/>
  <c r="J119" i="16"/>
  <c r="J118" i="16"/>
  <c r="J117" i="16"/>
  <c r="J116" i="16"/>
  <c r="J115" i="16"/>
  <c r="J114" i="16"/>
  <c r="J113" i="16"/>
  <c r="J112" i="16"/>
  <c r="J111" i="16"/>
  <c r="J110" i="16"/>
  <c r="J109" i="16"/>
  <c r="J108" i="16"/>
  <c r="J107" i="16"/>
  <c r="J106" i="16"/>
  <c r="J105" i="16"/>
  <c r="J104" i="16"/>
  <c r="J103" i="16"/>
  <c r="J102" i="16"/>
  <c r="J101" i="16"/>
  <c r="J100" i="16"/>
  <c r="J99" i="16"/>
  <c r="J98" i="16"/>
  <c r="J97" i="16"/>
  <c r="J96" i="16"/>
  <c r="J95" i="16"/>
  <c r="J94" i="16"/>
  <c r="J93" i="16"/>
  <c r="J92" i="16"/>
  <c r="J91" i="16"/>
  <c r="J90" i="16"/>
  <c r="J89" i="16"/>
  <c r="J88" i="16"/>
  <c r="J87" i="16"/>
  <c r="J86" i="16"/>
  <c r="J85" i="16"/>
  <c r="J84" i="16"/>
  <c r="J83" i="16"/>
  <c r="J82" i="16"/>
  <c r="J81" i="16"/>
  <c r="J80" i="16"/>
  <c r="J79" i="16"/>
  <c r="J78" i="16"/>
  <c r="J77" i="16"/>
  <c r="J76" i="16"/>
  <c r="J75" i="16"/>
  <c r="J74" i="16"/>
  <c r="J73" i="16"/>
  <c r="J72" i="16"/>
  <c r="J71" i="16"/>
  <c r="J70" i="16"/>
  <c r="J69" i="16"/>
  <c r="J68" i="16"/>
  <c r="J67" i="16"/>
  <c r="J66" i="16"/>
  <c r="J65" i="16"/>
  <c r="J64" i="16"/>
  <c r="J63" i="16"/>
  <c r="J62" i="16"/>
  <c r="J61" i="16"/>
  <c r="J60" i="16"/>
  <c r="J59" i="16"/>
  <c r="J57" i="16"/>
  <c r="J56" i="16"/>
  <c r="J55" i="16"/>
  <c r="J54" i="16"/>
  <c r="J53" i="16"/>
  <c r="J52" i="16"/>
  <c r="J51" i="16"/>
  <c r="J50" i="16"/>
  <c r="J49" i="16"/>
  <c r="J48" i="16"/>
  <c r="J47" i="16"/>
  <c r="J46" i="16"/>
  <c r="J45" i="16"/>
  <c r="J44" i="16"/>
  <c r="J42" i="16"/>
  <c r="J41" i="16"/>
  <c r="J40" i="16"/>
  <c r="J39" i="16"/>
  <c r="J38" i="16"/>
  <c r="J37" i="16"/>
  <c r="J36" i="16"/>
  <c r="J35" i="16"/>
  <c r="J34" i="16"/>
  <c r="J33" i="16"/>
  <c r="J32" i="16"/>
  <c r="J31" i="16"/>
  <c r="J30" i="16"/>
  <c r="J29" i="16"/>
  <c r="J28" i="16"/>
  <c r="J27" i="16"/>
  <c r="J26" i="16"/>
  <c r="J25" i="16"/>
  <c r="J24" i="16"/>
  <c r="J23" i="16"/>
  <c r="J22" i="16"/>
  <c r="J21" i="16"/>
  <c r="J20" i="16"/>
  <c r="J19" i="16"/>
  <c r="J18" i="16"/>
  <c r="J17" i="16"/>
  <c r="J16" i="16"/>
  <c r="J15" i="16"/>
  <c r="J14" i="16"/>
  <c r="J13" i="16"/>
  <c r="J12" i="16"/>
  <c r="J11" i="16"/>
  <c r="J10" i="16"/>
  <c r="J9" i="16"/>
  <c r="J8" i="16"/>
  <c r="J7" i="16"/>
  <c r="J718" i="16" s="1"/>
  <c r="E749" i="16" l="1"/>
  <c r="I753" i="16"/>
  <c r="G754" i="16"/>
  <c r="I752" i="16"/>
  <c r="J719" i="16"/>
  <c r="J720" i="16"/>
  <c r="G729" i="16"/>
  <c r="J726" i="16"/>
  <c r="J727" i="16"/>
  <c r="I751" i="16"/>
  <c r="E753" i="16"/>
  <c r="J724" i="16"/>
  <c r="J723" i="16"/>
  <c r="E721" i="16"/>
  <c r="H754" i="16"/>
  <c r="E751" i="16"/>
  <c r="D754" i="16"/>
  <c r="C754" i="16"/>
  <c r="J725" i="16"/>
  <c r="J722" i="16"/>
  <c r="E726" i="16"/>
  <c r="E723" i="16"/>
  <c r="E724" i="16"/>
  <c r="I729" i="16"/>
  <c r="J721" i="16"/>
  <c r="H729" i="16"/>
  <c r="E727" i="16"/>
  <c r="E728" i="16"/>
  <c r="E720" i="16"/>
  <c r="E725" i="16"/>
  <c r="E718" i="16"/>
  <c r="D729" i="16"/>
  <c r="E722" i="16"/>
  <c r="E719" i="16"/>
  <c r="E777" i="16"/>
  <c r="C729" i="16"/>
  <c r="C777" i="16"/>
  <c r="E750" i="16"/>
  <c r="J228" i="15"/>
  <c r="J225" i="15"/>
  <c r="J207" i="15"/>
  <c r="I754" i="16" l="1"/>
  <c r="G780" i="16"/>
  <c r="E754" i="16"/>
  <c r="H780" i="16"/>
  <c r="D780" i="16"/>
  <c r="J729" i="16"/>
  <c r="E729" i="16"/>
  <c r="C780" i="16"/>
  <c r="J550" i="15"/>
  <c r="J548" i="15"/>
  <c r="J707" i="15"/>
  <c r="J67" i="15"/>
  <c r="J66" i="15"/>
  <c r="I780" i="16" l="1"/>
  <c r="E780" i="16"/>
  <c r="J311" i="15"/>
  <c r="J311" i="14"/>
  <c r="J194" i="13"/>
  <c r="J149" i="12"/>
  <c r="I776" i="15"/>
  <c r="H776" i="15"/>
  <c r="G776" i="15"/>
  <c r="D776" i="15"/>
  <c r="C776" i="15"/>
  <c r="E776" i="15" s="1"/>
  <c r="I775" i="15"/>
  <c r="H775" i="15"/>
  <c r="G775" i="15"/>
  <c r="D775" i="15"/>
  <c r="C775" i="15"/>
  <c r="E775" i="15" s="1"/>
  <c r="I774" i="15"/>
  <c r="H774" i="15"/>
  <c r="G774" i="15"/>
  <c r="D774" i="15"/>
  <c r="C774" i="15"/>
  <c r="E774" i="15" s="1"/>
  <c r="I773" i="15"/>
  <c r="H773" i="15"/>
  <c r="G773" i="15"/>
  <c r="E773" i="15"/>
  <c r="D773" i="15"/>
  <c r="C773" i="15"/>
  <c r="I772" i="15"/>
  <c r="H772" i="15"/>
  <c r="G772" i="15"/>
  <c r="E772" i="15"/>
  <c r="D772" i="15"/>
  <c r="C772" i="15"/>
  <c r="I771" i="15"/>
  <c r="I777" i="15" s="1"/>
  <c r="H771" i="15"/>
  <c r="H777" i="15" s="1"/>
  <c r="G771" i="15"/>
  <c r="G777" i="15" s="1"/>
  <c r="D771" i="15"/>
  <c r="D777" i="15" s="1"/>
  <c r="C771" i="15"/>
  <c r="E771" i="15" s="1"/>
  <c r="I769" i="15"/>
  <c r="I768" i="15"/>
  <c r="I767" i="15"/>
  <c r="I766" i="15"/>
  <c r="I765" i="15"/>
  <c r="I764" i="15"/>
  <c r="I763" i="15"/>
  <c r="I762" i="15"/>
  <c r="I761" i="15"/>
  <c r="I760" i="15"/>
  <c r="I759" i="15"/>
  <c r="I758" i="15"/>
  <c r="I753" i="15"/>
  <c r="H753" i="15"/>
  <c r="G753" i="15"/>
  <c r="D753" i="15"/>
  <c r="C753" i="15"/>
  <c r="E753" i="15" s="1"/>
  <c r="I752" i="15"/>
  <c r="H752" i="15"/>
  <c r="G752" i="15"/>
  <c r="D752" i="15"/>
  <c r="C752" i="15"/>
  <c r="E752" i="15" s="1"/>
  <c r="H751" i="15"/>
  <c r="G751" i="15"/>
  <c r="D751" i="15"/>
  <c r="C751" i="15"/>
  <c r="E751" i="15" s="1"/>
  <c r="H750" i="15"/>
  <c r="G750" i="15"/>
  <c r="D750" i="15"/>
  <c r="D754" i="15" s="1"/>
  <c r="C750" i="15"/>
  <c r="C754" i="15" s="1"/>
  <c r="I749" i="15"/>
  <c r="H749" i="15"/>
  <c r="H754" i="15" s="1"/>
  <c r="G749" i="15"/>
  <c r="G754" i="15" s="1"/>
  <c r="D749" i="15"/>
  <c r="E749" i="15" s="1"/>
  <c r="C749" i="15"/>
  <c r="I747" i="15"/>
  <c r="I746" i="15"/>
  <c r="I745" i="15"/>
  <c r="I744" i="15"/>
  <c r="I743" i="15"/>
  <c r="I742" i="15"/>
  <c r="I739" i="15"/>
  <c r="I738" i="15"/>
  <c r="I737" i="15"/>
  <c r="I736" i="15"/>
  <c r="I751" i="15" s="1"/>
  <c r="I735" i="15"/>
  <c r="I734" i="15"/>
  <c r="I750" i="15" s="1"/>
  <c r="I733" i="15"/>
  <c r="J728" i="15"/>
  <c r="I728" i="15"/>
  <c r="H728" i="15"/>
  <c r="G728" i="15"/>
  <c r="D728" i="15"/>
  <c r="C728" i="15"/>
  <c r="I727" i="15"/>
  <c r="H727" i="15"/>
  <c r="G727" i="15"/>
  <c r="D727" i="15"/>
  <c r="C727" i="15"/>
  <c r="I726" i="15"/>
  <c r="H726" i="15"/>
  <c r="G726" i="15"/>
  <c r="D726" i="15"/>
  <c r="C726" i="15"/>
  <c r="I725" i="15"/>
  <c r="H725" i="15"/>
  <c r="G725" i="15"/>
  <c r="D725" i="15"/>
  <c r="C725" i="15"/>
  <c r="I724" i="15"/>
  <c r="H724" i="15"/>
  <c r="G724" i="15"/>
  <c r="D724" i="15"/>
  <c r="C724" i="15"/>
  <c r="I723" i="15"/>
  <c r="H723" i="15"/>
  <c r="G723" i="15"/>
  <c r="D723" i="15"/>
  <c r="C723" i="15"/>
  <c r="I722" i="15"/>
  <c r="H722" i="15"/>
  <c r="G722" i="15"/>
  <c r="D722" i="15"/>
  <c r="C722" i="15"/>
  <c r="I721" i="15"/>
  <c r="H721" i="15"/>
  <c r="G721" i="15"/>
  <c r="D721" i="15"/>
  <c r="C721" i="15"/>
  <c r="I720" i="15"/>
  <c r="H720" i="15"/>
  <c r="G720" i="15"/>
  <c r="D720" i="15"/>
  <c r="C720" i="15"/>
  <c r="I719" i="15"/>
  <c r="H719" i="15"/>
  <c r="G719" i="15"/>
  <c r="D719" i="15"/>
  <c r="C719" i="15"/>
  <c r="I718" i="15"/>
  <c r="H718" i="15"/>
  <c r="G718" i="15"/>
  <c r="D718" i="15"/>
  <c r="C718" i="15"/>
  <c r="J716" i="15"/>
  <c r="J715" i="15"/>
  <c r="J714" i="15"/>
  <c r="J713" i="15"/>
  <c r="J712" i="15"/>
  <c r="J711" i="15"/>
  <c r="J710" i="15"/>
  <c r="J708" i="15"/>
  <c r="J706" i="15"/>
  <c r="J705" i="15"/>
  <c r="J704" i="15"/>
  <c r="J703" i="15"/>
  <c r="J702" i="15"/>
  <c r="J701" i="15"/>
  <c r="J700" i="15"/>
  <c r="J699" i="15"/>
  <c r="J698" i="15"/>
  <c r="J697" i="15"/>
  <c r="J696" i="15"/>
  <c r="J695" i="15"/>
  <c r="J694" i="15"/>
  <c r="J693" i="15"/>
  <c r="J692" i="15"/>
  <c r="J691" i="15"/>
  <c r="J690" i="15"/>
  <c r="J689" i="15"/>
  <c r="J688" i="15"/>
  <c r="J687" i="15"/>
  <c r="J686" i="15"/>
  <c r="J685" i="15"/>
  <c r="J684" i="15"/>
  <c r="J683" i="15"/>
  <c r="J682" i="15"/>
  <c r="J681" i="15"/>
  <c r="J680" i="15"/>
  <c r="J679" i="15"/>
  <c r="J678" i="15"/>
  <c r="J677" i="15"/>
  <c r="J676" i="15"/>
  <c r="J675" i="15"/>
  <c r="J674" i="15"/>
  <c r="J673" i="15"/>
  <c r="J672" i="15"/>
  <c r="J671" i="15"/>
  <c r="J670" i="15"/>
  <c r="J669" i="15"/>
  <c r="J668" i="15"/>
  <c r="J667" i="15"/>
  <c r="J666" i="15"/>
  <c r="J665" i="15"/>
  <c r="J664" i="15"/>
  <c r="J663" i="15"/>
  <c r="J662" i="15"/>
  <c r="J661" i="15"/>
  <c r="J660" i="15"/>
  <c r="J659" i="15"/>
  <c r="J658" i="15"/>
  <c r="J657" i="15"/>
  <c r="J656" i="15"/>
  <c r="J655" i="15"/>
  <c r="J654" i="15"/>
  <c r="J653" i="15"/>
  <c r="J652" i="15"/>
  <c r="J651" i="15"/>
  <c r="J650" i="15"/>
  <c r="J649" i="15"/>
  <c r="J648" i="15"/>
  <c r="J647" i="15"/>
  <c r="J646" i="15"/>
  <c r="J645" i="15"/>
  <c r="J644" i="15"/>
  <c r="J643" i="15"/>
  <c r="J642" i="15"/>
  <c r="J641" i="15"/>
  <c r="J640" i="15"/>
  <c r="J639" i="15"/>
  <c r="J638" i="15"/>
  <c r="J637" i="15"/>
  <c r="J636" i="15"/>
  <c r="J635" i="15"/>
  <c r="J634" i="15"/>
  <c r="J633" i="15"/>
  <c r="J632" i="15"/>
  <c r="J631" i="15"/>
  <c r="J630" i="15"/>
  <c r="J629" i="15"/>
  <c r="J628" i="15"/>
  <c r="J627" i="15"/>
  <c r="J626" i="15"/>
  <c r="J625" i="15"/>
  <c r="J624" i="15"/>
  <c r="J623" i="15"/>
  <c r="J622" i="15"/>
  <c r="J621" i="15"/>
  <c r="J620" i="15"/>
  <c r="J619" i="15"/>
  <c r="J618" i="15"/>
  <c r="J617" i="15"/>
  <c r="J616" i="15"/>
  <c r="J615" i="15"/>
  <c r="J614" i="15"/>
  <c r="J613" i="15"/>
  <c r="J612" i="15"/>
  <c r="J611" i="15"/>
  <c r="J610" i="15"/>
  <c r="J609" i="15"/>
  <c r="J608" i="15"/>
  <c r="J607" i="15"/>
  <c r="J606" i="15"/>
  <c r="J605" i="15"/>
  <c r="J604" i="15"/>
  <c r="J603" i="15"/>
  <c r="J602" i="15"/>
  <c r="J601" i="15"/>
  <c r="J600" i="15"/>
  <c r="J599" i="15"/>
  <c r="J598" i="15"/>
  <c r="J597" i="15"/>
  <c r="J596" i="15"/>
  <c r="J595" i="15"/>
  <c r="J594" i="15"/>
  <c r="J593" i="15"/>
  <c r="J592" i="15"/>
  <c r="J591" i="15"/>
  <c r="J590" i="15"/>
  <c r="J589" i="15"/>
  <c r="J588" i="15"/>
  <c r="J587" i="15"/>
  <c r="J586" i="15"/>
  <c r="J585" i="15"/>
  <c r="J584" i="15"/>
  <c r="J583" i="15"/>
  <c r="J582" i="15"/>
  <c r="J581" i="15"/>
  <c r="J580" i="15"/>
  <c r="J579" i="15"/>
  <c r="J578" i="15"/>
  <c r="J577" i="15"/>
  <c r="J576" i="15"/>
  <c r="J575" i="15"/>
  <c r="J574" i="15"/>
  <c r="J573" i="15"/>
  <c r="J572" i="15"/>
  <c r="J571" i="15"/>
  <c r="J570" i="15"/>
  <c r="J569" i="15"/>
  <c r="J568" i="15"/>
  <c r="J567" i="15"/>
  <c r="J566" i="15"/>
  <c r="J565" i="15"/>
  <c r="J564" i="15"/>
  <c r="J563" i="15"/>
  <c r="J562" i="15"/>
  <c r="J561" i="15"/>
  <c r="J560" i="15"/>
  <c r="J559" i="15"/>
  <c r="J558" i="15"/>
  <c r="J557" i="15"/>
  <c r="J556" i="15"/>
  <c r="J555" i="15"/>
  <c r="J554" i="15"/>
  <c r="J553" i="15"/>
  <c r="J552" i="15"/>
  <c r="J551" i="15"/>
  <c r="J549" i="15"/>
  <c r="J547" i="15"/>
  <c r="J546" i="15"/>
  <c r="J545" i="15"/>
  <c r="J544" i="15"/>
  <c r="J543" i="15"/>
  <c r="J542" i="15"/>
  <c r="J541" i="15"/>
  <c r="J540" i="15"/>
  <c r="J539" i="15"/>
  <c r="J538" i="15"/>
  <c r="J537" i="15"/>
  <c r="J536" i="15"/>
  <c r="J535" i="15"/>
  <c r="J534" i="15"/>
  <c r="J533" i="15"/>
  <c r="J532" i="15"/>
  <c r="J531" i="15"/>
  <c r="J530" i="15"/>
  <c r="J529" i="15"/>
  <c r="J528" i="15"/>
  <c r="J527" i="15"/>
  <c r="J526" i="15"/>
  <c r="J525" i="15"/>
  <c r="J524" i="15"/>
  <c r="J523" i="15"/>
  <c r="J522" i="15"/>
  <c r="J521" i="15"/>
  <c r="J520" i="15"/>
  <c r="J519" i="15"/>
  <c r="J518" i="15"/>
  <c r="J517" i="15"/>
  <c r="J516" i="15"/>
  <c r="J515" i="15"/>
  <c r="J514" i="15"/>
  <c r="J513" i="15"/>
  <c r="J512" i="15"/>
  <c r="J511" i="15"/>
  <c r="J510" i="15"/>
  <c r="J509" i="15"/>
  <c r="J508" i="15"/>
  <c r="J507" i="15"/>
  <c r="J506" i="15"/>
  <c r="J505" i="15"/>
  <c r="J504" i="15"/>
  <c r="J503" i="15"/>
  <c r="J502" i="15"/>
  <c r="J501" i="15"/>
  <c r="J500" i="15"/>
  <c r="J499" i="15"/>
  <c r="J498" i="15"/>
  <c r="J497" i="15"/>
  <c r="J496" i="15"/>
  <c r="J495" i="15"/>
  <c r="J494" i="15"/>
  <c r="J493" i="15"/>
  <c r="J492" i="15"/>
  <c r="J491" i="15"/>
  <c r="J490" i="15"/>
  <c r="J489" i="15"/>
  <c r="J488" i="15"/>
  <c r="J487" i="15"/>
  <c r="J486" i="15"/>
  <c r="J485" i="15"/>
  <c r="J484" i="15"/>
  <c r="J483" i="15"/>
  <c r="J482" i="15"/>
  <c r="J481" i="15"/>
  <c r="J480" i="15"/>
  <c r="J479" i="15"/>
  <c r="J478" i="15"/>
  <c r="J477" i="15"/>
  <c r="J476" i="15"/>
  <c r="J475" i="15"/>
  <c r="J474" i="15"/>
  <c r="J473" i="15"/>
  <c r="J472" i="15"/>
  <c r="J471" i="15"/>
  <c r="J470" i="15"/>
  <c r="J469" i="15"/>
  <c r="J468" i="15"/>
  <c r="J467" i="15"/>
  <c r="J466" i="15"/>
  <c r="J465" i="15"/>
  <c r="J464" i="15"/>
  <c r="J463" i="15"/>
  <c r="J462" i="15"/>
  <c r="J461" i="15"/>
  <c r="J460" i="15"/>
  <c r="J459" i="15"/>
  <c r="J458" i="15"/>
  <c r="J457" i="15"/>
  <c r="J456" i="15"/>
  <c r="J455" i="15"/>
  <c r="J454" i="15"/>
  <c r="J453" i="15"/>
  <c r="J452" i="15"/>
  <c r="J451" i="15"/>
  <c r="J450" i="15"/>
  <c r="J449" i="15"/>
  <c r="J448" i="15"/>
  <c r="J447" i="15"/>
  <c r="J446" i="15"/>
  <c r="J445" i="15"/>
  <c r="J444" i="15"/>
  <c r="J443" i="15"/>
  <c r="J442" i="15"/>
  <c r="J441" i="15"/>
  <c r="J440" i="15"/>
  <c r="J439" i="15"/>
  <c r="J438" i="15"/>
  <c r="J437" i="15"/>
  <c r="J436" i="15"/>
  <c r="J435" i="15"/>
  <c r="J434" i="15"/>
  <c r="J433" i="15"/>
  <c r="J432" i="15"/>
  <c r="J431" i="15"/>
  <c r="J430" i="15"/>
  <c r="J429" i="15"/>
  <c r="J428" i="15"/>
  <c r="J427" i="15"/>
  <c r="J426" i="15"/>
  <c r="J425" i="15"/>
  <c r="J424" i="15"/>
  <c r="J423" i="15"/>
  <c r="J422" i="15"/>
  <c r="J421" i="15"/>
  <c r="J420" i="15"/>
  <c r="J419" i="15"/>
  <c r="J418" i="15"/>
  <c r="J417" i="15"/>
  <c r="J416" i="15"/>
  <c r="J415" i="15"/>
  <c r="J414" i="15"/>
  <c r="J413" i="15"/>
  <c r="J412" i="15"/>
  <c r="J411" i="15"/>
  <c r="J410" i="15"/>
  <c r="J409" i="15"/>
  <c r="J408" i="15"/>
  <c r="J407" i="15"/>
  <c r="J406" i="15"/>
  <c r="J405" i="15"/>
  <c r="J404" i="15"/>
  <c r="J403" i="15"/>
  <c r="J402" i="15"/>
  <c r="J401" i="15"/>
  <c r="J400" i="15"/>
  <c r="J399" i="15"/>
  <c r="J398" i="15"/>
  <c r="J397" i="15"/>
  <c r="J396" i="15"/>
  <c r="J395" i="15"/>
  <c r="J394" i="15"/>
  <c r="J393" i="15"/>
  <c r="J392" i="15"/>
  <c r="J391" i="15"/>
  <c r="J390" i="15"/>
  <c r="J389" i="15"/>
  <c r="J388" i="15"/>
  <c r="J387" i="15"/>
  <c r="J386" i="15"/>
  <c r="J385" i="15"/>
  <c r="J384" i="15"/>
  <c r="J383" i="15"/>
  <c r="J382" i="15"/>
  <c r="J381" i="15"/>
  <c r="J380" i="15"/>
  <c r="J379" i="15"/>
  <c r="J378" i="15"/>
  <c r="J377" i="15"/>
  <c r="J376" i="15"/>
  <c r="J375" i="15"/>
  <c r="J374" i="15"/>
  <c r="J373" i="15"/>
  <c r="J372" i="15"/>
  <c r="J371" i="15"/>
  <c r="J370" i="15"/>
  <c r="J369" i="15"/>
  <c r="J368" i="15"/>
  <c r="J367" i="15"/>
  <c r="J366" i="15"/>
  <c r="J365" i="15"/>
  <c r="J364" i="15"/>
  <c r="J363" i="15"/>
  <c r="J362" i="15"/>
  <c r="J361" i="15"/>
  <c r="J360" i="15"/>
  <c r="J359" i="15"/>
  <c r="J358" i="15"/>
  <c r="J357" i="15"/>
  <c r="J356" i="15"/>
  <c r="J355" i="15"/>
  <c r="J354" i="15"/>
  <c r="J353" i="15"/>
  <c r="J352" i="15"/>
  <c r="J351" i="15"/>
  <c r="J350" i="15"/>
  <c r="J349" i="15"/>
  <c r="J348" i="15"/>
  <c r="J347" i="15"/>
  <c r="J346" i="15"/>
  <c r="J345" i="15"/>
  <c r="J344" i="15"/>
  <c r="J343" i="15"/>
  <c r="J342" i="15"/>
  <c r="J341" i="15"/>
  <c r="J340" i="15"/>
  <c r="J339" i="15"/>
  <c r="J338" i="15"/>
  <c r="J337" i="15"/>
  <c r="J336" i="15"/>
  <c r="J335" i="15"/>
  <c r="J334" i="15"/>
  <c r="J333" i="15"/>
  <c r="J332" i="15"/>
  <c r="J331" i="15"/>
  <c r="J330" i="15"/>
  <c r="J329" i="15"/>
  <c r="J328" i="15"/>
  <c r="J327" i="15"/>
  <c r="J326" i="15"/>
  <c r="J325" i="15"/>
  <c r="J324" i="15"/>
  <c r="J323" i="15"/>
  <c r="J322" i="15"/>
  <c r="J321" i="15"/>
  <c r="J320" i="15"/>
  <c r="J319" i="15"/>
  <c r="J318" i="15"/>
  <c r="J317" i="15"/>
  <c r="J316" i="15"/>
  <c r="J315" i="15"/>
  <c r="J314" i="15"/>
  <c r="J313" i="15"/>
  <c r="J312" i="15"/>
  <c r="J310" i="15"/>
  <c r="J309" i="15"/>
  <c r="J308" i="15"/>
  <c r="J307" i="15"/>
  <c r="J306" i="15"/>
  <c r="J305" i="15"/>
  <c r="J304" i="15"/>
  <c r="J303" i="15"/>
  <c r="J302" i="15"/>
  <c r="J301" i="15"/>
  <c r="J300" i="15"/>
  <c r="J299" i="15"/>
  <c r="J298" i="15"/>
  <c r="J297" i="15"/>
  <c r="J296" i="15"/>
  <c r="J295" i="15"/>
  <c r="J294" i="15"/>
  <c r="J293" i="15"/>
  <c r="J292" i="15"/>
  <c r="J291" i="15"/>
  <c r="J290" i="15"/>
  <c r="J289" i="15"/>
  <c r="J288" i="15"/>
  <c r="J287" i="15"/>
  <c r="J286" i="15"/>
  <c r="J285" i="15"/>
  <c r="J284" i="15"/>
  <c r="J283" i="15"/>
  <c r="J282" i="15"/>
  <c r="J281" i="15"/>
  <c r="J280" i="15"/>
  <c r="J279" i="15"/>
  <c r="J278" i="15"/>
  <c r="J277" i="15"/>
  <c r="J276" i="15"/>
  <c r="J275" i="15"/>
  <c r="J274" i="15"/>
  <c r="J273" i="15"/>
  <c r="J272" i="15"/>
  <c r="J271" i="15"/>
  <c r="J270" i="15"/>
  <c r="J269" i="15"/>
  <c r="J268" i="15"/>
  <c r="J267" i="15"/>
  <c r="J266" i="15"/>
  <c r="J265" i="15"/>
  <c r="J264" i="15"/>
  <c r="J263" i="15"/>
  <c r="J262" i="15"/>
  <c r="J261" i="15"/>
  <c r="J260" i="15"/>
  <c r="J259" i="15"/>
  <c r="J258" i="15"/>
  <c r="J257" i="15"/>
  <c r="J256" i="15"/>
  <c r="J255" i="15"/>
  <c r="J254" i="15"/>
  <c r="J253" i="15"/>
  <c r="J252" i="15"/>
  <c r="J251" i="15"/>
  <c r="J250" i="15"/>
  <c r="J249" i="15"/>
  <c r="J248" i="15"/>
  <c r="J247" i="15"/>
  <c r="J246" i="15"/>
  <c r="J245" i="15"/>
  <c r="J244" i="15"/>
  <c r="J243" i="15"/>
  <c r="J242" i="15"/>
  <c r="J241" i="15"/>
  <c r="J240" i="15"/>
  <c r="J239" i="15"/>
  <c r="J238" i="15"/>
  <c r="J237" i="15"/>
  <c r="J236" i="15"/>
  <c r="J235" i="15"/>
  <c r="J234" i="15"/>
  <c r="J233" i="15"/>
  <c r="J232" i="15"/>
  <c r="J231" i="15"/>
  <c r="J230" i="15"/>
  <c r="J229" i="15"/>
  <c r="J227" i="15"/>
  <c r="J226" i="15"/>
  <c r="J224" i="15"/>
  <c r="J223" i="15"/>
  <c r="J222" i="15"/>
  <c r="J221" i="15"/>
  <c r="J220" i="15"/>
  <c r="J219" i="15"/>
  <c r="J218" i="15"/>
  <c r="J217" i="15"/>
  <c r="J216" i="15"/>
  <c r="J215" i="15"/>
  <c r="J214" i="15"/>
  <c r="J213" i="15"/>
  <c r="J212" i="15"/>
  <c r="J211" i="15"/>
  <c r="J210" i="15"/>
  <c r="J209" i="15"/>
  <c r="J208" i="15"/>
  <c r="J206" i="15"/>
  <c r="J205" i="15"/>
  <c r="J204" i="15"/>
  <c r="J203" i="15"/>
  <c r="J202" i="15"/>
  <c r="J201" i="15"/>
  <c r="J200" i="15"/>
  <c r="J199" i="15"/>
  <c r="J198" i="15"/>
  <c r="J197" i="15"/>
  <c r="J196" i="15"/>
  <c r="J195" i="15"/>
  <c r="J194" i="15"/>
  <c r="J193" i="15"/>
  <c r="J192" i="15"/>
  <c r="J191" i="15"/>
  <c r="J190" i="15"/>
  <c r="J189" i="15"/>
  <c r="J188" i="15"/>
  <c r="J187" i="15"/>
  <c r="J186" i="15"/>
  <c r="J185" i="15"/>
  <c r="J184" i="15"/>
  <c r="J183" i="15"/>
  <c r="J182" i="15"/>
  <c r="J181" i="15"/>
  <c r="J180" i="15"/>
  <c r="J179" i="15"/>
  <c r="J178" i="15"/>
  <c r="J177" i="15"/>
  <c r="J176" i="15"/>
  <c r="J175" i="15"/>
  <c r="J174" i="15"/>
  <c r="J173" i="15"/>
  <c r="J172" i="15"/>
  <c r="J171" i="15"/>
  <c r="J170" i="15"/>
  <c r="J169" i="15"/>
  <c r="J168" i="15"/>
  <c r="J167" i="15"/>
  <c r="J166" i="15"/>
  <c r="J165" i="15"/>
  <c r="J164" i="15"/>
  <c r="J163" i="15"/>
  <c r="J162" i="15"/>
  <c r="J161" i="15"/>
  <c r="J160" i="15"/>
  <c r="J159" i="15"/>
  <c r="J158" i="15"/>
  <c r="J157" i="15"/>
  <c r="J156" i="15"/>
  <c r="J155" i="15"/>
  <c r="J154" i="15"/>
  <c r="J153" i="15"/>
  <c r="J152" i="15"/>
  <c r="J151" i="15"/>
  <c r="J150" i="15"/>
  <c r="J149" i="15"/>
  <c r="J148" i="15"/>
  <c r="J147" i="15"/>
  <c r="J146" i="15"/>
  <c r="J145" i="15"/>
  <c r="J144" i="15"/>
  <c r="J143" i="15"/>
  <c r="J142" i="15"/>
  <c r="J141" i="15"/>
  <c r="J140" i="15"/>
  <c r="J139" i="15"/>
  <c r="J138" i="15"/>
  <c r="J137" i="15"/>
  <c r="J136" i="15"/>
  <c r="J135" i="15"/>
  <c r="J134" i="15"/>
  <c r="J133" i="15"/>
  <c r="J132" i="15"/>
  <c r="J131" i="15"/>
  <c r="J130" i="15"/>
  <c r="J129" i="15"/>
  <c r="J128" i="15"/>
  <c r="J127" i="15"/>
  <c r="J126" i="15"/>
  <c r="J125" i="15"/>
  <c r="J124" i="15"/>
  <c r="J123" i="15"/>
  <c r="J122" i="15"/>
  <c r="J121" i="15"/>
  <c r="J120" i="15"/>
  <c r="J119" i="15"/>
  <c r="J118" i="15"/>
  <c r="J117" i="15"/>
  <c r="J116" i="15"/>
  <c r="J115" i="15"/>
  <c r="J114" i="15"/>
  <c r="J113" i="15"/>
  <c r="J112" i="15"/>
  <c r="J111" i="15"/>
  <c r="J110" i="15"/>
  <c r="J109" i="15"/>
  <c r="J108" i="15"/>
  <c r="J107" i="15"/>
  <c r="J106" i="15"/>
  <c r="J105" i="15"/>
  <c r="J104" i="15"/>
  <c r="J103" i="15"/>
  <c r="J102" i="15"/>
  <c r="J101" i="15"/>
  <c r="J100" i="15"/>
  <c r="J99" i="15"/>
  <c r="J98" i="15"/>
  <c r="J97" i="15"/>
  <c r="J96" i="15"/>
  <c r="J95" i="15"/>
  <c r="J94" i="15"/>
  <c r="J93" i="15"/>
  <c r="J92" i="15"/>
  <c r="J91" i="15"/>
  <c r="J90" i="15"/>
  <c r="J89" i="15"/>
  <c r="J88" i="15"/>
  <c r="J87" i="15"/>
  <c r="J86" i="15"/>
  <c r="J85" i="15"/>
  <c r="J84" i="15"/>
  <c r="J83" i="15"/>
  <c r="J82" i="15"/>
  <c r="J81" i="15"/>
  <c r="J80" i="15"/>
  <c r="J79" i="15"/>
  <c r="J78" i="15"/>
  <c r="J77" i="15"/>
  <c r="J76" i="15"/>
  <c r="J75" i="15"/>
  <c r="J74" i="15"/>
  <c r="J73" i="15"/>
  <c r="J72" i="15"/>
  <c r="J71" i="15"/>
  <c r="J70" i="15"/>
  <c r="J69" i="15"/>
  <c r="J68" i="15"/>
  <c r="J65" i="15"/>
  <c r="J64" i="15"/>
  <c r="J63" i="15"/>
  <c r="J62" i="15"/>
  <c r="J61" i="15"/>
  <c r="J60" i="15"/>
  <c r="J59" i="15"/>
  <c r="J58" i="15"/>
  <c r="J57" i="15"/>
  <c r="J56" i="15"/>
  <c r="J55" i="15"/>
  <c r="J54" i="15"/>
  <c r="J53" i="15"/>
  <c r="J52" i="15"/>
  <c r="J51" i="15"/>
  <c r="J50" i="15"/>
  <c r="J49" i="15"/>
  <c r="J48" i="15"/>
  <c r="J47" i="15"/>
  <c r="J46" i="15"/>
  <c r="J45" i="15"/>
  <c r="J44" i="15"/>
  <c r="J42" i="15"/>
  <c r="J41" i="15"/>
  <c r="J40" i="15"/>
  <c r="J39" i="15"/>
  <c r="J38" i="15"/>
  <c r="J37" i="15"/>
  <c r="J36" i="15"/>
  <c r="J35" i="15"/>
  <c r="J34" i="15"/>
  <c r="J33" i="15"/>
  <c r="J32" i="15"/>
  <c r="J31" i="15"/>
  <c r="J30" i="15"/>
  <c r="J29" i="15"/>
  <c r="J28" i="15"/>
  <c r="J27" i="15"/>
  <c r="J26" i="15"/>
  <c r="J25" i="15"/>
  <c r="J24" i="15"/>
  <c r="J23" i="15"/>
  <c r="J22" i="15"/>
  <c r="J21" i="15"/>
  <c r="J20" i="15"/>
  <c r="J19" i="15"/>
  <c r="J18" i="15"/>
  <c r="J17" i="15"/>
  <c r="J16" i="15"/>
  <c r="J15" i="15"/>
  <c r="J14" i="15"/>
  <c r="J13" i="15"/>
  <c r="J12" i="15"/>
  <c r="J11" i="15"/>
  <c r="J10" i="15"/>
  <c r="J9" i="15"/>
  <c r="J8" i="15"/>
  <c r="J7" i="15"/>
  <c r="J718" i="15" s="1"/>
  <c r="J719" i="15" l="1"/>
  <c r="G729" i="15"/>
  <c r="J720" i="15"/>
  <c r="J725" i="15"/>
  <c r="J724" i="15"/>
  <c r="J726" i="15"/>
  <c r="J727" i="15"/>
  <c r="J723" i="15"/>
  <c r="J721" i="15"/>
  <c r="E724" i="15"/>
  <c r="E727" i="15"/>
  <c r="E720" i="15"/>
  <c r="I729" i="15"/>
  <c r="H780" i="15" s="1"/>
  <c r="H729" i="15"/>
  <c r="G780" i="15" s="1"/>
  <c r="J722" i="15"/>
  <c r="E719" i="15"/>
  <c r="E726" i="15"/>
  <c r="E721" i="15"/>
  <c r="E725" i="15"/>
  <c r="D729" i="15"/>
  <c r="D780" i="15" s="1"/>
  <c r="C729" i="15"/>
  <c r="E723" i="15"/>
  <c r="E722" i="15"/>
  <c r="E728" i="15"/>
  <c r="E777" i="15"/>
  <c r="I754" i="15"/>
  <c r="E718" i="15"/>
  <c r="C777" i="15"/>
  <c r="E750" i="15"/>
  <c r="E754" i="15" s="1"/>
  <c r="H718" i="14"/>
  <c r="I718" i="14"/>
  <c r="H719" i="14"/>
  <c r="I719" i="14"/>
  <c r="H720" i="14"/>
  <c r="I720" i="14"/>
  <c r="H721" i="14"/>
  <c r="I721" i="14"/>
  <c r="H722" i="14"/>
  <c r="I722" i="14"/>
  <c r="H723" i="14"/>
  <c r="I723" i="14"/>
  <c r="H724" i="14"/>
  <c r="I724" i="14"/>
  <c r="H725" i="14"/>
  <c r="I725" i="14"/>
  <c r="H726" i="14"/>
  <c r="I726" i="14"/>
  <c r="H727" i="14"/>
  <c r="I727" i="14"/>
  <c r="H728" i="14"/>
  <c r="I728" i="14"/>
  <c r="J273" i="14"/>
  <c r="I734" i="14"/>
  <c r="I735" i="14"/>
  <c r="J702" i="14"/>
  <c r="J701" i="14"/>
  <c r="J700" i="14"/>
  <c r="J699" i="14"/>
  <c r="J698" i="14"/>
  <c r="J697" i="14"/>
  <c r="J696" i="14"/>
  <c r="J695" i="14"/>
  <c r="J694" i="14"/>
  <c r="J693" i="14"/>
  <c r="J692" i="14"/>
  <c r="J691" i="14"/>
  <c r="J677" i="14"/>
  <c r="J676" i="14"/>
  <c r="J675" i="14"/>
  <c r="J674" i="14"/>
  <c r="J673" i="14"/>
  <c r="J672" i="14"/>
  <c r="J671" i="14"/>
  <c r="J670" i="14"/>
  <c r="J669" i="14"/>
  <c r="J668" i="14"/>
  <c r="J667" i="14"/>
  <c r="J666" i="14"/>
  <c r="J663" i="14"/>
  <c r="J656" i="14"/>
  <c r="J657" i="14"/>
  <c r="J658" i="14"/>
  <c r="J659" i="14"/>
  <c r="J660" i="14"/>
  <c r="J661" i="14"/>
  <c r="J662" i="14"/>
  <c r="J636" i="14"/>
  <c r="J635" i="14"/>
  <c r="J634" i="14"/>
  <c r="J633" i="14"/>
  <c r="J632" i="14"/>
  <c r="J631" i="14"/>
  <c r="J630" i="14"/>
  <c r="J714" i="14"/>
  <c r="J715" i="14"/>
  <c r="J705" i="14"/>
  <c r="J704" i="14"/>
  <c r="J713" i="14"/>
  <c r="C726" i="14"/>
  <c r="J688" i="14"/>
  <c r="J687" i="14"/>
  <c r="J686" i="14"/>
  <c r="J685" i="14"/>
  <c r="J684" i="14"/>
  <c r="J683" i="14"/>
  <c r="J682" i="14"/>
  <c r="J681" i="14"/>
  <c r="J680" i="14"/>
  <c r="J679" i="14"/>
  <c r="J678" i="14"/>
  <c r="J654" i="14"/>
  <c r="J653" i="14"/>
  <c r="J652" i="14"/>
  <c r="J651" i="14"/>
  <c r="J650" i="14"/>
  <c r="J649" i="14"/>
  <c r="J648" i="14"/>
  <c r="J647" i="14"/>
  <c r="J646" i="14"/>
  <c r="J645" i="14"/>
  <c r="J644" i="14"/>
  <c r="J643" i="14"/>
  <c r="J642" i="14"/>
  <c r="J641" i="14"/>
  <c r="J640" i="14"/>
  <c r="J639" i="14"/>
  <c r="J638" i="14"/>
  <c r="J637" i="14"/>
  <c r="J655" i="14"/>
  <c r="J619" i="14"/>
  <c r="J618" i="14"/>
  <c r="J617" i="14"/>
  <c r="J616" i="14"/>
  <c r="J615" i="14"/>
  <c r="J614" i="14"/>
  <c r="J613" i="14"/>
  <c r="J612" i="14"/>
  <c r="J611" i="14"/>
  <c r="J610" i="14"/>
  <c r="J609" i="14"/>
  <c r="J608" i="14"/>
  <c r="J607" i="14"/>
  <c r="J606" i="14"/>
  <c r="J605" i="14"/>
  <c r="J604" i="14"/>
  <c r="J603" i="14"/>
  <c r="J602" i="14"/>
  <c r="J601" i="14"/>
  <c r="J600" i="14"/>
  <c r="J599" i="14"/>
  <c r="J598" i="14"/>
  <c r="J597" i="14"/>
  <c r="J596" i="14"/>
  <c r="J595" i="14"/>
  <c r="J594" i="14"/>
  <c r="J593" i="14"/>
  <c r="J592" i="14"/>
  <c r="J591" i="14"/>
  <c r="J590" i="14"/>
  <c r="J589" i="14"/>
  <c r="J588" i="14"/>
  <c r="J587" i="14"/>
  <c r="J586" i="14"/>
  <c r="J585" i="14"/>
  <c r="J584" i="14"/>
  <c r="J583" i="14"/>
  <c r="J582" i="14"/>
  <c r="J581" i="14"/>
  <c r="J580" i="14"/>
  <c r="J579" i="14"/>
  <c r="J578" i="14"/>
  <c r="J577" i="14"/>
  <c r="J576" i="14"/>
  <c r="J575" i="14"/>
  <c r="J574" i="14"/>
  <c r="J573" i="14"/>
  <c r="J572" i="14"/>
  <c r="J571" i="14"/>
  <c r="J570" i="14"/>
  <c r="J569" i="14"/>
  <c r="J568" i="14"/>
  <c r="J567" i="14"/>
  <c r="J566" i="14"/>
  <c r="J565" i="14"/>
  <c r="J564" i="14"/>
  <c r="J563" i="14"/>
  <c r="J562" i="14"/>
  <c r="J561" i="14"/>
  <c r="J560" i="14"/>
  <c r="J559" i="14"/>
  <c r="J558" i="14"/>
  <c r="J557" i="14"/>
  <c r="J556" i="14"/>
  <c r="J555" i="14"/>
  <c r="J554" i="14"/>
  <c r="J553" i="14"/>
  <c r="J488" i="14"/>
  <c r="J487" i="14"/>
  <c r="J486" i="14"/>
  <c r="J517" i="14"/>
  <c r="J516" i="14"/>
  <c r="J515" i="14"/>
  <c r="J514" i="14"/>
  <c r="J513" i="14"/>
  <c r="J512" i="14"/>
  <c r="J511" i="14"/>
  <c r="J510" i="14"/>
  <c r="J509" i="14"/>
  <c r="J508" i="14"/>
  <c r="J507" i="14"/>
  <c r="J506" i="14"/>
  <c r="J505" i="14"/>
  <c r="J504" i="14"/>
  <c r="J503" i="14"/>
  <c r="J502" i="14"/>
  <c r="J501" i="14"/>
  <c r="J500" i="14"/>
  <c r="J499" i="14"/>
  <c r="J498" i="14"/>
  <c r="J497" i="14"/>
  <c r="J496" i="14"/>
  <c r="J495" i="14"/>
  <c r="J494" i="14"/>
  <c r="J493" i="14"/>
  <c r="J492" i="14"/>
  <c r="J491" i="14"/>
  <c r="J490" i="14"/>
  <c r="J489" i="14"/>
  <c r="J269" i="14"/>
  <c r="J246" i="14"/>
  <c r="J439" i="14"/>
  <c r="J440" i="14"/>
  <c r="J441" i="14"/>
  <c r="J442" i="14"/>
  <c r="J443" i="14"/>
  <c r="J444" i="14"/>
  <c r="J445" i="14"/>
  <c r="J446" i="14"/>
  <c r="J300" i="14"/>
  <c r="J301" i="14"/>
  <c r="J302" i="14"/>
  <c r="J303" i="14"/>
  <c r="J304" i="14"/>
  <c r="J305" i="14"/>
  <c r="J306" i="14"/>
  <c r="J307" i="14"/>
  <c r="J308" i="14"/>
  <c r="J309" i="14"/>
  <c r="J310" i="14"/>
  <c r="J312" i="14"/>
  <c r="J313" i="14"/>
  <c r="J314" i="14"/>
  <c r="J315" i="14"/>
  <c r="J316" i="14"/>
  <c r="J317" i="14"/>
  <c r="J318" i="14"/>
  <c r="J319" i="14"/>
  <c r="J320" i="14"/>
  <c r="J321" i="14"/>
  <c r="J322" i="14"/>
  <c r="J323" i="14"/>
  <c r="J324" i="14"/>
  <c r="J325" i="14"/>
  <c r="J326" i="14"/>
  <c r="J327" i="14"/>
  <c r="J328" i="14"/>
  <c r="J329" i="14"/>
  <c r="J330" i="14"/>
  <c r="J331" i="14"/>
  <c r="J332" i="14"/>
  <c r="J333" i="14"/>
  <c r="J334" i="14"/>
  <c r="J335" i="14"/>
  <c r="J336" i="14"/>
  <c r="J337" i="14"/>
  <c r="J338" i="14"/>
  <c r="J339" i="14"/>
  <c r="J340" i="14"/>
  <c r="J341" i="14"/>
  <c r="J342" i="14"/>
  <c r="J343" i="14"/>
  <c r="J344" i="14"/>
  <c r="J345" i="14"/>
  <c r="J346" i="14"/>
  <c r="J347" i="14"/>
  <c r="J348" i="14"/>
  <c r="J349" i="14"/>
  <c r="J350" i="14"/>
  <c r="J351" i="14"/>
  <c r="J352" i="14"/>
  <c r="J353" i="14"/>
  <c r="J354" i="14"/>
  <c r="J355" i="14"/>
  <c r="J356" i="14"/>
  <c r="J357" i="14"/>
  <c r="J358" i="14"/>
  <c r="J359" i="14"/>
  <c r="J360" i="14"/>
  <c r="J361" i="14"/>
  <c r="J362" i="14"/>
  <c r="J363" i="14"/>
  <c r="J364" i="14"/>
  <c r="J365" i="14"/>
  <c r="J366" i="14"/>
  <c r="J367" i="14"/>
  <c r="J368" i="14"/>
  <c r="J369" i="14"/>
  <c r="J370" i="14"/>
  <c r="J371" i="14"/>
  <c r="J372" i="14"/>
  <c r="J373" i="14"/>
  <c r="J374" i="14"/>
  <c r="J375" i="14"/>
  <c r="J376" i="14"/>
  <c r="J377" i="14"/>
  <c r="J378" i="14"/>
  <c r="J379" i="14"/>
  <c r="J380" i="14"/>
  <c r="J381" i="14"/>
  <c r="J382" i="14"/>
  <c r="J383" i="14"/>
  <c r="J384" i="14"/>
  <c r="J385" i="14"/>
  <c r="J386" i="14"/>
  <c r="J387" i="14"/>
  <c r="J388" i="14"/>
  <c r="J389" i="14"/>
  <c r="J390" i="14"/>
  <c r="J391" i="14"/>
  <c r="J392" i="14"/>
  <c r="J393" i="14"/>
  <c r="J394" i="14"/>
  <c r="J395" i="14"/>
  <c r="J396" i="14"/>
  <c r="J397" i="14"/>
  <c r="J398" i="14"/>
  <c r="J399" i="14"/>
  <c r="J400" i="14"/>
  <c r="J401" i="14"/>
  <c r="J402" i="14"/>
  <c r="J403" i="14"/>
  <c r="J404" i="14"/>
  <c r="J405" i="14"/>
  <c r="J406" i="14"/>
  <c r="J407" i="14"/>
  <c r="J408" i="14"/>
  <c r="J409" i="14"/>
  <c r="J410" i="14"/>
  <c r="J411" i="14"/>
  <c r="J412" i="14"/>
  <c r="J413" i="14"/>
  <c r="J414" i="14"/>
  <c r="J415" i="14"/>
  <c r="J416" i="14"/>
  <c r="J417" i="14"/>
  <c r="J418" i="14"/>
  <c r="J419" i="14"/>
  <c r="J420" i="14"/>
  <c r="J421" i="14"/>
  <c r="J422" i="14"/>
  <c r="J423" i="14"/>
  <c r="J424" i="14"/>
  <c r="J425" i="14"/>
  <c r="J426" i="14"/>
  <c r="J427" i="14"/>
  <c r="J428" i="14"/>
  <c r="J429" i="14"/>
  <c r="J430" i="14"/>
  <c r="J431" i="14"/>
  <c r="J432" i="14"/>
  <c r="J433" i="14"/>
  <c r="J434" i="14"/>
  <c r="J435" i="14"/>
  <c r="J436" i="14"/>
  <c r="J437" i="14"/>
  <c r="J438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65" i="14"/>
  <c r="J166" i="14"/>
  <c r="J37" i="14"/>
  <c r="J38" i="14"/>
  <c r="J39" i="14"/>
  <c r="J40" i="14"/>
  <c r="J41" i="14"/>
  <c r="J42" i="14"/>
  <c r="J14" i="14"/>
  <c r="J13" i="14"/>
  <c r="J549" i="14"/>
  <c r="J220" i="14"/>
  <c r="J188" i="14"/>
  <c r="I776" i="14"/>
  <c r="H776" i="14"/>
  <c r="G776" i="14"/>
  <c r="D776" i="14"/>
  <c r="C776" i="14"/>
  <c r="I775" i="14"/>
  <c r="H775" i="14"/>
  <c r="G775" i="14"/>
  <c r="D775" i="14"/>
  <c r="C775" i="14"/>
  <c r="I774" i="14"/>
  <c r="H774" i="14"/>
  <c r="G774" i="14"/>
  <c r="D774" i="14"/>
  <c r="C774" i="14"/>
  <c r="I773" i="14"/>
  <c r="H773" i="14"/>
  <c r="G773" i="14"/>
  <c r="D773" i="14"/>
  <c r="C773" i="14"/>
  <c r="I772" i="14"/>
  <c r="H772" i="14"/>
  <c r="G772" i="14"/>
  <c r="D772" i="14"/>
  <c r="C772" i="14"/>
  <c r="I771" i="14"/>
  <c r="H771" i="14"/>
  <c r="G771" i="14"/>
  <c r="D771" i="14"/>
  <c r="C771" i="14"/>
  <c r="I769" i="14"/>
  <c r="I768" i="14"/>
  <c r="I767" i="14"/>
  <c r="I766" i="14"/>
  <c r="I765" i="14"/>
  <c r="I764" i="14"/>
  <c r="I763" i="14"/>
  <c r="I762" i="14"/>
  <c r="I761" i="14"/>
  <c r="I760" i="14"/>
  <c r="I759" i="14"/>
  <c r="I758" i="14"/>
  <c r="H753" i="14"/>
  <c r="G753" i="14"/>
  <c r="D753" i="14"/>
  <c r="C753" i="14"/>
  <c r="H752" i="14"/>
  <c r="G752" i="14"/>
  <c r="D752" i="14"/>
  <c r="C752" i="14"/>
  <c r="H751" i="14"/>
  <c r="G751" i="14"/>
  <c r="D751" i="14"/>
  <c r="C751" i="14"/>
  <c r="H750" i="14"/>
  <c r="G750" i="14"/>
  <c r="D750" i="14"/>
  <c r="C750" i="14"/>
  <c r="H749" i="14"/>
  <c r="G749" i="14"/>
  <c r="D749" i="14"/>
  <c r="C749" i="14"/>
  <c r="I747" i="14"/>
  <c r="I746" i="14"/>
  <c r="I745" i="14"/>
  <c r="I744" i="14"/>
  <c r="I743" i="14"/>
  <c r="I742" i="14"/>
  <c r="I739" i="14"/>
  <c r="I738" i="14"/>
  <c r="I737" i="14"/>
  <c r="I736" i="14"/>
  <c r="I733" i="14"/>
  <c r="G728" i="14"/>
  <c r="D728" i="14"/>
  <c r="C728" i="14"/>
  <c r="G727" i="14"/>
  <c r="D727" i="14"/>
  <c r="C727" i="14"/>
  <c r="G726" i="14"/>
  <c r="D726" i="14"/>
  <c r="G725" i="14"/>
  <c r="D725" i="14"/>
  <c r="C725" i="14"/>
  <c r="G724" i="14"/>
  <c r="D724" i="14"/>
  <c r="C724" i="14"/>
  <c r="G723" i="14"/>
  <c r="D723" i="14"/>
  <c r="C723" i="14"/>
  <c r="G722" i="14"/>
  <c r="D722" i="14"/>
  <c r="C722" i="14"/>
  <c r="G721" i="14"/>
  <c r="D721" i="14"/>
  <c r="C721" i="14"/>
  <c r="G720" i="14"/>
  <c r="D720" i="14"/>
  <c r="C720" i="14"/>
  <c r="G719" i="14"/>
  <c r="D719" i="14"/>
  <c r="C719" i="14"/>
  <c r="G718" i="14"/>
  <c r="D718" i="14"/>
  <c r="C718" i="14"/>
  <c r="J716" i="14"/>
  <c r="J712" i="14"/>
  <c r="J711" i="14"/>
  <c r="J710" i="14"/>
  <c r="J709" i="14"/>
  <c r="J708" i="14"/>
  <c r="J707" i="14"/>
  <c r="J706" i="14"/>
  <c r="J703" i="14"/>
  <c r="J690" i="14"/>
  <c r="J689" i="14"/>
  <c r="J665" i="14"/>
  <c r="J664" i="14"/>
  <c r="J629" i="14"/>
  <c r="J628" i="14"/>
  <c r="J627" i="14"/>
  <c r="J626" i="14"/>
  <c r="J625" i="14"/>
  <c r="J624" i="14"/>
  <c r="J623" i="14"/>
  <c r="J622" i="14"/>
  <c r="J621" i="14"/>
  <c r="J620" i="14"/>
  <c r="J552" i="14"/>
  <c r="J551" i="14"/>
  <c r="J550" i="14"/>
  <c r="J548" i="14"/>
  <c r="J547" i="14"/>
  <c r="J546" i="14"/>
  <c r="J545" i="14"/>
  <c r="J544" i="14"/>
  <c r="J543" i="14"/>
  <c r="J542" i="14"/>
  <c r="J541" i="14"/>
  <c r="J540" i="14"/>
  <c r="J539" i="14"/>
  <c r="J538" i="14"/>
  <c r="J537" i="14"/>
  <c r="J536" i="14"/>
  <c r="J535" i="14"/>
  <c r="J534" i="14"/>
  <c r="J533" i="14"/>
  <c r="J532" i="14"/>
  <c r="J531" i="14"/>
  <c r="J530" i="14"/>
  <c r="J529" i="14"/>
  <c r="J528" i="14"/>
  <c r="J527" i="14"/>
  <c r="J526" i="14"/>
  <c r="J525" i="14"/>
  <c r="J524" i="14"/>
  <c r="J523" i="14"/>
  <c r="J522" i="14"/>
  <c r="J521" i="14"/>
  <c r="J520" i="14"/>
  <c r="J519" i="14"/>
  <c r="J518" i="14"/>
  <c r="J485" i="14"/>
  <c r="J484" i="14"/>
  <c r="J483" i="14"/>
  <c r="J482" i="14"/>
  <c r="J481" i="14"/>
  <c r="J480" i="14"/>
  <c r="J479" i="14"/>
  <c r="J478" i="14"/>
  <c r="J477" i="14"/>
  <c r="J476" i="14"/>
  <c r="J475" i="14"/>
  <c r="J474" i="14"/>
  <c r="J473" i="14"/>
  <c r="J472" i="14"/>
  <c r="J471" i="14"/>
  <c r="J470" i="14"/>
  <c r="J469" i="14"/>
  <c r="J468" i="14"/>
  <c r="J467" i="14"/>
  <c r="J466" i="14"/>
  <c r="J465" i="14"/>
  <c r="J464" i="14"/>
  <c r="J463" i="14"/>
  <c r="J462" i="14"/>
  <c r="J461" i="14"/>
  <c r="J460" i="14"/>
  <c r="J459" i="14"/>
  <c r="J458" i="14"/>
  <c r="J457" i="14"/>
  <c r="J456" i="14"/>
  <c r="J455" i="14"/>
  <c r="J454" i="14"/>
  <c r="J453" i="14"/>
  <c r="J452" i="14"/>
  <c r="J451" i="14"/>
  <c r="J450" i="14"/>
  <c r="J449" i="14"/>
  <c r="J448" i="14"/>
  <c r="J447" i="14"/>
  <c r="J299" i="14"/>
  <c r="J298" i="14"/>
  <c r="J297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1" i="14"/>
  <c r="J280" i="14"/>
  <c r="J279" i="14"/>
  <c r="J278" i="14"/>
  <c r="J277" i="14"/>
  <c r="J276" i="14"/>
  <c r="J275" i="14"/>
  <c r="J274" i="14"/>
  <c r="J272" i="14"/>
  <c r="J271" i="14"/>
  <c r="J270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2" i="14"/>
  <c r="J11" i="14"/>
  <c r="J10" i="14"/>
  <c r="J9" i="14"/>
  <c r="J8" i="14"/>
  <c r="J7" i="14"/>
  <c r="J718" i="14" s="1"/>
  <c r="J729" i="15" l="1"/>
  <c r="I780" i="15" s="1"/>
  <c r="E729" i="15"/>
  <c r="E780" i="15" s="1"/>
  <c r="C780" i="15"/>
  <c r="I750" i="14"/>
  <c r="E772" i="14"/>
  <c r="I753" i="14"/>
  <c r="E775" i="14"/>
  <c r="E773" i="14"/>
  <c r="I749" i="14"/>
  <c r="E749" i="14"/>
  <c r="E774" i="14"/>
  <c r="E776" i="14"/>
  <c r="J727" i="14"/>
  <c r="J719" i="14"/>
  <c r="D754" i="14"/>
  <c r="I752" i="14"/>
  <c r="C754" i="14"/>
  <c r="E753" i="14"/>
  <c r="D777" i="14"/>
  <c r="C777" i="14"/>
  <c r="H777" i="14"/>
  <c r="G754" i="14"/>
  <c r="I777" i="14"/>
  <c r="G777" i="14"/>
  <c r="H754" i="14"/>
  <c r="E750" i="14"/>
  <c r="I751" i="14"/>
  <c r="E751" i="14"/>
  <c r="J723" i="14"/>
  <c r="J724" i="14"/>
  <c r="G729" i="14"/>
  <c r="J726" i="14"/>
  <c r="J728" i="14"/>
  <c r="J725" i="14"/>
  <c r="J720" i="14"/>
  <c r="E723" i="14"/>
  <c r="J721" i="14"/>
  <c r="J722" i="14"/>
  <c r="E721" i="14"/>
  <c r="E725" i="14"/>
  <c r="E718" i="14"/>
  <c r="E727" i="14"/>
  <c r="E719" i="14"/>
  <c r="E726" i="14"/>
  <c r="E720" i="14"/>
  <c r="E724" i="14"/>
  <c r="E728" i="14"/>
  <c r="E722" i="14"/>
  <c r="D729" i="14"/>
  <c r="I729" i="14"/>
  <c r="H729" i="14"/>
  <c r="C729" i="14"/>
  <c r="E752" i="14"/>
  <c r="E771" i="14"/>
  <c r="J285" i="13"/>
  <c r="E777" i="14" l="1"/>
  <c r="I754" i="14"/>
  <c r="E754" i="14"/>
  <c r="C780" i="14"/>
  <c r="G780" i="14"/>
  <c r="H780" i="14"/>
  <c r="D780" i="14"/>
  <c r="J729" i="14"/>
  <c r="E729" i="14"/>
  <c r="J102" i="13"/>
  <c r="I407" i="13"/>
  <c r="H407" i="13"/>
  <c r="G407" i="13"/>
  <c r="D407" i="13"/>
  <c r="C407" i="13"/>
  <c r="E407" i="13" s="1"/>
  <c r="I406" i="13"/>
  <c r="H406" i="13"/>
  <c r="G406" i="13"/>
  <c r="D406" i="13"/>
  <c r="C406" i="13"/>
  <c r="E406" i="13" s="1"/>
  <c r="I405" i="13"/>
  <c r="H405" i="13"/>
  <c r="G405" i="13"/>
  <c r="D405" i="13"/>
  <c r="C405" i="13"/>
  <c r="E405" i="13" s="1"/>
  <c r="I404" i="13"/>
  <c r="H404" i="13"/>
  <c r="G404" i="13"/>
  <c r="D404" i="13"/>
  <c r="C404" i="13"/>
  <c r="E404" i="13" s="1"/>
  <c r="I403" i="13"/>
  <c r="H403" i="13"/>
  <c r="G403" i="13"/>
  <c r="D403" i="13"/>
  <c r="E403" i="13" s="1"/>
  <c r="C403" i="13"/>
  <c r="I402" i="13"/>
  <c r="I408" i="13" s="1"/>
  <c r="H402" i="13"/>
  <c r="H408" i="13" s="1"/>
  <c r="G402" i="13"/>
  <c r="G408" i="13" s="1"/>
  <c r="D402" i="13"/>
  <c r="E402" i="13" s="1"/>
  <c r="C402" i="13"/>
  <c r="C408" i="13" s="1"/>
  <c r="I400" i="13"/>
  <c r="I399" i="13"/>
  <c r="I398" i="13"/>
  <c r="I397" i="13"/>
  <c r="I396" i="13"/>
  <c r="I395" i="13"/>
  <c r="I394" i="13"/>
  <c r="I393" i="13"/>
  <c r="I392" i="13"/>
  <c r="I391" i="13"/>
  <c r="I390" i="13"/>
  <c r="I389" i="13"/>
  <c r="I388" i="13"/>
  <c r="I387" i="13"/>
  <c r="I386" i="13"/>
  <c r="I385" i="13"/>
  <c r="I384" i="13"/>
  <c r="I383" i="13"/>
  <c r="I382" i="13"/>
  <c r="I381" i="13"/>
  <c r="I380" i="13"/>
  <c r="I379" i="13"/>
  <c r="I378" i="13"/>
  <c r="I377" i="13"/>
  <c r="I376" i="13"/>
  <c r="I375" i="13"/>
  <c r="I374" i="13"/>
  <c r="I373" i="13"/>
  <c r="I372" i="13"/>
  <c r="I371" i="13"/>
  <c r="I370" i="13"/>
  <c r="I369" i="13"/>
  <c r="I368" i="13"/>
  <c r="H363" i="13"/>
  <c r="G363" i="13"/>
  <c r="D363" i="13"/>
  <c r="C363" i="13"/>
  <c r="E363" i="13" s="1"/>
  <c r="I362" i="13"/>
  <c r="H362" i="13"/>
  <c r="G362" i="13"/>
  <c r="D362" i="13"/>
  <c r="C362" i="13"/>
  <c r="E362" i="13" s="1"/>
  <c r="H361" i="13"/>
  <c r="G361" i="13"/>
  <c r="D361" i="13"/>
  <c r="C361" i="13"/>
  <c r="E361" i="13" s="1"/>
  <c r="I360" i="13"/>
  <c r="H360" i="13"/>
  <c r="G360" i="13"/>
  <c r="D360" i="13"/>
  <c r="E360" i="13" s="1"/>
  <c r="C360" i="13"/>
  <c r="I359" i="13"/>
  <c r="H359" i="13"/>
  <c r="G359" i="13"/>
  <c r="G364" i="13" s="1"/>
  <c r="D359" i="13"/>
  <c r="C359" i="13"/>
  <c r="E359" i="13" s="1"/>
  <c r="I357" i="13"/>
  <c r="I356" i="13"/>
  <c r="I355" i="13"/>
  <c r="I363" i="13" s="1"/>
  <c r="I354" i="13"/>
  <c r="I353" i="13"/>
  <c r="I352" i="13"/>
  <c r="I351" i="13"/>
  <c r="I350" i="13"/>
  <c r="I349" i="13"/>
  <c r="I348" i="13"/>
  <c r="I361" i="13" s="1"/>
  <c r="I347" i="13"/>
  <c r="I346" i="13"/>
  <c r="I345" i="13"/>
  <c r="I340" i="13"/>
  <c r="H340" i="13"/>
  <c r="G340" i="13"/>
  <c r="D340" i="13"/>
  <c r="C340" i="13"/>
  <c r="I339" i="13"/>
  <c r="H339" i="13"/>
  <c r="G339" i="13"/>
  <c r="D339" i="13"/>
  <c r="C339" i="13"/>
  <c r="I338" i="13"/>
  <c r="H338" i="13"/>
  <c r="G338" i="13"/>
  <c r="D338" i="13"/>
  <c r="C338" i="13"/>
  <c r="I337" i="13"/>
  <c r="H337" i="13"/>
  <c r="G337" i="13"/>
  <c r="D337" i="13"/>
  <c r="C337" i="13"/>
  <c r="I336" i="13"/>
  <c r="H336" i="13"/>
  <c r="G336" i="13"/>
  <c r="D336" i="13"/>
  <c r="C336" i="13"/>
  <c r="I335" i="13"/>
  <c r="H335" i="13"/>
  <c r="G335" i="13"/>
  <c r="D335" i="13"/>
  <c r="C335" i="13"/>
  <c r="I334" i="13"/>
  <c r="H334" i="13"/>
  <c r="G334" i="13"/>
  <c r="D334" i="13"/>
  <c r="C334" i="13"/>
  <c r="I333" i="13"/>
  <c r="H333" i="13"/>
  <c r="G333" i="13"/>
  <c r="D333" i="13"/>
  <c r="C333" i="13"/>
  <c r="I332" i="13"/>
  <c r="H332" i="13"/>
  <c r="G332" i="13"/>
  <c r="D332" i="13"/>
  <c r="C332" i="13"/>
  <c r="I331" i="13"/>
  <c r="H331" i="13"/>
  <c r="G331" i="13"/>
  <c r="D331" i="13"/>
  <c r="C331" i="13"/>
  <c r="I330" i="13"/>
  <c r="H330" i="13"/>
  <c r="G330" i="13"/>
  <c r="D330" i="13"/>
  <c r="C330" i="13"/>
  <c r="J328" i="13"/>
  <c r="J327" i="13"/>
  <c r="J326" i="13"/>
  <c r="J325" i="13"/>
  <c r="J324" i="13"/>
  <c r="J323" i="13"/>
  <c r="J322" i="13"/>
  <c r="J321" i="13"/>
  <c r="J320" i="13"/>
  <c r="J319" i="13"/>
  <c r="J318" i="13"/>
  <c r="J317" i="13"/>
  <c r="J316" i="13"/>
  <c r="J315" i="13"/>
  <c r="J314" i="13"/>
  <c r="J313" i="13"/>
  <c r="J312" i="13"/>
  <c r="J311" i="13"/>
  <c r="J310" i="13"/>
  <c r="J309" i="13"/>
  <c r="J308" i="13"/>
  <c r="J307" i="13"/>
  <c r="J306" i="13"/>
  <c r="J305" i="13"/>
  <c r="J304" i="13"/>
  <c r="J303" i="13"/>
  <c r="J302" i="13"/>
  <c r="J301" i="13"/>
  <c r="J300" i="13"/>
  <c r="J299" i="13"/>
  <c r="J298" i="13"/>
  <c r="J297" i="13"/>
  <c r="J296" i="13"/>
  <c r="J295" i="13"/>
  <c r="J294" i="13"/>
  <c r="J293" i="13"/>
  <c r="J292" i="13"/>
  <c r="J291" i="13"/>
  <c r="J290" i="13"/>
  <c r="J289" i="13"/>
  <c r="J288" i="13"/>
  <c r="J287" i="13"/>
  <c r="J286" i="13"/>
  <c r="J284" i="13"/>
  <c r="J283" i="13"/>
  <c r="J282" i="13"/>
  <c r="J281" i="13"/>
  <c r="J280" i="13"/>
  <c r="J279" i="13"/>
  <c r="J278" i="13"/>
  <c r="J277" i="13"/>
  <c r="J275" i="13"/>
  <c r="J274" i="13"/>
  <c r="J273" i="13"/>
  <c r="J272" i="13"/>
  <c r="J271" i="13"/>
  <c r="J270" i="13"/>
  <c r="J269" i="13"/>
  <c r="J268" i="13"/>
  <c r="J267" i="13"/>
  <c r="J266" i="13"/>
  <c r="J265" i="13"/>
  <c r="J264" i="13"/>
  <c r="J263" i="13"/>
  <c r="J262" i="13"/>
  <c r="J261" i="13"/>
  <c r="J260" i="13"/>
  <c r="J259" i="13"/>
  <c r="J258" i="13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45" i="13"/>
  <c r="J244" i="13"/>
  <c r="J243" i="13"/>
  <c r="J242" i="13"/>
  <c r="J241" i="13"/>
  <c r="J240" i="13"/>
  <c r="J239" i="13"/>
  <c r="J238" i="13"/>
  <c r="J237" i="13"/>
  <c r="J236" i="13"/>
  <c r="J235" i="13"/>
  <c r="J234" i="13"/>
  <c r="J233" i="13"/>
  <c r="J232" i="13"/>
  <c r="J231" i="13"/>
  <c r="J230" i="13"/>
  <c r="J229" i="13"/>
  <c r="J228" i="13"/>
  <c r="J227" i="13"/>
  <c r="J226" i="13"/>
  <c r="J225" i="13"/>
  <c r="J224" i="13"/>
  <c r="J223" i="13"/>
  <c r="J222" i="13"/>
  <c r="J221" i="13"/>
  <c r="J220" i="13"/>
  <c r="J219" i="13"/>
  <c r="J218" i="13"/>
  <c r="J217" i="13"/>
  <c r="J216" i="13"/>
  <c r="J215" i="13"/>
  <c r="J214" i="13"/>
  <c r="J213" i="13"/>
  <c r="J212" i="13"/>
  <c r="J211" i="13"/>
  <c r="J210" i="13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330" i="13" s="1"/>
  <c r="I780" i="14" l="1"/>
  <c r="E780" i="14"/>
  <c r="C364" i="13"/>
  <c r="D364" i="13"/>
  <c r="H364" i="13"/>
  <c r="J336" i="13"/>
  <c r="J331" i="13"/>
  <c r="G341" i="13"/>
  <c r="J340" i="13"/>
  <c r="J338" i="13"/>
  <c r="J339" i="13"/>
  <c r="J337" i="13"/>
  <c r="J335" i="13"/>
  <c r="J333" i="13"/>
  <c r="J334" i="13"/>
  <c r="E333" i="13"/>
  <c r="E337" i="13"/>
  <c r="J332" i="13"/>
  <c r="E330" i="13"/>
  <c r="E334" i="13"/>
  <c r="E335" i="13"/>
  <c r="E331" i="13"/>
  <c r="E336" i="13"/>
  <c r="E340" i="13"/>
  <c r="H341" i="13"/>
  <c r="G411" i="13" s="1"/>
  <c r="I341" i="13"/>
  <c r="H411" i="13" s="1"/>
  <c r="E339" i="13"/>
  <c r="D341" i="13"/>
  <c r="E338" i="13"/>
  <c r="E332" i="13"/>
  <c r="I364" i="13"/>
  <c r="E364" i="13"/>
  <c r="E408" i="13"/>
  <c r="C341" i="13"/>
  <c r="C411" i="13" s="1"/>
  <c r="D408" i="13"/>
  <c r="J135" i="12"/>
  <c r="J65" i="12"/>
  <c r="J130" i="12"/>
  <c r="J341" i="13" l="1"/>
  <c r="I411" i="13" s="1"/>
  <c r="E341" i="13"/>
  <c r="E411" i="13" s="1"/>
  <c r="D411" i="13"/>
  <c r="J64" i="12"/>
  <c r="J63" i="12"/>
  <c r="J216" i="12"/>
  <c r="J104" i="12"/>
  <c r="J62" i="12"/>
  <c r="J116" i="12"/>
  <c r="J61" i="12"/>
  <c r="J269" i="12"/>
  <c r="J240" i="12"/>
  <c r="J29" i="12"/>
  <c r="J295" i="12"/>
  <c r="I407" i="12"/>
  <c r="H407" i="12"/>
  <c r="G407" i="12"/>
  <c r="D407" i="12"/>
  <c r="C407" i="12"/>
  <c r="E407" i="12" s="1"/>
  <c r="I406" i="12"/>
  <c r="H406" i="12"/>
  <c r="G406" i="12"/>
  <c r="D406" i="12"/>
  <c r="C406" i="12"/>
  <c r="E406" i="12" s="1"/>
  <c r="I405" i="12"/>
  <c r="H405" i="12"/>
  <c r="G405" i="12"/>
  <c r="D405" i="12"/>
  <c r="C405" i="12"/>
  <c r="E405" i="12" s="1"/>
  <c r="I404" i="12"/>
  <c r="H404" i="12"/>
  <c r="G404" i="12"/>
  <c r="D404" i="12"/>
  <c r="C404" i="12"/>
  <c r="E404" i="12" s="1"/>
  <c r="I403" i="12"/>
  <c r="H403" i="12"/>
  <c r="G403" i="12"/>
  <c r="D403" i="12"/>
  <c r="C403" i="12"/>
  <c r="E403" i="12" s="1"/>
  <c r="I402" i="12"/>
  <c r="I408" i="12" s="1"/>
  <c r="H402" i="12"/>
  <c r="H408" i="12" s="1"/>
  <c r="G402" i="12"/>
  <c r="G408" i="12" s="1"/>
  <c r="E402" i="12"/>
  <c r="D402" i="12"/>
  <c r="D408" i="12" s="1"/>
  <c r="C402" i="12"/>
  <c r="C408" i="12" s="1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H363" i="12"/>
  <c r="G363" i="12"/>
  <c r="D363" i="12"/>
  <c r="C363" i="12"/>
  <c r="I362" i="12"/>
  <c r="H362" i="12"/>
  <c r="G362" i="12"/>
  <c r="D362" i="12"/>
  <c r="C362" i="12"/>
  <c r="H361" i="12"/>
  <c r="G361" i="12"/>
  <c r="D361" i="12"/>
  <c r="C361" i="12"/>
  <c r="E361" i="12" s="1"/>
  <c r="I360" i="12"/>
  <c r="H360" i="12"/>
  <c r="G360" i="12"/>
  <c r="D360" i="12"/>
  <c r="C360" i="12"/>
  <c r="E360" i="12" s="1"/>
  <c r="H359" i="12"/>
  <c r="G359" i="12"/>
  <c r="G364" i="12" s="1"/>
  <c r="D359" i="12"/>
  <c r="C359" i="12"/>
  <c r="E359" i="12" s="1"/>
  <c r="I357" i="12"/>
  <c r="I356" i="12"/>
  <c r="I355" i="12"/>
  <c r="I363" i="12" s="1"/>
  <c r="I354" i="12"/>
  <c r="I353" i="12"/>
  <c r="I352" i="12"/>
  <c r="I351" i="12"/>
  <c r="I350" i="12"/>
  <c r="I349" i="12"/>
  <c r="I348" i="12"/>
  <c r="I347" i="12"/>
  <c r="I361" i="12" s="1"/>
  <c r="I346" i="12"/>
  <c r="I345" i="12"/>
  <c r="I359" i="12" s="1"/>
  <c r="I340" i="12"/>
  <c r="H340" i="12"/>
  <c r="G340" i="12"/>
  <c r="D340" i="12"/>
  <c r="C340" i="12"/>
  <c r="I339" i="12"/>
  <c r="H339" i="12"/>
  <c r="G339" i="12"/>
  <c r="D339" i="12"/>
  <c r="C339" i="12"/>
  <c r="I338" i="12"/>
  <c r="H338" i="12"/>
  <c r="G338" i="12"/>
  <c r="D338" i="12"/>
  <c r="C338" i="12"/>
  <c r="I337" i="12"/>
  <c r="H337" i="12"/>
  <c r="G337" i="12"/>
  <c r="D337" i="12"/>
  <c r="C337" i="12"/>
  <c r="I336" i="12"/>
  <c r="H336" i="12"/>
  <c r="G336" i="12"/>
  <c r="D336" i="12"/>
  <c r="C336" i="12"/>
  <c r="I335" i="12"/>
  <c r="H335" i="12"/>
  <c r="G335" i="12"/>
  <c r="D335" i="12"/>
  <c r="C335" i="12"/>
  <c r="I334" i="12"/>
  <c r="H334" i="12"/>
  <c r="G334" i="12"/>
  <c r="D334" i="12"/>
  <c r="C334" i="12"/>
  <c r="I333" i="12"/>
  <c r="H333" i="12"/>
  <c r="G333" i="12"/>
  <c r="D333" i="12"/>
  <c r="C333" i="12"/>
  <c r="I332" i="12"/>
  <c r="H332" i="12"/>
  <c r="G332" i="12"/>
  <c r="D332" i="12"/>
  <c r="C332" i="12"/>
  <c r="I331" i="12"/>
  <c r="H331" i="12"/>
  <c r="G331" i="12"/>
  <c r="D331" i="12"/>
  <c r="C331" i="12"/>
  <c r="I330" i="12"/>
  <c r="H330" i="12"/>
  <c r="G330" i="12"/>
  <c r="D330" i="12"/>
  <c r="C330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4" i="12"/>
  <c r="J293" i="12"/>
  <c r="J292" i="12"/>
  <c r="J291" i="12"/>
  <c r="J290" i="12"/>
  <c r="J289" i="12"/>
  <c r="J288" i="12"/>
  <c r="J287" i="12"/>
  <c r="J286" i="12"/>
  <c r="J284" i="12"/>
  <c r="J283" i="12"/>
  <c r="J282" i="12"/>
  <c r="J281" i="12"/>
  <c r="J280" i="12"/>
  <c r="J279" i="12"/>
  <c r="J278" i="12"/>
  <c r="J277" i="12"/>
  <c r="J275" i="12"/>
  <c r="J274" i="12"/>
  <c r="J273" i="12"/>
  <c r="J272" i="12"/>
  <c r="J271" i="12"/>
  <c r="J270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4" i="12"/>
  <c r="J133" i="12"/>
  <c r="J132" i="12"/>
  <c r="J131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5" i="12"/>
  <c r="J114" i="12"/>
  <c r="J113" i="12"/>
  <c r="J112" i="12"/>
  <c r="J111" i="12"/>
  <c r="J110" i="12"/>
  <c r="J109" i="12"/>
  <c r="J108" i="12"/>
  <c r="J107" i="12"/>
  <c r="J106" i="12"/>
  <c r="J105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330" i="12" s="1"/>
  <c r="J331" i="12" l="1"/>
  <c r="J340" i="12"/>
  <c r="G341" i="12"/>
  <c r="J332" i="12"/>
  <c r="J339" i="12"/>
  <c r="H364" i="12"/>
  <c r="C364" i="12"/>
  <c r="E362" i="12"/>
  <c r="E363" i="12"/>
  <c r="D364" i="12"/>
  <c r="J335" i="12"/>
  <c r="J333" i="12"/>
  <c r="J337" i="12"/>
  <c r="J338" i="12"/>
  <c r="E336" i="12"/>
  <c r="E332" i="12"/>
  <c r="E334" i="12"/>
  <c r="E340" i="12"/>
  <c r="E330" i="12"/>
  <c r="J336" i="12"/>
  <c r="E339" i="12"/>
  <c r="E338" i="12"/>
  <c r="E333" i="12"/>
  <c r="I341" i="12"/>
  <c r="H411" i="12" s="1"/>
  <c r="H341" i="12"/>
  <c r="G411" i="12" s="1"/>
  <c r="J334" i="12"/>
  <c r="E331" i="12"/>
  <c r="E335" i="12"/>
  <c r="E337" i="12"/>
  <c r="D341" i="12"/>
  <c r="D411" i="12" s="1"/>
  <c r="E408" i="12"/>
  <c r="E364" i="12"/>
  <c r="I364" i="12"/>
  <c r="C341" i="12"/>
  <c r="C411" i="12" s="1"/>
  <c r="J307" i="11"/>
  <c r="J341" i="12" l="1"/>
  <c r="I411" i="12" s="1"/>
  <c r="E341" i="12"/>
  <c r="E411" i="12" s="1"/>
  <c r="J147" i="11"/>
  <c r="I407" i="11"/>
  <c r="H407" i="11"/>
  <c r="G407" i="11"/>
  <c r="D407" i="11"/>
  <c r="C407" i="11"/>
  <c r="E407" i="11" s="1"/>
  <c r="I406" i="11"/>
  <c r="H406" i="11"/>
  <c r="G406" i="11"/>
  <c r="D406" i="11"/>
  <c r="C406" i="11"/>
  <c r="E406" i="11" s="1"/>
  <c r="I405" i="11"/>
  <c r="H405" i="11"/>
  <c r="G405" i="11"/>
  <c r="D405" i="11"/>
  <c r="C405" i="11"/>
  <c r="E405" i="11" s="1"/>
  <c r="I404" i="11"/>
  <c r="H404" i="11"/>
  <c r="G404" i="11"/>
  <c r="D404" i="11"/>
  <c r="C404" i="11"/>
  <c r="E404" i="11" s="1"/>
  <c r="I403" i="11"/>
  <c r="H403" i="11"/>
  <c r="G403" i="11"/>
  <c r="D403" i="11"/>
  <c r="C403" i="11"/>
  <c r="I402" i="11"/>
  <c r="I408" i="11" s="1"/>
  <c r="H402" i="11"/>
  <c r="H408" i="11" s="1"/>
  <c r="G402" i="11"/>
  <c r="G408" i="11" s="1"/>
  <c r="D402" i="11"/>
  <c r="C402" i="11"/>
  <c r="E402" i="11" s="1"/>
  <c r="I400" i="11"/>
  <c r="I399" i="11"/>
  <c r="I398" i="11"/>
  <c r="I397" i="11"/>
  <c r="I396" i="11"/>
  <c r="I395" i="11"/>
  <c r="I394" i="11"/>
  <c r="I393" i="11"/>
  <c r="I392" i="11"/>
  <c r="I391" i="11"/>
  <c r="I390" i="11"/>
  <c r="I389" i="11"/>
  <c r="I388" i="11"/>
  <c r="I387" i="11"/>
  <c r="I386" i="11"/>
  <c r="I385" i="11"/>
  <c r="I384" i="11"/>
  <c r="I383" i="11"/>
  <c r="I382" i="11"/>
  <c r="I381" i="11"/>
  <c r="I380" i="11"/>
  <c r="I379" i="11"/>
  <c r="I378" i="11"/>
  <c r="I377" i="11"/>
  <c r="I376" i="11"/>
  <c r="I375" i="11"/>
  <c r="I374" i="11"/>
  <c r="I373" i="11"/>
  <c r="I372" i="11"/>
  <c r="I371" i="11"/>
  <c r="I370" i="11"/>
  <c r="I369" i="11"/>
  <c r="I368" i="11"/>
  <c r="H363" i="11"/>
  <c r="G363" i="11"/>
  <c r="D363" i="11"/>
  <c r="C363" i="11"/>
  <c r="E363" i="11" s="1"/>
  <c r="H362" i="11"/>
  <c r="G362" i="11"/>
  <c r="D362" i="11"/>
  <c r="C362" i="11"/>
  <c r="I361" i="11"/>
  <c r="H361" i="11"/>
  <c r="G361" i="11"/>
  <c r="D361" i="11"/>
  <c r="C361" i="11"/>
  <c r="I360" i="11"/>
  <c r="H360" i="11"/>
  <c r="G360" i="11"/>
  <c r="D360" i="11"/>
  <c r="C360" i="11"/>
  <c r="E360" i="11" s="1"/>
  <c r="H359" i="11"/>
  <c r="G359" i="11"/>
  <c r="G364" i="11" s="1"/>
  <c r="D359" i="11"/>
  <c r="C359" i="11"/>
  <c r="I357" i="11"/>
  <c r="I356" i="11"/>
  <c r="I363" i="11" s="1"/>
  <c r="I355" i="11"/>
  <c r="I354" i="11"/>
  <c r="I353" i="11"/>
  <c r="I352" i="11"/>
  <c r="I351" i="11"/>
  <c r="I362" i="11" s="1"/>
  <c r="I350" i="11"/>
  <c r="I349" i="11"/>
  <c r="I348" i="11"/>
  <c r="I347" i="11"/>
  <c r="I346" i="11"/>
  <c r="I359" i="11" s="1"/>
  <c r="I345" i="11"/>
  <c r="I340" i="11"/>
  <c r="H340" i="11"/>
  <c r="G340" i="11"/>
  <c r="D340" i="11"/>
  <c r="C340" i="11"/>
  <c r="I339" i="11"/>
  <c r="H339" i="11"/>
  <c r="G339" i="11"/>
  <c r="D339" i="11"/>
  <c r="C339" i="11"/>
  <c r="I338" i="11"/>
  <c r="H338" i="11"/>
  <c r="G338" i="11"/>
  <c r="D338" i="11"/>
  <c r="C338" i="11"/>
  <c r="I337" i="11"/>
  <c r="H337" i="11"/>
  <c r="G337" i="11"/>
  <c r="D337" i="11"/>
  <c r="C337" i="11"/>
  <c r="I336" i="11"/>
  <c r="H336" i="11"/>
  <c r="G336" i="11"/>
  <c r="D336" i="11"/>
  <c r="C336" i="11"/>
  <c r="I335" i="11"/>
  <c r="H335" i="11"/>
  <c r="G335" i="11"/>
  <c r="D335" i="11"/>
  <c r="C335" i="11"/>
  <c r="I334" i="11"/>
  <c r="H334" i="11"/>
  <c r="G334" i="11"/>
  <c r="D334" i="11"/>
  <c r="C334" i="11"/>
  <c r="I333" i="11"/>
  <c r="H333" i="11"/>
  <c r="G333" i="11"/>
  <c r="D333" i="11"/>
  <c r="C333" i="11"/>
  <c r="I332" i="11"/>
  <c r="H332" i="11"/>
  <c r="G332" i="11"/>
  <c r="D332" i="11"/>
  <c r="C332" i="11"/>
  <c r="I331" i="11"/>
  <c r="H331" i="11"/>
  <c r="G331" i="11"/>
  <c r="D331" i="11"/>
  <c r="C331" i="11"/>
  <c r="I330" i="11"/>
  <c r="H330" i="11"/>
  <c r="G330" i="11"/>
  <c r="D330" i="11"/>
  <c r="C330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6" i="11"/>
  <c r="J305" i="11"/>
  <c r="J304" i="11"/>
  <c r="J303" i="11"/>
  <c r="J302" i="11"/>
  <c r="J301" i="11"/>
  <c r="J300" i="11"/>
  <c r="J299" i="11"/>
  <c r="J298" i="11"/>
  <c r="J297" i="11"/>
  <c r="J296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J281" i="11"/>
  <c r="J280" i="11"/>
  <c r="J279" i="11"/>
  <c r="J278" i="11"/>
  <c r="J277" i="11"/>
  <c r="J275" i="11"/>
  <c r="J274" i="11"/>
  <c r="J273" i="11"/>
  <c r="J272" i="11"/>
  <c r="J271" i="11"/>
  <c r="J270" i="11"/>
  <c r="J269" i="11"/>
  <c r="J268" i="11"/>
  <c r="J267" i="11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330" i="11" s="1"/>
  <c r="J340" i="11" l="1"/>
  <c r="J331" i="11"/>
  <c r="G341" i="11"/>
  <c r="J336" i="11"/>
  <c r="J332" i="11"/>
  <c r="E359" i="11"/>
  <c r="J339" i="11"/>
  <c r="J338" i="11"/>
  <c r="J337" i="11"/>
  <c r="J333" i="11"/>
  <c r="E403" i="11"/>
  <c r="D408" i="11"/>
  <c r="J335" i="11"/>
  <c r="E338" i="11"/>
  <c r="I364" i="11"/>
  <c r="H364" i="11"/>
  <c r="E362" i="11"/>
  <c r="E361" i="11"/>
  <c r="E364" i="11" s="1"/>
  <c r="C364" i="11"/>
  <c r="D364" i="11"/>
  <c r="E333" i="11"/>
  <c r="E330" i="11"/>
  <c r="E334" i="11"/>
  <c r="J334" i="11"/>
  <c r="E339" i="11"/>
  <c r="E337" i="11"/>
  <c r="E336" i="11"/>
  <c r="E340" i="11"/>
  <c r="I341" i="11"/>
  <c r="H341" i="11"/>
  <c r="G411" i="11" s="1"/>
  <c r="E332" i="11"/>
  <c r="D341" i="11"/>
  <c r="E331" i="11"/>
  <c r="E335" i="11"/>
  <c r="E408" i="11"/>
  <c r="C341" i="11"/>
  <c r="C408" i="11"/>
  <c r="J277" i="10"/>
  <c r="H411" i="11" l="1"/>
  <c r="D411" i="11"/>
  <c r="J341" i="11"/>
  <c r="I411" i="11" s="1"/>
  <c r="C411" i="11"/>
  <c r="E341" i="11"/>
  <c r="E411" i="11" s="1"/>
  <c r="J275" i="10"/>
  <c r="J162" i="10" l="1"/>
  <c r="H330" i="10" l="1"/>
  <c r="I330" i="10"/>
  <c r="H331" i="10"/>
  <c r="I331" i="10"/>
  <c r="H332" i="10"/>
  <c r="I332" i="10"/>
  <c r="H333" i="10"/>
  <c r="I333" i="10"/>
  <c r="H334" i="10"/>
  <c r="I334" i="10"/>
  <c r="H335" i="10"/>
  <c r="I335" i="10"/>
  <c r="H336" i="10"/>
  <c r="I336" i="10"/>
  <c r="H337" i="10"/>
  <c r="I337" i="10"/>
  <c r="H338" i="10"/>
  <c r="I338" i="10"/>
  <c r="H339" i="10"/>
  <c r="I339" i="10"/>
  <c r="H340" i="10"/>
  <c r="I340" i="10"/>
  <c r="I341" i="10" l="1"/>
  <c r="H341" i="10"/>
  <c r="J148" i="10"/>
  <c r="J23" i="10"/>
  <c r="J55" i="10"/>
  <c r="J159" i="10"/>
  <c r="J143" i="10"/>
  <c r="J228" i="10"/>
  <c r="J54" i="10"/>
  <c r="J36" i="10"/>
  <c r="J22" i="10"/>
  <c r="J100" i="10"/>
  <c r="J102" i="10"/>
  <c r="J53" i="10"/>
  <c r="J93" i="10"/>
  <c r="J106" i="10"/>
  <c r="J306" i="10"/>
  <c r="J134" i="10"/>
  <c r="J271" i="10"/>
  <c r="J50" i="10"/>
  <c r="I407" i="10" l="1"/>
  <c r="H407" i="10"/>
  <c r="G407" i="10"/>
  <c r="D407" i="10"/>
  <c r="C407" i="10"/>
  <c r="I406" i="10"/>
  <c r="H406" i="10"/>
  <c r="G406" i="10"/>
  <c r="D406" i="10"/>
  <c r="C406" i="10"/>
  <c r="I405" i="10"/>
  <c r="H405" i="10"/>
  <c r="G405" i="10"/>
  <c r="D405" i="10"/>
  <c r="C405" i="10"/>
  <c r="I404" i="10"/>
  <c r="H404" i="10"/>
  <c r="G404" i="10"/>
  <c r="D404" i="10"/>
  <c r="C404" i="10"/>
  <c r="I403" i="10"/>
  <c r="H403" i="10"/>
  <c r="G403" i="10"/>
  <c r="D403" i="10"/>
  <c r="C403" i="10"/>
  <c r="I402" i="10"/>
  <c r="H402" i="10"/>
  <c r="G402" i="10"/>
  <c r="D402" i="10"/>
  <c r="C402" i="10"/>
  <c r="E402" i="10" s="1"/>
  <c r="I400" i="10"/>
  <c r="I399" i="10"/>
  <c r="I398" i="10"/>
  <c r="I397" i="10"/>
  <c r="I396" i="10"/>
  <c r="I395" i="10"/>
  <c r="I394" i="10"/>
  <c r="I393" i="10"/>
  <c r="I392" i="10"/>
  <c r="I391" i="10"/>
  <c r="I390" i="10"/>
  <c r="I389" i="10"/>
  <c r="I388" i="10"/>
  <c r="I387" i="10"/>
  <c r="I386" i="10"/>
  <c r="I385" i="10"/>
  <c r="I384" i="10"/>
  <c r="I383" i="10"/>
  <c r="I382" i="10"/>
  <c r="I381" i="10"/>
  <c r="I380" i="10"/>
  <c r="I379" i="10"/>
  <c r="I378" i="10"/>
  <c r="I377" i="10"/>
  <c r="I376" i="10"/>
  <c r="I375" i="10"/>
  <c r="I374" i="10"/>
  <c r="I373" i="10"/>
  <c r="I372" i="10"/>
  <c r="I371" i="10"/>
  <c r="I370" i="10"/>
  <c r="I369" i="10"/>
  <c r="I368" i="10"/>
  <c r="H363" i="10"/>
  <c r="G363" i="10"/>
  <c r="D363" i="10"/>
  <c r="C363" i="10"/>
  <c r="H362" i="10"/>
  <c r="G362" i="10"/>
  <c r="D362" i="10"/>
  <c r="C362" i="10"/>
  <c r="H361" i="10"/>
  <c r="G361" i="10"/>
  <c r="D361" i="10"/>
  <c r="C361" i="10"/>
  <c r="I360" i="10"/>
  <c r="H360" i="10"/>
  <c r="G360" i="10"/>
  <c r="D360" i="10"/>
  <c r="C360" i="10"/>
  <c r="H359" i="10"/>
  <c r="G359" i="10"/>
  <c r="D359" i="10"/>
  <c r="C359" i="10"/>
  <c r="E359" i="10" s="1"/>
  <c r="I357" i="10"/>
  <c r="I356" i="10"/>
  <c r="I355" i="10"/>
  <c r="I354" i="10"/>
  <c r="I353" i="10"/>
  <c r="I352" i="10"/>
  <c r="I351" i="10"/>
  <c r="I350" i="10"/>
  <c r="I349" i="10"/>
  <c r="I348" i="10"/>
  <c r="I347" i="10"/>
  <c r="I346" i="10"/>
  <c r="I345" i="10"/>
  <c r="G340" i="10"/>
  <c r="D340" i="10"/>
  <c r="C340" i="10"/>
  <c r="G339" i="10"/>
  <c r="D339" i="10"/>
  <c r="C339" i="10"/>
  <c r="G338" i="10"/>
  <c r="D338" i="10"/>
  <c r="C338" i="10"/>
  <c r="G337" i="10"/>
  <c r="D337" i="10"/>
  <c r="C337" i="10"/>
  <c r="G336" i="10"/>
  <c r="D336" i="10"/>
  <c r="C336" i="10"/>
  <c r="G335" i="10"/>
  <c r="D335" i="10"/>
  <c r="C335" i="10"/>
  <c r="G334" i="10"/>
  <c r="D334" i="10"/>
  <c r="C334" i="10"/>
  <c r="G333" i="10"/>
  <c r="D333" i="10"/>
  <c r="C333" i="10"/>
  <c r="G332" i="10"/>
  <c r="D332" i="10"/>
  <c r="C332" i="10"/>
  <c r="G331" i="10"/>
  <c r="D331" i="10"/>
  <c r="C331" i="10"/>
  <c r="G330" i="10"/>
  <c r="D330" i="10"/>
  <c r="C330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5" i="10"/>
  <c r="J304" i="10"/>
  <c r="J260" i="10"/>
  <c r="J274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46" i="10"/>
  <c r="J266" i="10"/>
  <c r="J273" i="10"/>
  <c r="J248" i="10"/>
  <c r="J268" i="10"/>
  <c r="J255" i="10"/>
  <c r="J245" i="10"/>
  <c r="J256" i="10"/>
  <c r="J257" i="10"/>
  <c r="J263" i="10"/>
  <c r="J269" i="10"/>
  <c r="J258" i="10"/>
  <c r="J303" i="10"/>
  <c r="J250" i="10"/>
  <c r="J252" i="10"/>
  <c r="J270" i="10"/>
  <c r="J244" i="10"/>
  <c r="J247" i="10"/>
  <c r="J264" i="10"/>
  <c r="J254" i="10"/>
  <c r="J267" i="10"/>
  <c r="J259" i="10"/>
  <c r="J253" i="10"/>
  <c r="J265" i="10"/>
  <c r="J243" i="10"/>
  <c r="J251" i="10"/>
  <c r="J261" i="10"/>
  <c r="J242" i="10"/>
  <c r="J262" i="10"/>
  <c r="J249" i="10"/>
  <c r="J272" i="10"/>
  <c r="J233" i="10"/>
  <c r="J223" i="10"/>
  <c r="J220" i="10"/>
  <c r="J241" i="10"/>
  <c r="J214" i="10"/>
  <c r="J239" i="10"/>
  <c r="J209" i="10"/>
  <c r="J238" i="10"/>
  <c r="J222" i="10"/>
  <c r="J219" i="10"/>
  <c r="J208" i="10"/>
  <c r="J224" i="10"/>
  <c r="J230" i="10"/>
  <c r="J207" i="10"/>
  <c r="J235" i="10"/>
  <c r="J216" i="10"/>
  <c r="J229" i="10"/>
  <c r="J213" i="10"/>
  <c r="J237" i="10"/>
  <c r="J236" i="10"/>
  <c r="J210" i="10"/>
  <c r="J217" i="10"/>
  <c r="J221" i="10"/>
  <c r="J234" i="10"/>
  <c r="J225" i="10"/>
  <c r="J218" i="10"/>
  <c r="J215" i="10"/>
  <c r="J232" i="10"/>
  <c r="J226" i="10"/>
  <c r="J231" i="10"/>
  <c r="J212" i="10"/>
  <c r="J211" i="10"/>
  <c r="J227" i="10"/>
  <c r="J90" i="10"/>
  <c r="J129" i="10"/>
  <c r="J91" i="10"/>
  <c r="J131" i="10"/>
  <c r="J108" i="10"/>
  <c r="J203" i="10"/>
  <c r="J112" i="10"/>
  <c r="J114" i="10"/>
  <c r="J118" i="10"/>
  <c r="J137" i="10"/>
  <c r="J123" i="10"/>
  <c r="J132" i="10"/>
  <c r="J156" i="10"/>
  <c r="J130" i="10"/>
  <c r="J105" i="10"/>
  <c r="J204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60" i="10"/>
  <c r="J149" i="10"/>
  <c r="J145" i="10"/>
  <c r="J184" i="10"/>
  <c r="J183" i="10"/>
  <c r="J182" i="10"/>
  <c r="J181" i="10"/>
  <c r="J180" i="10"/>
  <c r="J179" i="10"/>
  <c r="J116" i="10"/>
  <c r="J178" i="10"/>
  <c r="J177" i="10"/>
  <c r="J176" i="10"/>
  <c r="J175" i="10"/>
  <c r="J140" i="10"/>
  <c r="J174" i="10"/>
  <c r="J173" i="10"/>
  <c r="J95" i="10"/>
  <c r="J13" i="10"/>
  <c r="J75" i="10"/>
  <c r="J135" i="10"/>
  <c r="J111" i="10"/>
  <c r="J153" i="10"/>
  <c r="J138" i="10"/>
  <c r="J78" i="10"/>
  <c r="J152" i="10"/>
  <c r="J133" i="10"/>
  <c r="J172" i="10"/>
  <c r="J171" i="10"/>
  <c r="J139" i="10"/>
  <c r="J146" i="10"/>
  <c r="J136" i="10"/>
  <c r="J170" i="10"/>
  <c r="J169" i="10"/>
  <c r="J168" i="10"/>
  <c r="J77" i="10"/>
  <c r="J97" i="10"/>
  <c r="J89" i="10"/>
  <c r="J127" i="10"/>
  <c r="J72" i="10"/>
  <c r="J74" i="10"/>
  <c r="J71" i="10"/>
  <c r="J158" i="10"/>
  <c r="J167" i="10"/>
  <c r="J166" i="10"/>
  <c r="J165" i="10"/>
  <c r="J164" i="10"/>
  <c r="J163" i="10"/>
  <c r="J92" i="10"/>
  <c r="J128" i="10"/>
  <c r="J115" i="10"/>
  <c r="J86" i="10"/>
  <c r="J151" i="10"/>
  <c r="J154" i="10"/>
  <c r="J120" i="10"/>
  <c r="J144" i="10"/>
  <c r="J83" i="10"/>
  <c r="J84" i="10"/>
  <c r="J94" i="10"/>
  <c r="J161" i="10"/>
  <c r="J142" i="10"/>
  <c r="J99" i="10"/>
  <c r="J79" i="10"/>
  <c r="J76" i="10"/>
  <c r="J73" i="10"/>
  <c r="J104" i="10"/>
  <c r="J126" i="10"/>
  <c r="J101" i="10"/>
  <c r="J205" i="10"/>
  <c r="J157" i="10"/>
  <c r="J150" i="10"/>
  <c r="J122" i="10"/>
  <c r="J85" i="10"/>
  <c r="J107" i="10"/>
  <c r="J141" i="10"/>
  <c r="J125" i="10"/>
  <c r="J88" i="10"/>
  <c r="J80" i="10"/>
  <c r="J206" i="10"/>
  <c r="J147" i="10"/>
  <c r="J82" i="10"/>
  <c r="J119" i="10"/>
  <c r="J98" i="10"/>
  <c r="J113" i="10"/>
  <c r="J124" i="10"/>
  <c r="J81" i="10"/>
  <c r="J110" i="10"/>
  <c r="J109" i="10"/>
  <c r="J87" i="10"/>
  <c r="J155" i="10"/>
  <c r="J121" i="10"/>
  <c r="J103" i="10"/>
  <c r="J117" i="10"/>
  <c r="J96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2" i="10"/>
  <c r="J51" i="10"/>
  <c r="J19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1" i="10"/>
  <c r="J20" i="10"/>
  <c r="J18" i="10"/>
  <c r="J17" i="10"/>
  <c r="J16" i="10"/>
  <c r="J15" i="10"/>
  <c r="J14" i="10"/>
  <c r="J12" i="10"/>
  <c r="J11" i="10"/>
  <c r="J10" i="10"/>
  <c r="J9" i="10"/>
  <c r="J8" i="10"/>
  <c r="J7" i="10"/>
  <c r="J330" i="10" s="1"/>
  <c r="E407" i="10" l="1"/>
  <c r="I362" i="10"/>
  <c r="E362" i="10"/>
  <c r="E363" i="10"/>
  <c r="I359" i="10"/>
  <c r="I361" i="10"/>
  <c r="E405" i="10"/>
  <c r="E403" i="10"/>
  <c r="I363" i="10"/>
  <c r="E406" i="10"/>
  <c r="G364" i="10"/>
  <c r="C364" i="10"/>
  <c r="G408" i="10"/>
  <c r="D364" i="10"/>
  <c r="H408" i="10"/>
  <c r="I408" i="10"/>
  <c r="E404" i="10"/>
  <c r="E408" i="10" s="1"/>
  <c r="D408" i="10"/>
  <c r="H364" i="10"/>
  <c r="E361" i="10"/>
  <c r="E334" i="10"/>
  <c r="E332" i="10"/>
  <c r="J336" i="10"/>
  <c r="J338" i="10"/>
  <c r="E331" i="10"/>
  <c r="E336" i="10"/>
  <c r="J331" i="10"/>
  <c r="J339" i="10"/>
  <c r="E340" i="10"/>
  <c r="G341" i="10"/>
  <c r="J332" i="10"/>
  <c r="J333" i="10"/>
  <c r="J334" i="10"/>
  <c r="J337" i="10"/>
  <c r="J340" i="10"/>
  <c r="J335" i="10"/>
  <c r="G411" i="10"/>
  <c r="E330" i="10"/>
  <c r="E335" i="10"/>
  <c r="E339" i="10"/>
  <c r="E338" i="10"/>
  <c r="D341" i="10"/>
  <c r="E333" i="10"/>
  <c r="E337" i="10"/>
  <c r="C408" i="10"/>
  <c r="E360" i="10"/>
  <c r="C341" i="10"/>
  <c r="I407" i="8"/>
  <c r="H407" i="8"/>
  <c r="G407" i="8"/>
  <c r="D407" i="8"/>
  <c r="C407" i="8"/>
  <c r="E407" i="8" s="1"/>
  <c r="I406" i="8"/>
  <c r="H406" i="8"/>
  <c r="G406" i="8"/>
  <c r="D406" i="8"/>
  <c r="C406" i="8"/>
  <c r="E406" i="8" s="1"/>
  <c r="I405" i="8"/>
  <c r="H405" i="8"/>
  <c r="G405" i="8"/>
  <c r="D405" i="8"/>
  <c r="C405" i="8"/>
  <c r="E405" i="8" s="1"/>
  <c r="I404" i="8"/>
  <c r="H404" i="8"/>
  <c r="G404" i="8"/>
  <c r="D404" i="8"/>
  <c r="D408" i="8" s="1"/>
  <c r="C404" i="8"/>
  <c r="E404" i="8" s="1"/>
  <c r="I403" i="8"/>
  <c r="H403" i="8"/>
  <c r="H408" i="8" s="1"/>
  <c r="G403" i="8"/>
  <c r="G408" i="8" s="1"/>
  <c r="E403" i="8"/>
  <c r="D403" i="8"/>
  <c r="C403" i="8"/>
  <c r="I402" i="8"/>
  <c r="I408" i="8" s="1"/>
  <c r="H402" i="8"/>
  <c r="G402" i="8"/>
  <c r="D402" i="8"/>
  <c r="C402" i="8"/>
  <c r="E402" i="8" s="1"/>
  <c r="I400" i="8"/>
  <c r="I399" i="8"/>
  <c r="I398" i="8"/>
  <c r="I397" i="8"/>
  <c r="I396" i="8"/>
  <c r="I395" i="8"/>
  <c r="I394" i="8"/>
  <c r="I393" i="8"/>
  <c r="I392" i="8"/>
  <c r="I391" i="8"/>
  <c r="I390" i="8"/>
  <c r="I389" i="8"/>
  <c r="I388" i="8"/>
  <c r="I387" i="8"/>
  <c r="I386" i="8"/>
  <c r="I385" i="8"/>
  <c r="I384" i="8"/>
  <c r="I383" i="8"/>
  <c r="I382" i="8"/>
  <c r="I381" i="8"/>
  <c r="I380" i="8"/>
  <c r="I379" i="8"/>
  <c r="I378" i="8"/>
  <c r="I377" i="8"/>
  <c r="I376" i="8"/>
  <c r="I375" i="8"/>
  <c r="I374" i="8"/>
  <c r="I373" i="8"/>
  <c r="I372" i="8"/>
  <c r="I371" i="8"/>
  <c r="I370" i="8"/>
  <c r="I369" i="8"/>
  <c r="I368" i="8"/>
  <c r="H363" i="8"/>
  <c r="G363" i="8"/>
  <c r="D363" i="8"/>
  <c r="C363" i="8"/>
  <c r="E363" i="8" s="1"/>
  <c r="I362" i="8"/>
  <c r="H362" i="8"/>
  <c r="G362" i="8"/>
  <c r="D362" i="8"/>
  <c r="C362" i="8"/>
  <c r="E362" i="8" s="1"/>
  <c r="I361" i="8"/>
  <c r="H361" i="8"/>
  <c r="G361" i="8"/>
  <c r="D361" i="8"/>
  <c r="C361" i="8"/>
  <c r="E361" i="8" s="1"/>
  <c r="I360" i="8"/>
  <c r="H360" i="8"/>
  <c r="G360" i="8"/>
  <c r="D360" i="8"/>
  <c r="D364" i="8" s="1"/>
  <c r="C360" i="8"/>
  <c r="E360" i="8" s="1"/>
  <c r="I359" i="8"/>
  <c r="H359" i="8"/>
  <c r="H364" i="8" s="1"/>
  <c r="G359" i="8"/>
  <c r="G364" i="8" s="1"/>
  <c r="D359" i="8"/>
  <c r="C359" i="8"/>
  <c r="E359" i="8" s="1"/>
  <c r="I357" i="8"/>
  <c r="I356" i="8"/>
  <c r="I355" i="8"/>
  <c r="I363" i="8" s="1"/>
  <c r="I354" i="8"/>
  <c r="I353" i="8"/>
  <c r="I352" i="8"/>
  <c r="I351" i="8"/>
  <c r="I350" i="8"/>
  <c r="I349" i="8"/>
  <c r="I348" i="8"/>
  <c r="I347" i="8"/>
  <c r="I346" i="8"/>
  <c r="I345" i="8"/>
  <c r="I340" i="8"/>
  <c r="H340" i="8"/>
  <c r="G340" i="8"/>
  <c r="D340" i="8"/>
  <c r="C340" i="8"/>
  <c r="I339" i="8"/>
  <c r="H339" i="8"/>
  <c r="G339" i="8"/>
  <c r="D339" i="8"/>
  <c r="C339" i="8"/>
  <c r="I338" i="8"/>
  <c r="H338" i="8"/>
  <c r="G338" i="8"/>
  <c r="D338" i="8"/>
  <c r="C338" i="8"/>
  <c r="I337" i="8"/>
  <c r="H337" i="8"/>
  <c r="G337" i="8"/>
  <c r="D337" i="8"/>
  <c r="C337" i="8"/>
  <c r="I336" i="8"/>
  <c r="H336" i="8"/>
  <c r="G336" i="8"/>
  <c r="D336" i="8"/>
  <c r="C336" i="8"/>
  <c r="E336" i="8" s="1"/>
  <c r="I335" i="8"/>
  <c r="H335" i="8"/>
  <c r="G335" i="8"/>
  <c r="D335" i="8"/>
  <c r="C335" i="8"/>
  <c r="I334" i="8"/>
  <c r="H334" i="8"/>
  <c r="G334" i="8"/>
  <c r="D334" i="8"/>
  <c r="C334" i="8"/>
  <c r="I333" i="8"/>
  <c r="H333" i="8"/>
  <c r="G333" i="8"/>
  <c r="D333" i="8"/>
  <c r="C333" i="8"/>
  <c r="I332" i="8"/>
  <c r="H332" i="8"/>
  <c r="G332" i="8"/>
  <c r="D332" i="8"/>
  <c r="C332" i="8"/>
  <c r="I331" i="8"/>
  <c r="H331" i="8"/>
  <c r="G331" i="8"/>
  <c r="D331" i="8"/>
  <c r="C331" i="8"/>
  <c r="I330" i="8"/>
  <c r="H330" i="8"/>
  <c r="G330" i="8"/>
  <c r="D330" i="8"/>
  <c r="C330" i="8"/>
  <c r="J328" i="8"/>
  <c r="J327" i="8"/>
  <c r="J326" i="8"/>
  <c r="J325" i="8"/>
  <c r="J324" i="8"/>
  <c r="J323" i="8"/>
  <c r="J322" i="8"/>
  <c r="J321" i="8"/>
  <c r="J320" i="8"/>
  <c r="J319" i="8"/>
  <c r="J318" i="8"/>
  <c r="J317" i="8"/>
  <c r="J316" i="8"/>
  <c r="J315" i="8"/>
  <c r="J314" i="8"/>
  <c r="J313" i="8"/>
  <c r="J339" i="8" s="1"/>
  <c r="J312" i="8"/>
  <c r="J311" i="8"/>
  <c r="J310" i="8"/>
  <c r="J309" i="8"/>
  <c r="J308" i="8"/>
  <c r="J306" i="8"/>
  <c r="J305" i="8"/>
  <c r="J304" i="8"/>
  <c r="J303" i="8"/>
  <c r="J302" i="8"/>
  <c r="J301" i="8"/>
  <c r="J300" i="8"/>
  <c r="J299" i="8"/>
  <c r="J298" i="8"/>
  <c r="J297" i="8"/>
  <c r="J296" i="8"/>
  <c r="J295" i="8"/>
  <c r="J294" i="8"/>
  <c r="J293" i="8"/>
  <c r="J292" i="8"/>
  <c r="J291" i="8"/>
  <c r="J290" i="8"/>
  <c r="J289" i="8"/>
  <c r="J288" i="8"/>
  <c r="J287" i="8"/>
  <c r="J286" i="8"/>
  <c r="J285" i="8"/>
  <c r="J284" i="8"/>
  <c r="J283" i="8"/>
  <c r="J282" i="8"/>
  <c r="J281" i="8"/>
  <c r="J280" i="8"/>
  <c r="J279" i="8"/>
  <c r="J278" i="8"/>
  <c r="J277" i="8"/>
  <c r="J276" i="8"/>
  <c r="J275" i="8"/>
  <c r="J274" i="8"/>
  <c r="J273" i="8"/>
  <c r="J272" i="8"/>
  <c r="J271" i="8"/>
  <c r="J270" i="8"/>
  <c r="J269" i="8"/>
  <c r="J268" i="8"/>
  <c r="J267" i="8"/>
  <c r="J266" i="8"/>
  <c r="J265" i="8"/>
  <c r="J264" i="8"/>
  <c r="J263" i="8"/>
  <c r="J262" i="8"/>
  <c r="J260" i="8"/>
  <c r="J258" i="8"/>
  <c r="J257" i="8"/>
  <c r="J256" i="8"/>
  <c r="J255" i="8"/>
  <c r="J254" i="8"/>
  <c r="J253" i="8"/>
  <c r="J252" i="8"/>
  <c r="J251" i="8"/>
  <c r="J250" i="8"/>
  <c r="J249" i="8"/>
  <c r="J248" i="8"/>
  <c r="J247" i="8"/>
  <c r="J246" i="8"/>
  <c r="J245" i="8"/>
  <c r="J244" i="8"/>
  <c r="J243" i="8"/>
  <c r="J242" i="8"/>
  <c r="J241" i="8"/>
  <c r="J240" i="8"/>
  <c r="J239" i="8"/>
  <c r="J238" i="8"/>
  <c r="J237" i="8"/>
  <c r="J236" i="8"/>
  <c r="J235" i="8"/>
  <c r="J234" i="8"/>
  <c r="J233" i="8"/>
  <c r="J232" i="8"/>
  <c r="J231" i="8"/>
  <c r="J230" i="8"/>
  <c r="J229" i="8"/>
  <c r="J228" i="8"/>
  <c r="J227" i="8"/>
  <c r="J226" i="8"/>
  <c r="J225" i="8"/>
  <c r="J224" i="8"/>
  <c r="J223" i="8"/>
  <c r="J222" i="8"/>
  <c r="J221" i="8"/>
  <c r="J220" i="8"/>
  <c r="J219" i="8"/>
  <c r="J218" i="8"/>
  <c r="J217" i="8"/>
  <c r="J216" i="8"/>
  <c r="J215" i="8"/>
  <c r="J214" i="8"/>
  <c r="J213" i="8"/>
  <c r="J212" i="8"/>
  <c r="J211" i="8"/>
  <c r="J210" i="8"/>
  <c r="J209" i="8"/>
  <c r="J208" i="8"/>
  <c r="J207" i="8"/>
  <c r="J206" i="8"/>
  <c r="J205" i="8"/>
  <c r="J204" i="8"/>
  <c r="J203" i="8"/>
  <c r="J202" i="8"/>
  <c r="J201" i="8"/>
  <c r="J200" i="8"/>
  <c r="J199" i="8"/>
  <c r="J198" i="8"/>
  <c r="J197" i="8"/>
  <c r="J196" i="8"/>
  <c r="J195" i="8"/>
  <c r="J194" i="8"/>
  <c r="J193" i="8"/>
  <c r="J192" i="8"/>
  <c r="J191" i="8"/>
  <c r="J190" i="8"/>
  <c r="J189" i="8"/>
  <c r="J188" i="8"/>
  <c r="J187" i="8"/>
  <c r="J186" i="8"/>
  <c r="J185" i="8"/>
  <c r="J184" i="8"/>
  <c r="J183" i="8"/>
  <c r="J182" i="8"/>
  <c r="J181" i="8"/>
  <c r="J180" i="8"/>
  <c r="J179" i="8"/>
  <c r="J178" i="8"/>
  <c r="J177" i="8"/>
  <c r="J176" i="8"/>
  <c r="J175" i="8"/>
  <c r="J174" i="8"/>
  <c r="J173" i="8"/>
  <c r="J172" i="8"/>
  <c r="J171" i="8"/>
  <c r="J170" i="8"/>
  <c r="J169" i="8"/>
  <c r="J168" i="8"/>
  <c r="J167" i="8"/>
  <c r="J166" i="8"/>
  <c r="J165" i="8"/>
  <c r="J164" i="8"/>
  <c r="J163" i="8"/>
  <c r="J162" i="8"/>
  <c r="J161" i="8"/>
  <c r="J160" i="8"/>
  <c r="J159" i="8"/>
  <c r="J158" i="8"/>
  <c r="J157" i="8"/>
  <c r="J156" i="8"/>
  <c r="J155" i="8"/>
  <c r="J154" i="8"/>
  <c r="J153" i="8"/>
  <c r="J152" i="8"/>
  <c r="J151" i="8"/>
  <c r="J150" i="8"/>
  <c r="J149" i="8"/>
  <c r="J148" i="8"/>
  <c r="J147" i="8"/>
  <c r="J146" i="8"/>
  <c r="J145" i="8"/>
  <c r="J144" i="8"/>
  <c r="J143" i="8"/>
  <c r="J142" i="8"/>
  <c r="J141" i="8"/>
  <c r="J140" i="8"/>
  <c r="J139" i="8"/>
  <c r="J138" i="8"/>
  <c r="J137" i="8"/>
  <c r="J136" i="8"/>
  <c r="J135" i="8"/>
  <c r="J134" i="8"/>
  <c r="J133" i="8"/>
  <c r="J132" i="8"/>
  <c r="J131" i="8"/>
  <c r="J130" i="8"/>
  <c r="J129" i="8"/>
  <c r="J128" i="8"/>
  <c r="J127" i="8"/>
  <c r="J126" i="8"/>
  <c r="J125" i="8"/>
  <c r="J124" i="8"/>
  <c r="J123" i="8"/>
  <c r="J122" i="8"/>
  <c r="J121" i="8"/>
  <c r="J120" i="8"/>
  <c r="J119" i="8"/>
  <c r="J118" i="8"/>
  <c r="J117" i="8"/>
  <c r="J116" i="8"/>
  <c r="J115" i="8"/>
  <c r="J114" i="8"/>
  <c r="J113" i="8"/>
  <c r="J112" i="8"/>
  <c r="J111" i="8"/>
  <c r="J110" i="8"/>
  <c r="J109" i="8"/>
  <c r="J108" i="8"/>
  <c r="J107" i="8"/>
  <c r="J106" i="8"/>
  <c r="J105" i="8"/>
  <c r="J104" i="8"/>
  <c r="J103" i="8"/>
  <c r="J102" i="8"/>
  <c r="J101" i="8"/>
  <c r="J100" i="8"/>
  <c r="J99" i="8"/>
  <c r="J98" i="8"/>
  <c r="J97" i="8"/>
  <c r="J96" i="8"/>
  <c r="J95" i="8"/>
  <c r="J94" i="8"/>
  <c r="J93" i="8"/>
  <c r="J92" i="8"/>
  <c r="J91" i="8"/>
  <c r="J90" i="8"/>
  <c r="J89" i="8"/>
  <c r="J88" i="8"/>
  <c r="J87" i="8"/>
  <c r="J86" i="8"/>
  <c r="J85" i="8"/>
  <c r="J84" i="8"/>
  <c r="J83" i="8"/>
  <c r="J82" i="8"/>
  <c r="J81" i="8"/>
  <c r="J80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J66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J9" i="8"/>
  <c r="J8" i="8"/>
  <c r="J7" i="8"/>
  <c r="J330" i="8" s="1"/>
  <c r="E340" i="8" l="1"/>
  <c r="I364" i="10"/>
  <c r="H411" i="10"/>
  <c r="C411" i="10"/>
  <c r="D411" i="10"/>
  <c r="E364" i="10"/>
  <c r="J341" i="10"/>
  <c r="I411" i="10" s="1"/>
  <c r="E341" i="10"/>
  <c r="E411" i="10" s="1"/>
  <c r="E335" i="8"/>
  <c r="J331" i="8"/>
  <c r="J337" i="8"/>
  <c r="J340" i="8"/>
  <c r="E333" i="8"/>
  <c r="E337" i="8"/>
  <c r="E331" i="8"/>
  <c r="D341" i="8"/>
  <c r="D411" i="8" s="1"/>
  <c r="E339" i="8"/>
  <c r="C341" i="8"/>
  <c r="G341" i="8"/>
  <c r="J332" i="8"/>
  <c r="J334" i="8"/>
  <c r="H341" i="8"/>
  <c r="J333" i="8"/>
  <c r="I341" i="8"/>
  <c r="H411" i="8" s="1"/>
  <c r="J336" i="8"/>
  <c r="J338" i="8"/>
  <c r="J335" i="8"/>
  <c r="E330" i="8"/>
  <c r="E334" i="8"/>
  <c r="E338" i="8"/>
  <c r="E408" i="8"/>
  <c r="G411" i="8"/>
  <c r="I364" i="8"/>
  <c r="E364" i="8"/>
  <c r="C408" i="8"/>
  <c r="C364" i="8"/>
  <c r="E332" i="8"/>
  <c r="J341" i="8" l="1"/>
  <c r="C411" i="8"/>
  <c r="E341" i="8"/>
  <c r="E411" i="8" s="1"/>
  <c r="I411" i="8"/>
  <c r="I406" i="9" l="1"/>
  <c r="H406" i="9"/>
  <c r="G406" i="9"/>
  <c r="D406" i="9"/>
  <c r="C406" i="9"/>
  <c r="E406" i="9" s="1"/>
  <c r="I405" i="9"/>
  <c r="H405" i="9"/>
  <c r="G405" i="9"/>
  <c r="D405" i="9"/>
  <c r="C405" i="9"/>
  <c r="E405" i="9" s="1"/>
  <c r="I404" i="9"/>
  <c r="H404" i="9"/>
  <c r="G404" i="9"/>
  <c r="E404" i="9"/>
  <c r="D404" i="9"/>
  <c r="C404" i="9"/>
  <c r="I403" i="9"/>
  <c r="H403" i="9"/>
  <c r="G403" i="9"/>
  <c r="D403" i="9"/>
  <c r="C403" i="9"/>
  <c r="E403" i="9" s="1"/>
  <c r="I402" i="9"/>
  <c r="I407" i="9" s="1"/>
  <c r="H402" i="9"/>
  <c r="H407" i="9" s="1"/>
  <c r="G402" i="9"/>
  <c r="E402" i="9"/>
  <c r="D402" i="9"/>
  <c r="C402" i="9"/>
  <c r="I401" i="9"/>
  <c r="H401" i="9"/>
  <c r="G401" i="9"/>
  <c r="G407" i="9" s="1"/>
  <c r="D401" i="9"/>
  <c r="D407" i="9" s="1"/>
  <c r="C401" i="9"/>
  <c r="E401" i="9" s="1"/>
  <c r="I399" i="9"/>
  <c r="I398" i="9"/>
  <c r="I397" i="9"/>
  <c r="I396" i="9"/>
  <c r="I395" i="9"/>
  <c r="I394" i="9"/>
  <c r="I393" i="9"/>
  <c r="I392" i="9"/>
  <c r="I391" i="9"/>
  <c r="I390" i="9"/>
  <c r="I389" i="9"/>
  <c r="I388" i="9"/>
  <c r="I387" i="9"/>
  <c r="I386" i="9"/>
  <c r="I385" i="9"/>
  <c r="I384" i="9"/>
  <c r="I383" i="9"/>
  <c r="I382" i="9"/>
  <c r="I381" i="9"/>
  <c r="I380" i="9"/>
  <c r="I379" i="9"/>
  <c r="I378" i="9"/>
  <c r="I377" i="9"/>
  <c r="I376" i="9"/>
  <c r="I375" i="9"/>
  <c r="I374" i="9"/>
  <c r="I373" i="9"/>
  <c r="I372" i="9"/>
  <c r="I371" i="9"/>
  <c r="I370" i="9"/>
  <c r="I369" i="9"/>
  <c r="I368" i="9"/>
  <c r="I367" i="9"/>
  <c r="H362" i="9"/>
  <c r="G362" i="9"/>
  <c r="D362" i="9"/>
  <c r="C362" i="9"/>
  <c r="E362" i="9" s="1"/>
  <c r="I361" i="9"/>
  <c r="H361" i="9"/>
  <c r="G361" i="9"/>
  <c r="D361" i="9"/>
  <c r="C361" i="9"/>
  <c r="C363" i="9" s="1"/>
  <c r="I360" i="9"/>
  <c r="H360" i="9"/>
  <c r="G360" i="9"/>
  <c r="D360" i="9"/>
  <c r="D363" i="9" s="1"/>
  <c r="C360" i="9"/>
  <c r="E360" i="9" s="1"/>
  <c r="I359" i="9"/>
  <c r="H359" i="9"/>
  <c r="G359" i="9"/>
  <c r="E359" i="9"/>
  <c r="D359" i="9"/>
  <c r="C359" i="9"/>
  <c r="I358" i="9"/>
  <c r="H358" i="9"/>
  <c r="H363" i="9" s="1"/>
  <c r="G358" i="9"/>
  <c r="G363" i="9" s="1"/>
  <c r="D358" i="9"/>
  <c r="C358" i="9"/>
  <c r="E358" i="9" s="1"/>
  <c r="I356" i="9"/>
  <c r="I355" i="9"/>
  <c r="I354" i="9"/>
  <c r="I362" i="9" s="1"/>
  <c r="I353" i="9"/>
  <c r="I352" i="9"/>
  <c r="I351" i="9"/>
  <c r="I350" i="9"/>
  <c r="I349" i="9"/>
  <c r="I348" i="9"/>
  <c r="I347" i="9"/>
  <c r="I346" i="9"/>
  <c r="I345" i="9"/>
  <c r="I344" i="9"/>
  <c r="I339" i="9"/>
  <c r="H339" i="9"/>
  <c r="G339" i="9"/>
  <c r="D339" i="9"/>
  <c r="C339" i="9"/>
  <c r="E339" i="9" s="1"/>
  <c r="I338" i="9"/>
  <c r="H338" i="9"/>
  <c r="G338" i="9"/>
  <c r="D338" i="9"/>
  <c r="C338" i="9"/>
  <c r="E338" i="9" s="1"/>
  <c r="I337" i="9"/>
  <c r="H337" i="9"/>
  <c r="G337" i="9"/>
  <c r="D337" i="9"/>
  <c r="C337" i="9"/>
  <c r="E337" i="9" s="1"/>
  <c r="I336" i="9"/>
  <c r="H336" i="9"/>
  <c r="G336" i="9"/>
  <c r="D336" i="9"/>
  <c r="C336" i="9"/>
  <c r="E336" i="9" s="1"/>
  <c r="I335" i="9"/>
  <c r="H335" i="9"/>
  <c r="G335" i="9"/>
  <c r="D335" i="9"/>
  <c r="C335" i="9"/>
  <c r="E335" i="9" s="1"/>
  <c r="I334" i="9"/>
  <c r="H334" i="9"/>
  <c r="G334" i="9"/>
  <c r="D334" i="9"/>
  <c r="C334" i="9"/>
  <c r="E334" i="9" s="1"/>
  <c r="I333" i="9"/>
  <c r="H333" i="9"/>
  <c r="G333" i="9"/>
  <c r="D333" i="9"/>
  <c r="C333" i="9"/>
  <c r="I332" i="9"/>
  <c r="H332" i="9"/>
  <c r="G332" i="9"/>
  <c r="D332" i="9"/>
  <c r="C332" i="9"/>
  <c r="E332" i="9" s="1"/>
  <c r="I331" i="9"/>
  <c r="H331" i="9"/>
  <c r="G331" i="9"/>
  <c r="D331" i="9"/>
  <c r="C331" i="9"/>
  <c r="E331" i="9" s="1"/>
  <c r="I330" i="9"/>
  <c r="H330" i="9"/>
  <c r="G330" i="9"/>
  <c r="D330" i="9"/>
  <c r="C330" i="9"/>
  <c r="E330" i="9" s="1"/>
  <c r="I329" i="9"/>
  <c r="H329" i="9"/>
  <c r="G329" i="9"/>
  <c r="D329" i="9"/>
  <c r="C329" i="9"/>
  <c r="E329" i="9" s="1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J7" i="9"/>
  <c r="J329" i="9" s="1"/>
  <c r="J330" i="9" l="1"/>
  <c r="J337" i="9"/>
  <c r="J338" i="9"/>
  <c r="E333" i="9"/>
  <c r="E340" i="9" s="1"/>
  <c r="D340" i="9"/>
  <c r="G340" i="9"/>
  <c r="H340" i="9"/>
  <c r="G410" i="9" s="1"/>
  <c r="J333" i="9"/>
  <c r="J335" i="9"/>
  <c r="I340" i="9"/>
  <c r="J339" i="9"/>
  <c r="J332" i="9"/>
  <c r="J331" i="9"/>
  <c r="J340" i="9" s="1"/>
  <c r="J336" i="9"/>
  <c r="J334" i="9"/>
  <c r="E407" i="9"/>
  <c r="D410" i="9"/>
  <c r="I363" i="9"/>
  <c r="H410" i="9"/>
  <c r="C407" i="9"/>
  <c r="E361" i="9"/>
  <c r="E363" i="9" s="1"/>
  <c r="C340" i="9"/>
  <c r="C410" i="9" s="1"/>
  <c r="E410" i="9" l="1"/>
  <c r="I410" i="9"/>
  <c r="I406" i="7"/>
  <c r="H406" i="7"/>
  <c r="G406" i="7"/>
  <c r="D406" i="7"/>
  <c r="E406" i="7" s="1"/>
  <c r="C406" i="7"/>
  <c r="I405" i="7"/>
  <c r="H405" i="7"/>
  <c r="G405" i="7"/>
  <c r="D405" i="7"/>
  <c r="C405" i="7"/>
  <c r="E405" i="7" s="1"/>
  <c r="I404" i="7"/>
  <c r="H404" i="7"/>
  <c r="G404" i="7"/>
  <c r="D404" i="7"/>
  <c r="C404" i="7"/>
  <c r="E404" i="7" s="1"/>
  <c r="I403" i="7"/>
  <c r="H403" i="7"/>
  <c r="G403" i="7"/>
  <c r="D403" i="7"/>
  <c r="D407" i="7" s="1"/>
  <c r="C403" i="7"/>
  <c r="E403" i="7" s="1"/>
  <c r="I402" i="7"/>
  <c r="I407" i="7" s="1"/>
  <c r="H402" i="7"/>
  <c r="H407" i="7" s="1"/>
  <c r="G402" i="7"/>
  <c r="G407" i="7" s="1"/>
  <c r="E402" i="7"/>
  <c r="D402" i="7"/>
  <c r="C402" i="7"/>
  <c r="I401" i="7"/>
  <c r="H401" i="7"/>
  <c r="G401" i="7"/>
  <c r="D401" i="7"/>
  <c r="C401" i="7"/>
  <c r="E401" i="7" s="1"/>
  <c r="I399" i="7"/>
  <c r="I398" i="7"/>
  <c r="I397" i="7"/>
  <c r="I396" i="7"/>
  <c r="I395" i="7"/>
  <c r="I394" i="7"/>
  <c r="I393" i="7"/>
  <c r="I392" i="7"/>
  <c r="I391" i="7"/>
  <c r="I390" i="7"/>
  <c r="I389" i="7"/>
  <c r="I388" i="7"/>
  <c r="I387" i="7"/>
  <c r="I386" i="7"/>
  <c r="I385" i="7"/>
  <c r="I384" i="7"/>
  <c r="I383" i="7"/>
  <c r="I382" i="7"/>
  <c r="I381" i="7"/>
  <c r="I380" i="7"/>
  <c r="I379" i="7"/>
  <c r="I378" i="7"/>
  <c r="I377" i="7"/>
  <c r="I376" i="7"/>
  <c r="I375" i="7"/>
  <c r="I374" i="7"/>
  <c r="I373" i="7"/>
  <c r="I372" i="7"/>
  <c r="I371" i="7"/>
  <c r="I370" i="7"/>
  <c r="I369" i="7"/>
  <c r="I368" i="7"/>
  <c r="I367" i="7"/>
  <c r="H362" i="7"/>
  <c r="G362" i="7"/>
  <c r="D362" i="7"/>
  <c r="C362" i="7"/>
  <c r="E362" i="7" s="1"/>
  <c r="I361" i="7"/>
  <c r="H361" i="7"/>
  <c r="G361" i="7"/>
  <c r="D361" i="7"/>
  <c r="C361" i="7"/>
  <c r="E361" i="7" s="1"/>
  <c r="I360" i="7"/>
  <c r="H360" i="7"/>
  <c r="G360" i="7"/>
  <c r="D360" i="7"/>
  <c r="C360" i="7"/>
  <c r="E360" i="7" s="1"/>
  <c r="I359" i="7"/>
  <c r="H359" i="7"/>
  <c r="G359" i="7"/>
  <c r="D359" i="7"/>
  <c r="D363" i="7" s="1"/>
  <c r="C359" i="7"/>
  <c r="C363" i="7" s="1"/>
  <c r="H358" i="7"/>
  <c r="H363" i="7" s="1"/>
  <c r="G358" i="7"/>
  <c r="G363" i="7" s="1"/>
  <c r="D358" i="7"/>
  <c r="C358" i="7"/>
  <c r="E358" i="7" s="1"/>
  <c r="I356" i="7"/>
  <c r="I355" i="7"/>
  <c r="I354" i="7"/>
  <c r="I362" i="7" s="1"/>
  <c r="I353" i="7"/>
  <c r="I352" i="7"/>
  <c r="I351" i="7"/>
  <c r="I350" i="7"/>
  <c r="I349" i="7"/>
  <c r="I348" i="7"/>
  <c r="I347" i="7"/>
  <c r="I346" i="7"/>
  <c r="I345" i="7"/>
  <c r="I344" i="7"/>
  <c r="I358" i="7" s="1"/>
  <c r="I363" i="7" s="1"/>
  <c r="I339" i="7"/>
  <c r="H339" i="7"/>
  <c r="G339" i="7"/>
  <c r="D339" i="7"/>
  <c r="C339" i="7"/>
  <c r="I338" i="7"/>
  <c r="H338" i="7"/>
  <c r="G338" i="7"/>
  <c r="D338" i="7"/>
  <c r="C338" i="7"/>
  <c r="I337" i="7"/>
  <c r="H337" i="7"/>
  <c r="G337" i="7"/>
  <c r="D337" i="7"/>
  <c r="C337" i="7"/>
  <c r="I336" i="7"/>
  <c r="H336" i="7"/>
  <c r="G336" i="7"/>
  <c r="D336" i="7"/>
  <c r="C336" i="7"/>
  <c r="I335" i="7"/>
  <c r="H335" i="7"/>
  <c r="G335" i="7"/>
  <c r="D335" i="7"/>
  <c r="C335" i="7"/>
  <c r="I334" i="7"/>
  <c r="H334" i="7"/>
  <c r="G334" i="7"/>
  <c r="D334" i="7"/>
  <c r="C334" i="7"/>
  <c r="I333" i="7"/>
  <c r="H333" i="7"/>
  <c r="G333" i="7"/>
  <c r="D333" i="7"/>
  <c r="C333" i="7"/>
  <c r="I332" i="7"/>
  <c r="H332" i="7"/>
  <c r="G332" i="7"/>
  <c r="D332" i="7"/>
  <c r="C332" i="7"/>
  <c r="I331" i="7"/>
  <c r="H331" i="7"/>
  <c r="G331" i="7"/>
  <c r="D331" i="7"/>
  <c r="C331" i="7"/>
  <c r="I330" i="7"/>
  <c r="H330" i="7"/>
  <c r="G330" i="7"/>
  <c r="D330" i="7"/>
  <c r="C330" i="7"/>
  <c r="I329" i="7"/>
  <c r="H329" i="7"/>
  <c r="G329" i="7"/>
  <c r="D329" i="7"/>
  <c r="C329" i="7"/>
  <c r="J327" i="7"/>
  <c r="J326" i="7"/>
  <c r="J325" i="7"/>
  <c r="J324" i="7"/>
  <c r="J323" i="7"/>
  <c r="J322" i="7"/>
  <c r="J321" i="7"/>
  <c r="J320" i="7"/>
  <c r="J319" i="7"/>
  <c r="J318" i="7"/>
  <c r="J317" i="7"/>
  <c r="J316" i="7"/>
  <c r="J315" i="7"/>
  <c r="J314" i="7"/>
  <c r="J313" i="7"/>
  <c r="J312" i="7"/>
  <c r="J311" i="7"/>
  <c r="J310" i="7"/>
  <c r="J309" i="7"/>
  <c r="J308" i="7"/>
  <c r="J307" i="7"/>
  <c r="J306" i="7"/>
  <c r="J305" i="7"/>
  <c r="J304" i="7"/>
  <c r="J303" i="7"/>
  <c r="J302" i="7"/>
  <c r="J301" i="7"/>
  <c r="J300" i="7"/>
  <c r="J299" i="7"/>
  <c r="J298" i="7"/>
  <c r="J297" i="7"/>
  <c r="J296" i="7"/>
  <c r="J295" i="7"/>
  <c r="J294" i="7"/>
  <c r="J293" i="7"/>
  <c r="J292" i="7"/>
  <c r="J291" i="7"/>
  <c r="J290" i="7"/>
  <c r="J289" i="7"/>
  <c r="J288" i="7"/>
  <c r="J287" i="7"/>
  <c r="J286" i="7"/>
  <c r="J285" i="7"/>
  <c r="J284" i="7"/>
  <c r="J283" i="7"/>
  <c r="J282" i="7"/>
  <c r="J281" i="7"/>
  <c r="J280" i="7"/>
  <c r="J279" i="7"/>
  <c r="J278" i="7"/>
  <c r="J277" i="7"/>
  <c r="J276" i="7"/>
  <c r="J275" i="7"/>
  <c r="J274" i="7"/>
  <c r="J273" i="7"/>
  <c r="J272" i="7"/>
  <c r="J271" i="7"/>
  <c r="J270" i="7"/>
  <c r="J269" i="7"/>
  <c r="J268" i="7"/>
  <c r="J267" i="7"/>
  <c r="J266" i="7"/>
  <c r="J265" i="7"/>
  <c r="J264" i="7"/>
  <c r="J263" i="7"/>
  <c r="J262" i="7"/>
  <c r="J261" i="7"/>
  <c r="J259" i="7"/>
  <c r="J258" i="7"/>
  <c r="J257" i="7"/>
  <c r="J256" i="7"/>
  <c r="J255" i="7"/>
  <c r="J254" i="7"/>
  <c r="J253" i="7"/>
  <c r="J252" i="7"/>
  <c r="J251" i="7"/>
  <c r="J250" i="7"/>
  <c r="J249" i="7"/>
  <c r="J248" i="7"/>
  <c r="J247" i="7"/>
  <c r="J246" i="7"/>
  <c r="J245" i="7"/>
  <c r="J244" i="7"/>
  <c r="J243" i="7"/>
  <c r="J242" i="7"/>
  <c r="J241" i="7"/>
  <c r="J240" i="7"/>
  <c r="J239" i="7"/>
  <c r="J238" i="7"/>
  <c r="J237" i="7"/>
  <c r="J236" i="7"/>
  <c r="J235" i="7"/>
  <c r="J234" i="7"/>
  <c r="J233" i="7"/>
  <c r="J232" i="7"/>
  <c r="J231" i="7"/>
  <c r="J230" i="7"/>
  <c r="J229" i="7"/>
  <c r="J228" i="7"/>
  <c r="J227" i="7"/>
  <c r="J226" i="7"/>
  <c r="J225" i="7"/>
  <c r="J224" i="7"/>
  <c r="J223" i="7"/>
  <c r="J222" i="7"/>
  <c r="J221" i="7"/>
  <c r="J220" i="7"/>
  <c r="J219" i="7"/>
  <c r="J218" i="7"/>
  <c r="J217" i="7"/>
  <c r="J216" i="7"/>
  <c r="J215" i="7"/>
  <c r="J214" i="7"/>
  <c r="J213" i="7"/>
  <c r="J212" i="7"/>
  <c r="J211" i="7"/>
  <c r="J210" i="7"/>
  <c r="J209" i="7"/>
  <c r="J208" i="7"/>
  <c r="J207" i="7"/>
  <c r="J206" i="7"/>
  <c r="J205" i="7"/>
  <c r="J204" i="7"/>
  <c r="J203" i="7"/>
  <c r="J202" i="7"/>
  <c r="J201" i="7"/>
  <c r="J200" i="7"/>
  <c r="J199" i="7"/>
  <c r="J197" i="7"/>
  <c r="J196" i="7"/>
  <c r="J195" i="7"/>
  <c r="J194" i="7"/>
  <c r="J193" i="7"/>
  <c r="J192" i="7"/>
  <c r="J191" i="7"/>
  <c r="J190" i="7"/>
  <c r="J189" i="7"/>
  <c r="J188" i="7"/>
  <c r="J187" i="7"/>
  <c r="J186" i="7"/>
  <c r="J185" i="7"/>
  <c r="J184" i="7"/>
  <c r="J183" i="7"/>
  <c r="J182" i="7"/>
  <c r="J181" i="7"/>
  <c r="J180" i="7"/>
  <c r="J179" i="7"/>
  <c r="J178" i="7"/>
  <c r="J177" i="7"/>
  <c r="J176" i="7"/>
  <c r="J175" i="7"/>
  <c r="J174" i="7"/>
  <c r="J173" i="7"/>
  <c r="J172" i="7"/>
  <c r="J171" i="7"/>
  <c r="J170" i="7"/>
  <c r="J169" i="7"/>
  <c r="J168" i="7"/>
  <c r="J167" i="7"/>
  <c r="J166" i="7"/>
  <c r="J165" i="7"/>
  <c r="J164" i="7"/>
  <c r="J163" i="7"/>
  <c r="J162" i="7"/>
  <c r="J161" i="7"/>
  <c r="J160" i="7"/>
  <c r="J159" i="7"/>
  <c r="J158" i="7"/>
  <c r="J157" i="7"/>
  <c r="J156" i="7"/>
  <c r="J155" i="7"/>
  <c r="J154" i="7"/>
  <c r="J153" i="7"/>
  <c r="J152" i="7"/>
  <c r="J151" i="7"/>
  <c r="J150" i="7"/>
  <c r="J149" i="7"/>
  <c r="J148" i="7"/>
  <c r="J147" i="7"/>
  <c r="J146" i="7"/>
  <c r="J145" i="7"/>
  <c r="J144" i="7"/>
  <c r="J143" i="7"/>
  <c r="J142" i="7"/>
  <c r="J141" i="7"/>
  <c r="J140" i="7"/>
  <c r="J139" i="7"/>
  <c r="J138" i="7"/>
  <c r="J137" i="7"/>
  <c r="J136" i="7"/>
  <c r="J135" i="7"/>
  <c r="J134" i="7"/>
  <c r="J133" i="7"/>
  <c r="J132" i="7"/>
  <c r="J131" i="7"/>
  <c r="J130" i="7"/>
  <c r="J129" i="7"/>
  <c r="J128" i="7"/>
  <c r="J127" i="7"/>
  <c r="J126" i="7"/>
  <c r="J125" i="7"/>
  <c r="J124" i="7"/>
  <c r="J123" i="7"/>
  <c r="J122" i="7"/>
  <c r="J121" i="7"/>
  <c r="J120" i="7"/>
  <c r="J119" i="7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329" i="7" s="1"/>
  <c r="J339" i="7" l="1"/>
  <c r="J336" i="7"/>
  <c r="J334" i="7"/>
  <c r="J330" i="7"/>
  <c r="J338" i="7"/>
  <c r="J331" i="7"/>
  <c r="G340" i="7"/>
  <c r="J332" i="7"/>
  <c r="E337" i="7"/>
  <c r="J337" i="7"/>
  <c r="J333" i="7"/>
  <c r="J335" i="7"/>
  <c r="E330" i="7"/>
  <c r="E338" i="7"/>
  <c r="H340" i="7"/>
  <c r="G410" i="7" s="1"/>
  <c r="E334" i="7"/>
  <c r="I340" i="7"/>
  <c r="H410" i="7" s="1"/>
  <c r="E333" i="7"/>
  <c r="E331" i="7"/>
  <c r="D340" i="7"/>
  <c r="D410" i="7" s="1"/>
  <c r="E332" i="7"/>
  <c r="E335" i="7"/>
  <c r="E329" i="7"/>
  <c r="E339" i="7"/>
  <c r="E336" i="7"/>
  <c r="E407" i="7"/>
  <c r="C407" i="7"/>
  <c r="C340" i="7"/>
  <c r="C410" i="7" s="1"/>
  <c r="E359" i="7"/>
  <c r="E363" i="7" s="1"/>
  <c r="J340" i="7" l="1"/>
  <c r="I410" i="7" s="1"/>
  <c r="E340" i="7"/>
  <c r="E410" i="7" s="1"/>
</calcChain>
</file>

<file path=xl/comments1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32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32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32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32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32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32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32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32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32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343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343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343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343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43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343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343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43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343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357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35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35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35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35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35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35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35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366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36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366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36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66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366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36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66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36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400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400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40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40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40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40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40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40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40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40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40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40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40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40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410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comments10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71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71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732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732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732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732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732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732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732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732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732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748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74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757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75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757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75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757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757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757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757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757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770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770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780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comments11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71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71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732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732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732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732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732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732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732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732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732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748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74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757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75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757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75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757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757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757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757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757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770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770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780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comments12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71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71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732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732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732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732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732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732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732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732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732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748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74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757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75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757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75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757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757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757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757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757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770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770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780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32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32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32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32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32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32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32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32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32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343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343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343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343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43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343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343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43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343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357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35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35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35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35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35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35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35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366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36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366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36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66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366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36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66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36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400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400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40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40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40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40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40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40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40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40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40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40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40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40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410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329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329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344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344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344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344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44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344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344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44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344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358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35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367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36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367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36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67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367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367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67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367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401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401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411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329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329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344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344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344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344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44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344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344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44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344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358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35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367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36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367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36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67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367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367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67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367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401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401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411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329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329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344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344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344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344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44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344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344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44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344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358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35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367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36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367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36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67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367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367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67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367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401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401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411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329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329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344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344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344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344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44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344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344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44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344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358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35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367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36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367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36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67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367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367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67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367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401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401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411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329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329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32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32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344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344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344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344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44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344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344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44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344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358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35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35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35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367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36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367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36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367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367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367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367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367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401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401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401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401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41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41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411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71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71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732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732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732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732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732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732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732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732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732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748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74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757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75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757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75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757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757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757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757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757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770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770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780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A6" authorId="0" shapeId="0">
      <text>
        <r>
          <rPr>
            <sz val="11"/>
            <color rgb="FF000000"/>
            <rFont val="Arial"/>
            <family val="2"/>
          </rPr>
          <t>Descrever o nome do cargo comissionado como consta no Decreto de Alocação do Cargo e/ou Regulamento do órgão ou entidade. Exemplos da SCGE: Secretário Executivo da Controladoria-Geral do Estado, Chefe de Gabinete, Assessor de Comunicação, etc.</t>
        </r>
      </text>
    </comment>
    <comment ref="B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do cargo comissionado, conforme Lei Estadual No 16.520/2018. Opções: DAS, DAS-1, DAS-2, DAS-3, DAS-4, DAS-5, CAA-1, CAA-2, CAA-3, CAA-4 e CAA-5.</t>
        </r>
      </text>
    </comment>
    <comment ref="C6" authorId="0" shapeId="0">
      <text>
        <r>
          <rPr>
            <sz val="11"/>
            <color rgb="FF000000"/>
            <rFont val="Arial"/>
            <family val="2"/>
          </rPr>
          <t>Descrever a sigla da lotação referente ao cargo comissionado. Exemplos de siglas da SCGE: GAB/SECGE, GAB/CGAB, CGAB/ASC, etc.</t>
        </r>
      </text>
    </comment>
    <comment ref="D6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6" authorId="0" shapeId="0">
      <text>
        <r>
          <rPr>
            <sz val="11"/>
            <color rgb="FF000000"/>
            <rFont val="Arial"/>
            <family val="2"/>
          </rPr>
          <t>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      </r>
      </text>
    </comment>
    <comment ref="F6" authorId="0" shapeId="0">
      <text>
        <r>
          <rPr>
            <sz val="11"/>
            <color rgb="FF000000"/>
            <rFont val="Arial"/>
            <family val="2"/>
          </rPr>
          <t>Nome completo do servidor ocupante do cargo comissionado. Caso o cargo esteja vago, a palavra "VAGO" deverá ser inserida na célula correspondente.</t>
        </r>
      </text>
    </comment>
    <comment ref="G6" authorId="0" shapeId="0">
      <text>
        <r>
          <rPr>
            <sz val="11"/>
            <color rgb="FF000000"/>
            <rFont val="Arial"/>
            <family val="2"/>
          </rPr>
          <t>Valor do subsídio do agente político, em Reais (R$).</t>
        </r>
      </text>
    </comment>
    <comment ref="H6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I6" authorId="0" shapeId="0">
      <text>
        <r>
          <rPr>
            <sz val="11"/>
            <color rgb="FF000000"/>
            <rFont val="Arial"/>
            <family val="2"/>
          </rPr>
          <t>Valor da representação paga em razão do cargo em comissão, em Reais (R$).</t>
        </r>
      </text>
    </comment>
    <comment ref="J6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subsídio do agente político + vencimento + representação, em Reais (R$).</t>
        </r>
      </text>
    </comment>
    <comment ref="A71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cargos comissionados, conforme Lei Estadual nº 16.520/2018.</t>
        </r>
      </text>
    </comment>
    <comment ref="B717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dos cargos comissionados, conforme Lei Estadual nº 16.520/2018.</t>
        </r>
      </text>
    </comment>
    <comment ref="C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preenchidos.</t>
        </r>
      </text>
    </comment>
    <comment ref="D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vagos.</t>
        </r>
      </text>
    </comment>
    <comment ref="E717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comissionados existentes (preenchidos + vagos).</t>
        </r>
      </text>
    </comment>
    <comment ref="G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subsídios dos agentes políticos, em Reais (R$).</t>
        </r>
      </text>
    </comment>
    <comment ref="H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I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 cargo em comissão, em Reais (R$).</t>
        </r>
      </text>
    </comment>
    <comment ref="J717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subsídios dos agentes políticos + vencimentos + representações, em Reais (R$).</t>
        </r>
      </text>
    </comment>
    <comment ref="A732" authorId="0" shapeId="0">
      <text>
        <r>
          <rPr>
            <sz val="11"/>
            <color rgb="FF000000"/>
            <rFont val="Arial"/>
            <family val="2"/>
          </rPr>
          <t>Descrever o nome da função gratificada de direção e assessoramento, conforme DOE. Exemplos da SCGE: Diretora da Ouvidoria-Geral do Estado, Gestora da Setorial Contábil, Coordenador de Auditoria de Obras Públicas, etc.</t>
        </r>
      </text>
    </comment>
    <comment ref="B732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      </r>
      </text>
    </comment>
    <comment ref="C732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direção e assessoramento. Exemplos de siglas da SCGE: GAB/DOGE, DPGE/GAF/GSC, DAUD/COP, etc.</t>
        </r>
      </text>
    </comment>
    <comment ref="D732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732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      </r>
      </text>
    </comment>
    <comment ref="F732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direção e assessoramento. Caso a função gratificada de direção e assessoramento esteja vago, a palavra "VAGO" deverá ser inserida na célula correspondente.</t>
        </r>
      </text>
    </comment>
    <comment ref="G732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732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direção e assessoramento, em Reais (R$).</t>
        </r>
      </text>
    </comment>
    <comment ref="I732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748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direção e assessoramento, conforme Lei Estadual nº 16.520/2018.</t>
        </r>
      </text>
    </comment>
    <comment ref="B748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direção e assessoramento, conforme Lei Estadual nº 16.520/2018.</t>
        </r>
      </text>
    </comment>
    <comment ref="C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preenchidos.</t>
        </r>
      </text>
    </comment>
    <comment ref="D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vagas.</t>
        </r>
      </text>
    </comment>
    <comment ref="E748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direção e assessoramento existentes (preenchidos + vagos).</t>
        </r>
      </text>
    </comment>
    <comment ref="G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direção e assessoramento, em Reais (R$).</t>
        </r>
      </text>
    </comment>
    <comment ref="I748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A757" authorId="0" shapeId="0">
      <text>
        <r>
          <rPr>
            <sz val="11"/>
            <color rgb="FF000000"/>
            <rFont val="Arial"/>
            <family val="2"/>
          </rPr>
          <t xml:space="preserve">Descrever o nome da função gratificada de supervisão e apoio como consta no DOE. Exemplos da SCGE: Chefia da Unidade de Apoio e Projetos, Chefia da Unidade de Obras e Serviços de Engenharia, Chefia da Unidade de Licitações e Contratos, etc. </t>
        </r>
      </text>
    </comment>
    <comment ref="B75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      </r>
      </text>
    </comment>
    <comment ref="C757" authorId="0" shapeId="0">
      <text>
        <r>
          <rPr>
            <sz val="11"/>
            <color rgb="FF000000"/>
            <rFont val="Arial"/>
            <family val="2"/>
          </rPr>
          <t>Descrever a sigla da lotação referente à função gratificada de supervisão e apoio. Exemplos de siglas da SCGE: DAUD/UAPP, DAUD/COP/UAOP, DAUD/CLC/UALC, etc.</t>
        </r>
      </text>
    </comment>
    <comment ref="D757" authorId="0" shapeId="0">
      <text>
        <r>
          <rPr>
            <sz val="11"/>
            <color rgb="FF000000"/>
            <rFont val="Arial"/>
            <family val="2"/>
          </rPr>
          <t>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      </r>
      </text>
    </comment>
    <comment ref="E757" authorId="0" shapeId="0">
      <text>
        <r>
          <rPr>
            <sz val="11"/>
            <color rgb="FF000000"/>
            <rFont val="Arial"/>
            <family val="2"/>
          </rPr>
          <t>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      </r>
      </text>
    </comment>
    <comment ref="F757" authorId="0" shapeId="0">
      <text>
        <r>
          <rPr>
            <sz val="11"/>
            <color rgb="FF000000"/>
            <rFont val="Arial"/>
            <family val="2"/>
          </rPr>
          <t>Nome completo do servidor ocupante da função gratificada de supervisão e apoio. Caso a função gratificada de supervisão e apoio esteja vago, a palavra "VAGO" deverá ser inserida na célula correspondente.</t>
        </r>
      </text>
    </comment>
    <comment ref="G757" authorId="0" shapeId="0">
      <text>
        <r>
          <rPr>
            <sz val="11"/>
            <color rgb="FF000000"/>
            <rFont val="Arial"/>
            <family val="2"/>
          </rPr>
          <t>Valor do vencimento do servidor, em Reais (R$).</t>
        </r>
      </text>
    </comment>
    <comment ref="H757" authorId="0" shapeId="0">
      <text>
        <r>
          <rPr>
            <sz val="11"/>
            <color rgb="FF000000"/>
            <rFont val="Arial"/>
            <family val="2"/>
          </rPr>
          <t>Valor da representação paga em razão da função gratificada de supervisão e apoio, em Reais (R$).</t>
        </r>
      </text>
    </comment>
    <comment ref="I757" authorId="0" shapeId="0">
      <text>
        <r>
          <rPr>
            <sz val="11"/>
            <color rgb="FF000000"/>
            <rFont val="Arial"/>
            <family val="2"/>
          </rPr>
          <t>(Células de preenchimento automático). Montante resultante da soma entre o vencimento + representação, em Reais (R$).</t>
        </r>
      </text>
    </comment>
    <comment ref="A770" authorId="0" shapeId="0">
      <text>
        <r>
          <rPr>
            <sz val="11"/>
            <color rgb="FF000000"/>
            <rFont val="Arial"/>
            <family val="2"/>
          </rPr>
          <t>(Não editar as células em cinza). Relação de todas as funções gratificadas de supervisão e apoio, conforme Lei Estadual nº 16.520/2018.</t>
        </r>
      </text>
    </comment>
    <comment ref="B770" authorId="0" shapeId="0">
      <text>
        <r>
          <rPr>
            <sz val="11"/>
            <color rgb="FF000000"/>
            <rFont val="Arial"/>
            <family val="2"/>
          </rPr>
          <t>(Não editar as células em cinza). Relação de todos os símbolos das funções gratificadas de supervisão e apoio, conforme Lei Estadual nº 16.520/2018.</t>
        </r>
      </text>
    </comment>
    <comment ref="C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preenchidos.</t>
        </r>
      </text>
    </comment>
    <comment ref="D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vagos.</t>
        </r>
      </text>
    </comment>
    <comment ref="E770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das funções gratificadas de supervisão e apoio existentes (preenchidos + vagos).</t>
        </r>
      </text>
    </comment>
    <comment ref="G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servidores, em Reais (R$).</t>
        </r>
      </text>
    </comment>
    <comment ref="H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da função gratificada de supervisão e apoio, em Reais (R$).</t>
        </r>
      </text>
    </comment>
    <comment ref="I770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representações, em Reais (R$).</t>
        </r>
      </text>
    </comment>
    <comment ref="C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preenchidos.</t>
        </r>
      </text>
    </comment>
    <comment ref="D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vagos.</t>
        </r>
      </text>
    </comment>
    <comment ref="E779" authorId="0" shapeId="0">
      <text>
        <r>
          <rPr>
            <sz val="11"/>
            <color rgb="FF000000"/>
            <rFont val="Arial"/>
            <family val="2"/>
          </rPr>
          <t>(Células de preenchimento automático). Quantitativo dos cargos em comissão + funções gratificadas existentes (preenchidos + vagos).</t>
        </r>
      </text>
    </comment>
    <comment ref="G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vencimentos dos cargos comissionados + funções gratificadas, em Reais (R$).</t>
        </r>
      </text>
    </comment>
    <comment ref="H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das representações pagas em razão dos cargos comissionados + funções gratificadas, em Reais (R$).</t>
        </r>
      </text>
    </comment>
    <comment ref="I779" authorId="0" shapeId="0">
      <text>
        <r>
          <rPr>
            <sz val="11"/>
            <color rgb="FF000000"/>
            <rFont val="Arial"/>
            <family val="2"/>
          </rPr>
          <t>(Células de preenchimento automático). Valor total dos montantes resultantes da soma entre os vencimentos + representações pagas em razão dos cargos comissionados + funções gratificadas, em Reais (R$).</t>
        </r>
      </text>
    </comment>
    <comment ref="A780" authorId="0" shapeId="0">
      <text>
        <r>
          <rPr>
            <sz val="11"/>
            <color rgb="FF000000"/>
            <rFont val="Arial"/>
            <family val="2"/>
          </rPr>
          <t>Verificar se não seria mais adequado substituir representações por remuneração, uma vez que, no caso de Cargo em Comissão, inclui tb. o vencimento para os não efetivos
	-Bianca Rosa
Item ajustado!
	-ricardo Alves Paiva</t>
        </r>
      </text>
    </comment>
  </commentList>
</comments>
</file>

<file path=xl/sharedStrings.xml><?xml version="1.0" encoding="utf-8"?>
<sst xmlns="http://schemas.openxmlformats.org/spreadsheetml/2006/main" count="33491" uniqueCount="1055">
  <si>
    <t xml:space="preserve">                              GOVERNO DO ESTADO DE PERNAMBUCO </t>
  </si>
  <si>
    <t>Notas: 1. As células em cinza e azul são de preenchimento automático, portanto é importante não editá-las; 2. Nunca mesclar células; 3. Atentar para as notas explicativas nas celulas do cabeçalho e na legenda ao final desta planilha.</t>
  </si>
  <si>
    <t>CARGOS COMISSIONADOS</t>
  </si>
  <si>
    <t>DESCRITIVO [3]</t>
  </si>
  <si>
    <t>SÍMBOLO [4]</t>
  </si>
  <si>
    <t>LOTAÇÃO [5]</t>
  </si>
  <si>
    <t>CATEGORIA [6]</t>
  </si>
  <si>
    <t>QTD. [7]</t>
  </si>
  <si>
    <t>SERVIDOR [8]</t>
  </si>
  <si>
    <t>AGP [9]</t>
  </si>
  <si>
    <t>VENCIMENTO [10]</t>
  </si>
  <si>
    <t>REPRESENTAÇÃO [11]</t>
  </si>
  <si>
    <t>MONTANTE [12]</t>
  </si>
  <si>
    <t>DESCRIÇÃO DOS CARGOS COMISSIONADOS [13]</t>
  </si>
  <si>
    <t>SIMBOLO [14]</t>
  </si>
  <si>
    <t>QTD. PREENCHIDOS [15]</t>
  </si>
  <si>
    <t>QTD. VAGO [16]</t>
  </si>
  <si>
    <t>TOTAL QTD. [17]</t>
  </si>
  <si>
    <t>TOTAL AGP [18]</t>
  </si>
  <si>
    <t>TOTAL VENCIMENTO [19]</t>
  </si>
  <si>
    <t>TOTAL REPRESENTAÇÃO [20]</t>
  </si>
  <si>
    <t>TOTAL MONTANTE [21]</t>
  </si>
  <si>
    <t>Cargo Comissionado de Direção e Assessoramento</t>
  </si>
  <si>
    <t>DAS</t>
  </si>
  <si>
    <t>Cargo Comissionado de Direção e Assessoramento - 1</t>
  </si>
  <si>
    <t>DAS-1</t>
  </si>
  <si>
    <t>Cargo Comissionado de Direção e Assessoramento - 2</t>
  </si>
  <si>
    <t>DAS-2</t>
  </si>
  <si>
    <t>Cargo Comissionado de Direção e Assessoramento - 3</t>
  </si>
  <si>
    <t>DAS-3</t>
  </si>
  <si>
    <t>Cargo Comissionado de Direção e Assessoramento - 4</t>
  </si>
  <si>
    <t>DAS-4</t>
  </si>
  <si>
    <t>Cargo Comissionado de Direção e Assessoramento - 5</t>
  </si>
  <si>
    <t>DAS-5</t>
  </si>
  <si>
    <t>Cargo de Assessoramento - 1</t>
  </si>
  <si>
    <t>CAA-1</t>
  </si>
  <si>
    <t>Cargo de Assessoramento - 2</t>
  </si>
  <si>
    <t>CAA-2</t>
  </si>
  <si>
    <t>Cargo de Assessoramento - 3</t>
  </si>
  <si>
    <t>CAA-3</t>
  </si>
  <si>
    <t>Cargo de Assessoramento - 4</t>
  </si>
  <si>
    <t>CAA-4</t>
  </si>
  <si>
    <t>Cargo de Assessoramento - 5</t>
  </si>
  <si>
    <t>CAA-5</t>
  </si>
  <si>
    <t>TOTAL DOS CARGOS COMISSIONADOS E DAS SUAS REMUNERAÇÕES</t>
  </si>
  <si>
    <t>FUNÇÃO GRATIFICADA DE DIREÇÃO E ASSESSORAMENTO</t>
  </si>
  <si>
    <t>DESCRITIVO [22]</t>
  </si>
  <si>
    <t>SÍMBOLO [23]</t>
  </si>
  <si>
    <t>LOTAÇÃO [24]</t>
  </si>
  <si>
    <t>CATEGORIA [25]</t>
  </si>
  <si>
    <t>QTD. [26]</t>
  </si>
  <si>
    <t>SERVIDOR [27]</t>
  </si>
  <si>
    <t>VENCIMENTO [28]</t>
  </si>
  <si>
    <t>REPRESENTAÇÃO [29]</t>
  </si>
  <si>
    <t>MONTANTE [30]</t>
  </si>
  <si>
    <t>RELAÇÃO DAS FUNÇÕES GRATIFICADAS DE DIREÇÃO E ASSESSORAMENTO [31]</t>
  </si>
  <si>
    <t>SIMBOLO [32]</t>
  </si>
  <si>
    <t>QTD. PREENCHIDOS [33]</t>
  </si>
  <si>
    <t>QTD. VAGO [34]</t>
  </si>
  <si>
    <t>TOTAL QTD. [35]</t>
  </si>
  <si>
    <t>TOTAL VENCIMENTO [36]</t>
  </si>
  <si>
    <t>TOTAL REPRESENTAÇÃO [37]</t>
  </si>
  <si>
    <t>TOTAL MONTANTE [38]</t>
  </si>
  <si>
    <t>Função Gratificada de Direção e Assessoramento</t>
  </si>
  <si>
    <t>FDA</t>
  </si>
  <si>
    <t>Função Gratificada de Direção e Assessoramento - 1</t>
  </si>
  <si>
    <t>FDA-1</t>
  </si>
  <si>
    <t>Função Gratificada de Direção e Assessoramento - 2</t>
  </si>
  <si>
    <t>FDA-2</t>
  </si>
  <si>
    <t>Função Gratificada de Direção e Assessoramento - 3</t>
  </si>
  <si>
    <t>FDA-3</t>
  </si>
  <si>
    <t>Função Gratificada de Direção e Assessoramento - 4</t>
  </si>
  <si>
    <t>FDA-4</t>
  </si>
  <si>
    <t>TOTAL DAS FUNÇÕES GRATIFICADAS DE DIREÇÃO E ASSESSORAMENTO E DAS SUAS REMUNERAÇÕES</t>
  </si>
  <si>
    <t>FUNÇÃO GRATIFICADA DE SUPERVISÃO E APOIO</t>
  </si>
  <si>
    <t>DESCRITIVO [39]</t>
  </si>
  <si>
    <t>SÍMBOLO [40]</t>
  </si>
  <si>
    <t>LOTAÇÃO [41]</t>
  </si>
  <si>
    <t>CATEGORIA [42]</t>
  </si>
  <si>
    <t>QTD. [43]</t>
  </si>
  <si>
    <t>SERVIDOR [44]</t>
  </si>
  <si>
    <t>VENCIMENTO [45]</t>
  </si>
  <si>
    <t>REPRESENTAÇÃO [46]</t>
  </si>
  <si>
    <t>MONTANTE [47]</t>
  </si>
  <si>
    <t>RELAÇÃO DAS FUNÇÕES GRATIFICADAS DE SUPERVISÃO E APOIO [48]</t>
  </si>
  <si>
    <t>SIMBOLO [49]</t>
  </si>
  <si>
    <t>QTD. PREENCHIDOS [50]</t>
  </si>
  <si>
    <t>QTD. VAGO [51]</t>
  </si>
  <si>
    <t>TOTAL QTD. [52]</t>
  </si>
  <si>
    <t>TOTAL VENCIMENTO [53]</t>
  </si>
  <si>
    <t>TOTAL REPRESENTAÇÃO [54]</t>
  </si>
  <si>
    <t>TOTAL MONTANTE [55]</t>
  </si>
  <si>
    <t>Função Gratificada de Supervisão -1</t>
  </si>
  <si>
    <t>FGS-1</t>
  </si>
  <si>
    <t>Função Gratificada de Supervisão -2</t>
  </si>
  <si>
    <t xml:space="preserve">FGS-2 </t>
  </si>
  <si>
    <t>Função Gratificada de Supervisão -3</t>
  </si>
  <si>
    <t>FGS-3</t>
  </si>
  <si>
    <t xml:space="preserve">Função Gratificada de Apoio -1 </t>
  </si>
  <si>
    <t xml:space="preserve">FGA-1 </t>
  </si>
  <si>
    <t>Função Gratificada de Apoio -2</t>
  </si>
  <si>
    <t>FGA-2</t>
  </si>
  <si>
    <t xml:space="preserve">Função Gratificada de Apoio -3 </t>
  </si>
  <si>
    <t>FGA-3</t>
  </si>
  <si>
    <t>TOTAL DAS FUNÇÕES GRATIFICADAS DE SUPERVISÃO E APOIO E DAS SUAS REMUNERAÇÕES</t>
  </si>
  <si>
    <t>TOTAL QTD. PREENCHIDOS [56]</t>
  </si>
  <si>
    <t>TOTAL QTD. VAGO [57]</t>
  </si>
  <si>
    <t>TOTAL QTD. [58]</t>
  </si>
  <si>
    <t>VALOR TOTAL VENCIMENTO [59]</t>
  </si>
  <si>
    <t>VALOR TOTAL REPRESENTAÇÃO [60]</t>
  </si>
  <si>
    <t>VALOR TOTAL MONTANTE [61]</t>
  </si>
  <si>
    <t>QUANTITATIVO TOTAL DOS CARGOS EM COMISSÃO + FUNÇÕES GRATIFICADAS E VALOR TOTAL DAS SUAS REMUNERAÇÕES</t>
  </si>
  <si>
    <t>EMBASAMENTO LEGAL:</t>
  </si>
  <si>
    <t>Lei nº 6.123, de 20 de julho de 1968 (institui o regime jurídico dos funcionários públicos civis do Estado de Pernambuco).</t>
  </si>
  <si>
    <t>Lei nº 16.520, de 27 de dezembro de 2018 (Lei que dispõe sobre a estrutura e o funcionamento do Poder Executivo vigente à epoca da divulgação)</t>
  </si>
  <si>
    <t>Enumerar Decreto(s) de Alocação de Cargos Comissionados e Funções Gratificadas do órgão ou entidade ou normativo equivalente vigentes à epoca da divulgação</t>
  </si>
  <si>
    <t>Decreto que aprova o Regulamento do órgão ou entidade ou normativo equivalente vigente à epoca da divulgação</t>
  </si>
  <si>
    <t>Decreto que aprova o Manual de Serviços do órgão ou entidade ou normativo equivalente vigente à epoca da divulgação</t>
  </si>
  <si>
    <t>LEGENDA:</t>
  </si>
  <si>
    <t>[1] Nome da entidade ou órgão da Administração Pública Estadual e sua Sigla. Ex. Secretaria da Controladoria-Geral do Estado - SCGE.</t>
  </si>
  <si>
    <t>[2] Data da última atualização da planilha no formato DD/MM/AAAA. A planilha deverá apresentar data de atualização até o 10º dia útil do mês subsequente.</t>
  </si>
  <si>
    <t>[3] Descrever o nome do cargo comissionado como consta no Decreto de Alocação do Cargo e/ou Regulamento do órgão ou entidade. Exemplos da SCGE: Secretário Executivo da Controladoria-Geral do Estado, Chefe de Gabinete, Assessor de Comunicação, etc.</t>
  </si>
  <si>
    <t>[4] (célula de preenchimento obrigatório, pois serve de base para a contabilização dos quantitativos totais de cargos, funções e gratificações preenchidos e vagos). Lista suspensa. Simbolo do cargo comissionado, conforme Lei Estadual nº 16.520/2018. Opções: DAS, DAS-1, DAS-2, DAS-3, DAS-4, DAS-5, CAA-1, CAA-2, CAA-3, CAA-4 e CAA-5.</t>
  </si>
  <si>
    <t>[5] Descrever a sigla da lotação referente ao cargo comissionado. Exemplos de siglas da SCGE: GAB/SECGE, GAB/CGAB, CGAB/ASC, etc.</t>
  </si>
  <si>
    <t>[6] 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</si>
  <si>
    <t>[7] (Não editar as células em cinza). Quantitativo dos cargos comissionados existentes, por servidor. Como essa contagem é por servidor, esse número sempre será "1". Essa coluna servirá como base para contabilizar o quantitativo total de servidores com cargos comissionados.</t>
  </si>
  <si>
    <t>[8] Nome completo do servidor ocupante do cargo comissionado. Caso o cargo esteja vago, a palavra "VAGO" deverá ser inserida na célula correspondente.</t>
  </si>
  <si>
    <t>[9] Valor do subsídio do agente político, em Reais (R$).</t>
  </si>
  <si>
    <t>[10] Valor do vencimento do servidor, em Reais (R$).</t>
  </si>
  <si>
    <t>[11] Valor da representação paga em razão do cargo em comissão, em Reais (R$).</t>
  </si>
  <si>
    <t>[12] (Células de preenchimento automático). Montante resultante da soma entre o subsídio do agente político + vencimento + representação, em Reais (R$).</t>
  </si>
  <si>
    <t>[13] (Não editar as células em cinza). Relação de todos os cargos comissionados, conforme Lei Estadual nº 16.520/2018.</t>
  </si>
  <si>
    <t>[14] (Não editar as células em cinza). Relação de todos os símbolos dos cargos comissionados, conforme Lei Estadual nº 16.520/2018.</t>
  </si>
  <si>
    <t>[15] (Células de preenchimento automático). Quantitativo dos cargos comissionados preenchidos.</t>
  </si>
  <si>
    <t>[16] (Células de preenchimento automático). Quantitativo dos cargos comissionados vagos.</t>
  </si>
  <si>
    <t>[17] (Células de preenchimento automático). Quantitativo dos cargos comissionados existentes (preenchidos + vagos).</t>
  </si>
  <si>
    <t>[18] (Células de preenchimento automático). Valor total do subsídio do agente político, em Reais (R$).</t>
  </si>
  <si>
    <t>[19] (Células de preenchimento automático). Valor total dos vencimentos dos servidores em razão do cargo em comissão, em Reais (R$).</t>
  </si>
  <si>
    <t>[20] (Células de preenchimento automático). Valor total das representações pagas em razão do cargo em comissão, em Reais (R$).</t>
  </si>
  <si>
    <t>[21] (Células de preenchimento automático). Valor total dos montantes resultantes da soma entre os subsídios dos agentes políticos + vencimentos + representações, em Reais (R$).</t>
  </si>
  <si>
    <t>[22] Descrever o nome da função gratificada de direção e assessoramento, conforme Decreto de Alocação da Função Gratificada e/ou Regulamento do órgão ou entidade. Exemplos da SCGE: Diretora da Ouvidoria-Geral do Estado, Gestora da Setorial Contábil, Coordenador de Auditoria de Obras Públicas, etc.</t>
  </si>
  <si>
    <t>[23] (célula de preenchimento obrigatório, pois serve de base para a contabilização dos quantitativos totais de cargos, funções e gratificações preenchidos e vagos). Lista suspensa. Simbolo da função gratificada de direção e assessoramento, conforme Lei Estadual No 16.520/2018. Opções: FDA, FDA-1, FDA-2, FDA-3, FDA-4.</t>
  </si>
  <si>
    <t>[24] Descrever a sigla da lotação referente à função gratificada de direção e assessoramento. Exemplos de siglas da SCGE: GAB/DOGE, DPGE/GAF/GSC, DAUD/COP, etc.</t>
  </si>
  <si>
    <t>[25] 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</si>
  <si>
    <t>[26] (Não editar as células em cinza). Quantitativo das funções gratificadas de direção e assessoramento existentes, por servidor. Como essa contagem é por servidor, esse número sempre será "1". Essa coluna servirá como base para contabilizar o quantitativo total de servidores com função gratificada de direção e assessoramento.</t>
  </si>
  <si>
    <t>[27] Nome completo do servidor ocupante da função gratificada de direção e assessoramento. Caso a função gratificada de direção e assessoramento esteja vaga, a palavra "VAGA" deverá ser inserida na célula correspondente.</t>
  </si>
  <si>
    <t>[28] Valor do vencimento do servidor, em Reais (R$).</t>
  </si>
  <si>
    <t>[29] Valor da representação paga em razão da função gratificada de direção e assessoramento, em Reais (R$).</t>
  </si>
  <si>
    <t>[30] (Células de preenchimento automático). Montante resultante da soma entre o vencimento + representação, em Reais (R$).</t>
  </si>
  <si>
    <t>[31] (Não editar as células em cinza). Relação de todas as funções gratificadas de direção e assessoramento, conforme Lei Estadual nº 16.520/2018.</t>
  </si>
  <si>
    <t>[32] (Não editar as células em cinza). Relação de todos os símbolos das funções gratificadas de direção e assessoramento, conforme Lei Estadual nº 16.520/2018.</t>
  </si>
  <si>
    <t>[33] (Células de preenchimento automático). Quantitativo das funções gratificadas de direção e assessoramento preenchidos.</t>
  </si>
  <si>
    <t>[34] (Células de preenchimento automático). Quantitativo das funções gratificadas de direção e assessoramento vagas.</t>
  </si>
  <si>
    <t>[35] (Células de preenchimento automático). Quantitativo das funções gratificadas de direção e assessoramento existentes (preenchidos + vagos).</t>
  </si>
  <si>
    <t>[36] (Células de preenchimento automático). Valor total dos vencimentos dos servidores, em Reais (R$).</t>
  </si>
  <si>
    <t>[37] (Células de preenchimento automático). Valor total das representações pagas em razão da função gratificada de direção e assessoramento, em Reais (R$).</t>
  </si>
  <si>
    <t>[38] (Células de preenchimento automático). Valor total dos montantes resultantes da soma entre os vencimentos + representações, em Reais (R$).</t>
  </si>
  <si>
    <t xml:space="preserve">[39] Descrever o nome da função gratificada de supervisão e apoio como consta no Decreto de Alocação da Função Gratificada e/ou Manual de Serviços do órgão ou entidade. Exemplos da SCGE: Chefia da Unidade de Apoio e Projetos, Chefia da Unidade de Obras e Serviços de Engenharia, Chefia da Unidade de Licitações e Contratos, Função Gratificada de Supervisão 3, Função Gratificada de Apoio 2 etc. </t>
  </si>
  <si>
    <t>[40] (célula de preenchimento obrigatório, pois serve de base para a contabilização dos quantitativos totais de cargos, funções e gratificações preenchidos e vagos). Lista suspensa. Simbolo da função gratificada de supervisão e apoio, conforme Lei Estadual No 16.520/2018. Opções: FGS-1, FGS-2, FGS-3, FGA-1, FGA-2 e FGA-3.</t>
  </si>
  <si>
    <t>[41] Descrever a sigla da lotação referente à função gratificada de supervisão e apoio. Exemplos de siglas da SCGE: DAUD/UAPP, DAUD/COP/UAOP, DAUD/CLC/UALC, etc.</t>
  </si>
  <si>
    <t>[42] (célula de preenchimento obrigatório, pois serve de base para a contabilização dos quantitativos totais de cargos, funções e gratificações preenchidos e vagos). Lista Suspensa com as seguintes opções:  AGP - Agente Político; CLH - Conselheiro; CLT - Empregado Público; COM - Comissionado; CTD - Contrato por Tempo Determinado; CTI - Contrato por Tempo Indeterminado; DES - Designado da Polícia Civil; DISP - Em Disponibilidade; ELE - Mandato Eletivo; ESG - Estagiário; EST - Estatutário; EXM - Militar Cedido Remunerado; EXQ - Cedido; EXR - Remunerados Outros Entes; FRQ - Cedido Não Remunerado; REV - Revertido; VAGO - Cargo Vago.</t>
  </si>
  <si>
    <t>[43] (Não editar as células em cinza). Quantitativo das funções gratificadas de supervisão e apoio existentes, por servidor. Como essa contagem é por servidor, esse número sempre será "1". Essa coluna servirá como base para contabilizar o quantitativo total de servidores com função gratificada de supervisão e apoio.</t>
  </si>
  <si>
    <t>[44] Nome completo do servidor ocupante da função gratificada de supervisão e apoio. Caso a função gratificada de supervisão e apoio esteja vaga, a palavra "VAGA" deverá ser inserida na célula correspondente.</t>
  </si>
  <si>
    <t>[45] Valor do vencimento do servidor, em Reais (R$).</t>
  </si>
  <si>
    <t>[46] Valor da representação paga em razão da função gratificada de supervisão e apoio, em Reais (R$).</t>
  </si>
  <si>
    <t>[47] (Células de preenchimento automático). Montante resultante da soma entre o vencimento + representação, em Reais (R$).</t>
  </si>
  <si>
    <t>[48] (Não editar as células em cinza). Relação de todas as funções gratificadas de supervisão e apoio, conforme Lei Estadual nº 16.520/2018.</t>
  </si>
  <si>
    <t>[49] (Não editar as células em cinza). Relação de todos os símbolos das funções gratificadas de supervisão e apoio, conforme Lei Estadual nº 16.520/2018.</t>
  </si>
  <si>
    <t>[50] (Células de preenchimento automático). Quantitativo das funções gratificadas de supervisão e apoio preenchidos.</t>
  </si>
  <si>
    <t>[51] (Células de preenchimento automático). Quantitativo das funções gratificadas de supervisão e apoio vagos.</t>
  </si>
  <si>
    <t>[52] (Células de preenchimento automático). Quantitativo das funções gratificadas de supervisão e apoio existentes (preenchidos + vagos).</t>
  </si>
  <si>
    <t>[53] (Células de preenchimento automático). Valor total dos vencimentos dos servidores, em Reais (R$).</t>
  </si>
  <si>
    <t>[54] (Células de preenchimento automático). Valor total das representações pagas em razão da função gratificada de supervisão e apoio, em Reais (R$).</t>
  </si>
  <si>
    <t>[55] (Células de preenchimento automático). Valor total dos montantes resultantes da soma entre os vencimentos + representações, em Reais (R$).</t>
  </si>
  <si>
    <t>[56] (Células de preenchimento automático). Quantitativo dos cargos em comissão + funções gratificadas preenchidos.</t>
  </si>
  <si>
    <t>[57] (Células de preenchimento automático). Quantitativo dos cargos em comissão + funções gratificadas vagos.</t>
  </si>
  <si>
    <t>[58] (Células de preenchimento automático). Quantitativo dos cargos em comissão + funções gratificadas existentes (preenchidos + vagos).</t>
  </si>
  <si>
    <t>[59] (Células de preenchimento automático). Valor total dos vencimentos dos cargos comissionados + funções gratificadas, em Reais (R$).</t>
  </si>
  <si>
    <t>[60] (Células de preenchimento automático). Valor total das representações pagas em razão dos cargos comissionados + funções gratificadas, em Reais (R$).</t>
  </si>
  <si>
    <t>[61] (Células de preenchimento automático). Valor total dos montantes resultantes da soma entre os vencimentos + representações pagas em razão dos cargos comissionados + funções gratificadas, em Reais (R$).</t>
  </si>
  <si>
    <t xml:space="preserve">                              ANEXO II - CARGOS EM COMISSÃO E FUNÇÕES GRATIFICADAS [DESCRITIVO DOS OCUPANTES, QUANTITATIVOS E VAGAS NÃO PREENCHIDAS] (ITENS 4.3 E 4.4 DO ANEXO I, DA PORTARIA SCGE Nº 27/2022)</t>
  </si>
  <si>
    <t xml:space="preserve">                              NOME DA ENTIDADE/ÓRGÃO - CEHAB</t>
  </si>
  <si>
    <t xml:space="preserve">MICHELLE TAVARES DOS SANTOS ALBUQUERQUE </t>
  </si>
  <si>
    <t>PAULA DOS SANTOS CUNHA BOUMANN</t>
  </si>
  <si>
    <t>ADRIANA MARIA ASFORA NASSAR ALAMA</t>
  </si>
  <si>
    <t>DCPO</t>
  </si>
  <si>
    <t>DOE</t>
  </si>
  <si>
    <t>DPH</t>
  </si>
  <si>
    <t>DAF</t>
  </si>
  <si>
    <t>EXQ</t>
  </si>
  <si>
    <t>COM</t>
  </si>
  <si>
    <t>DOHDU</t>
  </si>
  <si>
    <t>VAGO</t>
  </si>
  <si>
    <t>JOSE ARIMATEA AYRES MONTEIRO FILHO</t>
  </si>
  <si>
    <t>ANA PATRICIA SILVA CAVALCANTI</t>
  </si>
  <si>
    <t>ASSESSORIA ESPECIAL - DP - ASSESPEC</t>
  </si>
  <si>
    <t>CHEFIA DE GABINETE E ASSESSORIA ESPECIAL - CHGAB</t>
  </si>
  <si>
    <t>DIRETOR DE ADMINISTRAÇÃO E FINANÇAS - DAF</t>
  </si>
  <si>
    <t>DP - ASSESPEC</t>
  </si>
  <si>
    <t>CHGAB</t>
  </si>
  <si>
    <t>EXTINTA DPO</t>
  </si>
  <si>
    <t>FERNANDA DE SOUZA LEÃO GAYOSO</t>
  </si>
  <si>
    <t>EMERSON THIAGO DA SILVA</t>
  </si>
  <si>
    <t>EMANUELLE MARIA VILAÇA DOS SANTOS</t>
  </si>
  <si>
    <t>SUPERINTENDENTE DE PROJETOS E ORÇAMENTOS</t>
  </si>
  <si>
    <t>GERENTE</t>
  </si>
  <si>
    <t>EXTINTA DOB</t>
  </si>
  <si>
    <t>EXTINTA DAJ</t>
  </si>
  <si>
    <t>LUCIANA ANDRADE CANUTO</t>
  </si>
  <si>
    <t>FERNANDA RAFAELLA CHAGAS PEREIRA</t>
  </si>
  <si>
    <t>SUPERINTENDENTE JURÍDICO</t>
  </si>
  <si>
    <t>SUPERINTENDENTE DE POLÍTICAS PÚBLICAS DE HABITAÇÃO</t>
  </si>
  <si>
    <t>DP</t>
  </si>
  <si>
    <t>SUJUR</t>
  </si>
  <si>
    <t>SUPHA</t>
  </si>
  <si>
    <t>SUPPO</t>
  </si>
  <si>
    <t>RAFAEL ALVARO RODRIGUES MELO</t>
  </si>
  <si>
    <t>SUPERINTENDENTE DE FINANÇAS</t>
  </si>
  <si>
    <t>ASSESSORIA ESPECIAL - DAO</t>
  </si>
  <si>
    <t>SUPFI</t>
  </si>
  <si>
    <t>ALINE PEREIRA RODRIGUES</t>
  </si>
  <si>
    <t>GESTOR DE ORÇAMENTOS - DOE</t>
  </si>
  <si>
    <t>GUSTAVO FALCÃO D'AZEVEDO RAMOS</t>
  </si>
  <si>
    <t>ANA VIRGINIA DE ALBUQUERQUE BARROS</t>
  </si>
  <si>
    <t>TEREZA CRISTINA CAVALCANTI BORBA LIMA</t>
  </si>
  <si>
    <t>SERGIO RODRIGUES DE OLIVEIRA</t>
  </si>
  <si>
    <t xml:space="preserve">THAIS GOMES DE LIRA </t>
  </si>
  <si>
    <t>ÉLIDA FERNANDA RODRIGUES E SILVA</t>
  </si>
  <si>
    <t>WALLACE CAVALCANTI WANDERLEY DE AMORIM JUNIOR</t>
  </si>
  <si>
    <t xml:space="preserve">PAULINE SOUZA DA PAIXÃO </t>
  </si>
  <si>
    <t>RODRIGO ARCOVERDE ROCHA</t>
  </si>
  <si>
    <t>CAROLINA MOURA DA FONSECA NEVES</t>
  </si>
  <si>
    <t>DIRETOR DE CONVÊNIOS E PEQUENAS OBRAS - DCPO</t>
  </si>
  <si>
    <t>DIRETOR DE OBRAS ESTRATÉGICAS - DOE</t>
  </si>
  <si>
    <t>DIRETOR DE PROGRAMAS HABITACIONAIS - DPH</t>
  </si>
  <si>
    <t>GREF</t>
  </si>
  <si>
    <t>GESTOR DE OBRAS - DCPO</t>
  </si>
  <si>
    <t>GESTOR DE REGULARIZAÇÃO FUNDIÁRIA - DPH</t>
  </si>
  <si>
    <t>GESTOR DE CONTRATOS DE CUSTEIO - DAF</t>
  </si>
  <si>
    <t>GERENTE GERAL - EXTINTA DAJ</t>
  </si>
  <si>
    <t>ASSESSORIA JURÍDICA</t>
  </si>
  <si>
    <t>SEDUH</t>
  </si>
  <si>
    <t>GESTOR</t>
  </si>
  <si>
    <t>GESTOR DE CONTRATOS ESTRATÉGICOS - DOE</t>
  </si>
  <si>
    <t>GESTOR DE PROGRAMAS HABITACIONAIS - DPH</t>
  </si>
  <si>
    <t>FABIANNA FREIRE DE SOUSA PEPEU</t>
  </si>
  <si>
    <t>JOANNA DE ANGELIS BASTOS VIEIRA</t>
  </si>
  <si>
    <t xml:space="preserve">GABRIELLE TAKAHASHI CARTAXO BASTO DE ALBUQUERQUE </t>
  </si>
  <si>
    <t>JOSELITO DE OLIVEIRA RAMOS</t>
  </si>
  <si>
    <t>GERENTE DE RELACIONAMENTO INSTITUCIONAL - DP</t>
  </si>
  <si>
    <t>ASSESSORIA ESPECIAL DE CONTROLE INTERNO</t>
  </si>
  <si>
    <t>GERENTE DE COMUNICAÇÃO</t>
  </si>
  <si>
    <t>GCOM</t>
  </si>
  <si>
    <t>GRH</t>
  </si>
  <si>
    <t>ROBERTO SARMENTO DA SILVEIRA JUNIOR</t>
  </si>
  <si>
    <t>CRISTIANA MARIA DE MATTOS MACHADO NEPOMUCENO</t>
  </si>
  <si>
    <t>HERENICE ALVES MOREIRA</t>
  </si>
  <si>
    <t>GPS</t>
  </si>
  <si>
    <t>ASSESSOR</t>
  </si>
  <si>
    <t>GERENTE DE RECURSOS HUMANOS - GRH</t>
  </si>
  <si>
    <t>JALMIRA CONCEIÇÃO YAMASHIRO GONÇALVES</t>
  </si>
  <si>
    <t>MARINA CORRAL DE ABREU</t>
  </si>
  <si>
    <t>CHRYSLAINE KAROLINE SANTOS DO NASCIMENTO</t>
  </si>
  <si>
    <t>IARA LUANA SANTOS</t>
  </si>
  <si>
    <t>AMANDA ALVES DE MELO</t>
  </si>
  <si>
    <t>ANA KEILA MEIRELES DE LIMA MORAIS</t>
  </si>
  <si>
    <t>SUPERINTENDENTE DE OBRAS</t>
  </si>
  <si>
    <t>NÍVEA DE ASSIS JAQUES</t>
  </si>
  <si>
    <t>TACIANA CAVALCANTI ABUSSAFI</t>
  </si>
  <si>
    <t>ANA CARLA DE OLIVEIRA LEITE</t>
  </si>
  <si>
    <t>MARIA CLARA SEABRA MARANHÃO CAVALCANTI</t>
  </si>
  <si>
    <t>LUCIANA ARAUJO DE AGUIAR VASCONCELOS</t>
  </si>
  <si>
    <t>DANIEL ANDRADE GIRÃO</t>
  </si>
  <si>
    <t>FÁBIO DE SOUZA VASCONCELOS</t>
  </si>
  <si>
    <t>NELIA BANDEIRA COUTINHO</t>
  </si>
  <si>
    <t>PEDRO MENDONÇA FERREIRA</t>
  </si>
  <si>
    <t>PATRICIA MARIZ VASQUEZ</t>
  </si>
  <si>
    <t>GERENTE DE LEGALIZAÇÃO E LICENCIAMENTOS</t>
  </si>
  <si>
    <t>GERENTE DE REGULARIZAÇÃO FUNDIÁRIA</t>
  </si>
  <si>
    <t>ASSESSORIA</t>
  </si>
  <si>
    <t>GERENTE DE CONVÊNIO</t>
  </si>
  <si>
    <t>MEYDSON FERNANDO LUCENA DA SILVA</t>
  </si>
  <si>
    <t>RICARDO BOTELHO PESSOA</t>
  </si>
  <si>
    <t>ANNA PAULA LEOPOLDO DE SOUZA</t>
  </si>
  <si>
    <t>PATRICIA FERREIRA JACÓ</t>
  </si>
  <si>
    <t>RINALDO DE SOUZA VASCONCELOS</t>
  </si>
  <si>
    <t>ISABELA FARIAS VIEGAS</t>
  </si>
  <si>
    <t>MORGANA ARRUDA CANTO</t>
  </si>
  <si>
    <t>ANA CAROLINA SIQUEIRA DE ALBUQUERQUE COSTA</t>
  </si>
  <si>
    <t>HENRIQUE NÓBREGA GÓES</t>
  </si>
  <si>
    <t>GERENTE DE TECNOLOGIA DA INFORMAÇÃO - GTI</t>
  </si>
  <si>
    <t>GTI</t>
  </si>
  <si>
    <t>GERENTE DE CONTABILIDADE - GCONT</t>
  </si>
  <si>
    <t>GCONT</t>
  </si>
  <si>
    <t>GERENTE DE MONITORAMENTO FINANCEIRO</t>
  </si>
  <si>
    <t>GAD</t>
  </si>
  <si>
    <t>GERENTE DE TRANSPORTES</t>
  </si>
  <si>
    <t>GERENTE DE PROGRAMAS HABITACIONAIS</t>
  </si>
  <si>
    <t>GERENTE FINANCEIRO</t>
  </si>
  <si>
    <t>GERENTE DE PROJETOS SOCIAIS</t>
  </si>
  <si>
    <t>EVERTON SAMUEL DA MATA SILVA</t>
  </si>
  <si>
    <t xml:space="preserve">PATRICIA SILVA DE ATAIDE   </t>
  </si>
  <si>
    <t>JHONATAN SANTOS DA SILVA</t>
  </si>
  <si>
    <t>PEDRO HENRIQUE DO NASCIMENTO</t>
  </si>
  <si>
    <t>REINALDO JOSÉ DUTRA DE MORAES JÚNIOR</t>
  </si>
  <si>
    <t>TATIANY ROCHA SANTOS</t>
  </si>
  <si>
    <t>IGOR FERNANDO DOS SANTOS LIRA</t>
  </si>
  <si>
    <t>GETULIO GUTEMBERG DE SOUZA AZEVEDO</t>
  </si>
  <si>
    <t>MARCIA PINHEIRO PEREIRA DA COSTA</t>
  </si>
  <si>
    <t>PABLO AUGUSTO DE SOUZA LUCENA</t>
  </si>
  <si>
    <t>BIANCA OLIVEIRA FERREIRA</t>
  </si>
  <si>
    <t>MARCO AURELIO BRITO DA SILVA JUNIOR</t>
  </si>
  <si>
    <t xml:space="preserve">MARCELO FERNANDES DA COSTA </t>
  </si>
  <si>
    <t>DANIELA CAVALCANTI DE ALBUQUERQUE DA FONTE GRIMALDI</t>
  </si>
  <si>
    <t>ANACLEIA EWEN SERAFIM FERREIRA</t>
  </si>
  <si>
    <t>ANÁLIA CRISTINA GOES CAVALCANTI DE ARRUDA FALÇÃO</t>
  </si>
  <si>
    <t>JAQUELINE MARIA DA SILVA</t>
  </si>
  <si>
    <t>LENORA CARDOSO FERREIRA ALVES</t>
  </si>
  <si>
    <t>PAULO HENRIQUE PONTES MARINHO</t>
  </si>
  <si>
    <t>EDUARDO JOSÉ MONTEIRO AMORIM</t>
  </si>
  <si>
    <t xml:space="preserve">ELLEN DE LIMA ARAUJO </t>
  </si>
  <si>
    <t>JOSE AUGUSTO ALENCAR DE SÁ</t>
  </si>
  <si>
    <t>BRUNO PASSAVANTE DE OLIVEIRA</t>
  </si>
  <si>
    <t>ELINALDO IVO DA SILVA</t>
  </si>
  <si>
    <t>CARLA CRISTINA DE LIRA</t>
  </si>
  <si>
    <t xml:space="preserve">ALEF RONALD BARROS DO MONTE  </t>
  </si>
  <si>
    <t xml:space="preserve">HEITOR FIDELIS SALES DE QUEIROZ </t>
  </si>
  <si>
    <t>ISABELLE SENA BARBOSA DA SILVA</t>
  </si>
  <si>
    <t>MICHELE REJANE RIBEIRO DOS SANTOS</t>
  </si>
  <si>
    <t>VICTOR MATHEUS DE SOUZA CAMPOS</t>
  </si>
  <si>
    <t>PAULO HENRIQUE LONGO DE MELO</t>
  </si>
  <si>
    <t>RENATA CRISTINA GONÇALVES DE GUSMÃO PEIXE</t>
  </si>
  <si>
    <t>MATHEUS CAVALCANTI SOARES LEAL MENDES</t>
  </si>
  <si>
    <t>JOSELITA DOS SANTOS</t>
  </si>
  <si>
    <t>ADRIANO DA SILVA MARQUES</t>
  </si>
  <si>
    <t>FRANCINEIDE BORGES DE LIMA</t>
  </si>
  <si>
    <t>SILVANA MARIA DA COSTA PAIVA</t>
  </si>
  <si>
    <t>ALAN MENDES SANTOS</t>
  </si>
  <si>
    <t>JULIO GABRIEL DA SILVA BERNARDO</t>
  </si>
  <si>
    <t>PEDRO HENRIQUE DE MELO COSTA</t>
  </si>
  <si>
    <t xml:space="preserve">MÔNICA CAVALCANTI DOS SANTOS </t>
  </si>
  <si>
    <t>DULCE BORGES RODRIGUES MACHADO DIAS</t>
  </si>
  <si>
    <t>JOÃO PAULO DOS SANTOS SILVA</t>
  </si>
  <si>
    <t>ANE MARIA DE JESUS BARBOSA DA SILVA</t>
  </si>
  <si>
    <t>JOSÉ CARLOS DE SOUZA CAMPOS</t>
  </si>
  <si>
    <t>CELOSE</t>
  </si>
  <si>
    <t>DIRETORIA DA PRESIDÊNCIA - DP</t>
  </si>
  <si>
    <t>PAULO FERNANDO DE LIRA JUNIOR</t>
  </si>
  <si>
    <t>ASSESSORIA DA PRESIDÊNCIA</t>
  </si>
  <si>
    <t>ASSESSORIA - DP</t>
  </si>
  <si>
    <t>GESTOR - DAS-5</t>
  </si>
  <si>
    <t>ASSESSORIA - DAJ</t>
  </si>
  <si>
    <t>COORDENADORIA DE ORÇAMENTO E PROGRAMAÇÃO FINANCEIRA</t>
  </si>
  <si>
    <t>GERENCIA IMOBILIÁRIA - GEI</t>
  </si>
  <si>
    <t>COORDENADORA DE CONTAS E TRIBUTOS</t>
  </si>
  <si>
    <t>KATIA SIMONE DE LIMA SILVA</t>
  </si>
  <si>
    <t>DOMENICKY ROMANHOLI PAIVA DOS SANTOS</t>
  </si>
  <si>
    <t>LUANA MEDEIROS OLIVEIRA</t>
  </si>
  <si>
    <t>ALESSANDRA CARLINDA MARTINS ROQUE DA SILVA</t>
  </si>
  <si>
    <t>FELIPE ANTÔNIO OLIVEIRA BEZERRA</t>
  </si>
  <si>
    <t>ANA CAROLINA TEIXEIRA DE MELO</t>
  </si>
  <si>
    <t>MARIA BETÂNIA GOMES DA SILVA</t>
  </si>
  <si>
    <t>GEOVANNE NUNES E SILVA</t>
  </si>
  <si>
    <t>WEDSON FERNANDO MENDES LACERDA</t>
  </si>
  <si>
    <t>MARIA ANGÉLICA CARNEIRO IBRAHIM</t>
  </si>
  <si>
    <t>CATHARINE DE ANDRADE COURA</t>
  </si>
  <si>
    <t>ANA LÚCIA FERREIRA DOS SANTOS</t>
  </si>
  <si>
    <t>VIVIANE DE OLIVEIRA SOARES SANTOS</t>
  </si>
  <si>
    <t>PETRONIO JOSE DE SOUZA OLIVEIRA</t>
  </si>
  <si>
    <t>PAULO ROBERTO DA SILVA</t>
  </si>
  <si>
    <t>GEISA PATRICIA PAIVA DA SILVA</t>
  </si>
  <si>
    <t>EDILENE SIMAO DA SILVA</t>
  </si>
  <si>
    <t>PEDRO CASCÃO NOBRE DE ALMEIDA</t>
  </si>
  <si>
    <t>JOANA D’ARC PESSOA COSTA LESSA</t>
  </si>
  <si>
    <t>MANOELLA VICTÓRIA BEZERRA DA SILVA</t>
  </si>
  <si>
    <t>JAQUELINE ALCÂNTARA RODRIGUES COIMBRA</t>
  </si>
  <si>
    <t>JANAYNA COUTO NUNES LOPES</t>
  </si>
  <si>
    <t>ANDRÉ BRAZ DE LUCENA</t>
  </si>
  <si>
    <t>ISABELLY MAELLY DA SILVA VIANA</t>
  </si>
  <si>
    <t>MIRELLA ABENANTE WANDERLEY</t>
  </si>
  <si>
    <t>CLEIDE MARIA DOS SANTOS</t>
  </si>
  <si>
    <t>RICARDO DE SIQUEIRA PADILHA FILHO</t>
  </si>
  <si>
    <t>MARINEIDE LOPES DOS SANTOS BARBOSA</t>
  </si>
  <si>
    <t>BIANCA GONÇALVES CÂMARA ALHEIROS</t>
  </si>
  <si>
    <t>DAJ</t>
  </si>
  <si>
    <t>UCI</t>
  </si>
  <si>
    <t>OUVIDORIA</t>
  </si>
  <si>
    <t>SAD</t>
  </si>
  <si>
    <t>GEFIN</t>
  </si>
  <si>
    <t>SEVERINO JOAQUIM DA SILVA</t>
  </si>
  <si>
    <t>ASSESSORAMENTO JURIDICO</t>
  </si>
  <si>
    <t>ASSESSORIA DE MONITORAMENTO E CONTROLE INTERNO - AMCI</t>
  </si>
  <si>
    <t>COORDENADORIA DE OPERAÇÕES ESPECIAIS - COOPE</t>
  </si>
  <si>
    <t>ASSESSORIA - DPO</t>
  </si>
  <si>
    <t>ASSESSORIA - DOB - ASSESS</t>
  </si>
  <si>
    <t>ASSESSORIA - DAO</t>
  </si>
  <si>
    <t>COORDENADORIA TECNICA - COTEC</t>
  </si>
  <si>
    <t>ASSESSORAMENTO</t>
  </si>
  <si>
    <t>COORDENADORIA DE PRESTAÇÃO DE CONTAS - COPCO</t>
  </si>
  <si>
    <t>COORDENADORIA FLUXO DE ENGENHARIA - COFEN</t>
  </si>
  <si>
    <t>COORDENADORIA DE EXECUÇÃO DE DESPESAS - CEDE</t>
  </si>
  <si>
    <t>COORDENADORIA FINANCEIRA PROGRAMAS HABITACIONAIS - COFPH</t>
  </si>
  <si>
    <t>COORDENADORIA DE APOIO AOS MOVIMENTOS SOCIAIS - CAMSO</t>
  </si>
  <si>
    <t xml:space="preserve">GERÊNCIA DO CAPHAB - GCAPHAB </t>
  </si>
  <si>
    <t>COORDENADOR</t>
  </si>
  <si>
    <t>COORDENADORIA DE PROGRAMAS FINANCEIROS DE OBRAS DE ENGENHARIA - CPFOE</t>
  </si>
  <si>
    <t>JOSELMA MARIA DOS SANTOS</t>
  </si>
  <si>
    <t>INGRID ALBUQUERQUE FERNANDES COSTA</t>
  </si>
  <si>
    <t>TÉRCIO RICARDO DA PAZ</t>
  </si>
  <si>
    <t>JULIANA BRAGA NAZARIO RODRIGUES COUTINHO</t>
  </si>
  <si>
    <t xml:space="preserve">SANDRA BEZERRA DE ASSIS OLIVEIRA </t>
  </si>
  <si>
    <t>YURI THOMAS BARBOSA FERREIRA</t>
  </si>
  <si>
    <t>ANA PAULA CABRAL LEVY DE ANDRADE</t>
  </si>
  <si>
    <t xml:space="preserve">ANA CAROLINA CARNEIRO BARRETTO </t>
  </si>
  <si>
    <t>CONCEIÇAO DE MARIA LIMA DE LIRA</t>
  </si>
  <si>
    <t>KERIOLAINE DE ALMEIDA MONTE</t>
  </si>
  <si>
    <t>NICOLLY SOARES FLORÊNCIO</t>
  </si>
  <si>
    <t>AMANDA OLIVEIRA CHAVES DE ANDRADE</t>
  </si>
  <si>
    <t>INALDA LIMA DE OLIVEIRA</t>
  </si>
  <si>
    <t>MARCIA FERREIRA LIMA</t>
  </si>
  <si>
    <t>ALEXSANDRO ANDRADE SILVA</t>
  </si>
  <si>
    <t>KARLA MICHELLE CORDEIRO BRAYNER</t>
  </si>
  <si>
    <t>THIAGO GOMES DE CARVALHO</t>
  </si>
  <si>
    <t>RENÊ CÂMARA ALHEIROS</t>
  </si>
  <si>
    <t>ASSESSORAMENTO CONTROLE INTERNO</t>
  </si>
  <si>
    <t>ASSESSORAMENTO - DP - ASSESSO</t>
  </si>
  <si>
    <t>COORDENADORIA DE INFORMATICA - COINF</t>
  </si>
  <si>
    <t>COORDENADORIA DE ORÇAMENTO - COORC</t>
  </si>
  <si>
    <t>COORDENADORIA DE ACOMPANHAMENTO - COOAC</t>
  </si>
  <si>
    <t>COORDENADORIA DE FISCALIZAÇÃO - COFIS</t>
  </si>
  <si>
    <t>COORDENADORIA DE PROCESSOS ADMINISTRATIVOS - COPAD</t>
  </si>
  <si>
    <t>COORDENADORIA DE CONTRATOS DE OBRAS - COCOB</t>
  </si>
  <si>
    <t>COORDENADORIA DE TRABALHOS TECNICOS SOCIAIS - CTTSO</t>
  </si>
  <si>
    <t>NUCLEO DE EXECUÇÃO FINANCEIRA - NUEFI</t>
  </si>
  <si>
    <t>NUCLEO DE PRESTAÇÃO DE CONTAS DE OBRAS - NUPCO</t>
  </si>
  <si>
    <t>COORDENADORIA DE AQUISIÇÕES E SERVIÇOS - COASE</t>
  </si>
  <si>
    <t>COORDENADORIA DE PRESTAÇÃO DE CONTAS E PROJETOS SOCIAIS - CPCPS</t>
  </si>
  <si>
    <t>COORDENADORIA - DOB</t>
  </si>
  <si>
    <t>JESLEY MILENA SILVA TENÓRIO</t>
  </si>
  <si>
    <t>LUCIANA SOARES ALBUQUERQUE DE MOURA</t>
  </si>
  <si>
    <t>EVELLYN KETHILLEN LIMA DE SOUZA</t>
  </si>
  <si>
    <t>ALZENIR GOMES FERREIRA</t>
  </si>
  <si>
    <t>RHUAAN PEDRO RODRIGUES DO NASCIMENTO</t>
  </si>
  <si>
    <t>RENATA DE LIRA MENDES</t>
  </si>
  <si>
    <t xml:space="preserve">STHELA MARIA DE MEDEIROS VIEIRA - </t>
  </si>
  <si>
    <t>LEONARDO TIBÚRCIO CAVALCANTI</t>
  </si>
  <si>
    <t>MATHEUS FERREIRA DA SILVEIRA</t>
  </si>
  <si>
    <t>BRUNO GABRIEL CAVALCANTI CAMPANHA</t>
  </si>
  <si>
    <t>LUCIANA DE MELO PRAZERES</t>
  </si>
  <si>
    <t>CAÍQUE REBOUÇAS DE MEDEIROS</t>
  </si>
  <si>
    <t>DIEGO ARAGÃO DE SOUZA BARROS</t>
  </si>
  <si>
    <t>JOSÉ ANASTÁCIO DE SOUSA</t>
  </si>
  <si>
    <t>CAIO GUIMARÃES FARIAS</t>
  </si>
  <si>
    <t xml:space="preserve">ASSESSORAMENTO </t>
  </si>
  <si>
    <t>ASSESSORAMENTO - DAJ</t>
  </si>
  <si>
    <t>ASSESSORAMENTO - DOB</t>
  </si>
  <si>
    <t>ASSESSORAMENTO - DGF</t>
  </si>
  <si>
    <t>COORDENADORIA DE APOIO A GERENCIA FINANCEIRA - COAGF</t>
  </si>
  <si>
    <t>COORDENADORIA PATRIMONIAL</t>
  </si>
  <si>
    <t>NUCLEO DE PRESTAÇÃO DE CONTAS DE MUNICIPIOS - NUPCM</t>
  </si>
  <si>
    <t>ASSESSORAMENTO - DAO</t>
  </si>
  <si>
    <t>ANNE ALLICE VAREJAO CORREIA</t>
  </si>
  <si>
    <t>LUANA FERNANDA MARTINS DA SILVA</t>
  </si>
  <si>
    <t>PEDRO HENRIQUE DA SILVA BARBOSA</t>
  </si>
  <si>
    <t>LAIRON JOSÉ DO NASCIMENTO SOUZA</t>
  </si>
  <si>
    <t>BRUNA INGRID COSTA DE LIMA</t>
  </si>
  <si>
    <t>ASSESSORAMENTO - DOB - ASSESSO</t>
  </si>
  <si>
    <t>ASSESSORAMENTO TECNICO SOCIAL - ASSTECBOC</t>
  </si>
  <si>
    <t>GABRIELA LANDIM JACO</t>
  </si>
  <si>
    <t>ASSISTENTE - DGF</t>
  </si>
  <si>
    <t>CARLOS ALBERTO GOMES DE AMORIM FILHO</t>
  </si>
  <si>
    <t>GEI</t>
  </si>
  <si>
    <t>COINF</t>
  </si>
  <si>
    <t>COPC</t>
  </si>
  <si>
    <t>SYBELE QUEIROZ DOS SANTOS</t>
  </si>
  <si>
    <t>RICARDO ANTONIO RAMOS SILVA</t>
  </si>
  <si>
    <t>FERNANDA LOBO MONTEATH</t>
  </si>
  <si>
    <t>JOSÉ UBIRACI PEREIRA</t>
  </si>
  <si>
    <t>GDM</t>
  </si>
  <si>
    <t>GAC</t>
  </si>
  <si>
    <t>SUPOE</t>
  </si>
  <si>
    <t>GERENCIA DE DESENVOLVIMENTO MUNICIPAL - GDM</t>
  </si>
  <si>
    <t>GERENCIA DE ACOMPANHAMENTO DE CONTRATOS - GAC</t>
  </si>
  <si>
    <t>GERENCIA DE ASSUNTOS JURIDICOS - GAJ</t>
  </si>
  <si>
    <t>GERENCIA FINANCEIRA - GFIN</t>
  </si>
  <si>
    <t>CLAYTON FERNANDO DE SANTANA</t>
  </si>
  <si>
    <t>SANDRA MARIA ATHAYDE DE AMORIM</t>
  </si>
  <si>
    <t>PEDRO PAULO DOS SANTOS GUIMARÃES</t>
  </si>
  <si>
    <t>LILIAN MARIA CADETE DOS SANTOS</t>
  </si>
  <si>
    <t>ANITA OLGA DE CASTRO DE SOUZA</t>
  </si>
  <si>
    <t xml:space="preserve">MARIANA SILVA MONTEIRO </t>
  </si>
  <si>
    <t>COORDENADORIA DE PLANEJAMENTO, ESTUDOS E PROJETOS - COPEP</t>
  </si>
  <si>
    <t>GERENCIA DO CONTENCIOSO - GCT</t>
  </si>
  <si>
    <t>GERENCIA DE PLANEJAMENTO - GPLAN</t>
  </si>
  <si>
    <t>GERENTE ADMINISTRATIVO - GAD</t>
  </si>
  <si>
    <t>FGA-1</t>
  </si>
  <si>
    <t>MARINEZ LIMA DA SILVA</t>
  </si>
  <si>
    <t>IVSON VIEIRA DE AQUINO</t>
  </si>
  <si>
    <t>ERNANI JOÃO MARINHO</t>
  </si>
  <si>
    <t>MARCILIO BEZERRA DA SILVA</t>
  </si>
  <si>
    <t>ESDRAS BARBOSA LIMA DA SILVA</t>
  </si>
  <si>
    <t>ANGELO AGRELLI NETO</t>
  </si>
  <si>
    <t>LUCAS EVANGELISTA LOBO DO NASCIMENTO NETO</t>
  </si>
  <si>
    <t>JOAO LUIZ ALVES DA ROCHA</t>
  </si>
  <si>
    <t>AIRTON NASCIMENTO DE CASTRO</t>
  </si>
  <si>
    <t>LAUDECI MEDEIROS EPAMINONDAS</t>
  </si>
  <si>
    <t>SUELI MARIA FEITOSA DA SILVA</t>
  </si>
  <si>
    <t>ROSINALVA DE SANTANA ASSIS ROSA LIMA</t>
  </si>
  <si>
    <t>ANTONIO ELOI GUEDES</t>
  </si>
  <si>
    <t>ALDA ZELIA PERSIVO DE SOUZA SILVA</t>
  </si>
  <si>
    <t>GENIVAL VELOZO DA SILVA</t>
  </si>
  <si>
    <t>UAFI</t>
  </si>
  <si>
    <t>UNIDADE DE PAGAMENTO DE PESSOAL - UDPAP</t>
  </si>
  <si>
    <t>UNIDADE DE CADASTRO DE PESSOAL - UDCAP</t>
  </si>
  <si>
    <t>UNIDADE DE PLANEJAMENTO E ORÇAMENTO - UNDPLAORC</t>
  </si>
  <si>
    <t>UNIDADE DE DOCUMENTAÇÃO - UDDOC</t>
  </si>
  <si>
    <t>UNIDADE DE FISCALIZAÇÃO - UDFIS</t>
  </si>
  <si>
    <t>UNIDADE DE APOIO SOCIAL - UDSO</t>
  </si>
  <si>
    <t>UNIDADE DE PROJETOS CARTORIAIS - UDPCA</t>
  </si>
  <si>
    <t>UNIDADE DE APOIO TECNICO - UDATC</t>
  </si>
  <si>
    <t>UNIDADE DE ADMINISTRAÇÃO FINANCEIRA - UDAFI</t>
  </si>
  <si>
    <t>UNIDADE DE APOIO - UDAPO</t>
  </si>
  <si>
    <t>SUPERVISOR - DGF</t>
  </si>
  <si>
    <t>UNIDADE DE SERVIÇOS TECNICOS - UDSET</t>
  </si>
  <si>
    <t>UNIDADE DE AQUISIÇÕES - UDAQU</t>
  </si>
  <si>
    <t>UNIDADE DE COBRANÇA - UDCOB</t>
  </si>
  <si>
    <t>UNIDADE DE SERVIÇO - UDSER</t>
  </si>
  <si>
    <t>DENIS BONIFACIO DA SILVA</t>
  </si>
  <si>
    <t>GTRANS</t>
  </si>
  <si>
    <t>APOIO</t>
  </si>
  <si>
    <t>GESTOR DE CONTRATOS</t>
  </si>
  <si>
    <t>WALLACY RIBEIRO FERREIRA</t>
  </si>
  <si>
    <t>JÉSSICA TEIXEIRA DA SILVA</t>
  </si>
  <si>
    <t>ASSISTENTE</t>
  </si>
  <si>
    <t>MIKAELLY VITÓRIA DE OLIVEIRA CÂNDIDO</t>
  </si>
  <si>
    <t>ASSESSORAMENTO - DOE</t>
  </si>
  <si>
    <t>MARIA CLARA MONTEIRO DE OLIVEIRA E SILVA</t>
  </si>
  <si>
    <t>DALADIANA CARLA DA SILVA TRAJANO DE ANDRADE LIMA</t>
  </si>
  <si>
    <t>PAULA ARRUDA VIDAL BASTOS</t>
  </si>
  <si>
    <t>RENATA FARIAS BARROS MENEZES</t>
  </si>
  <si>
    <t>JOSÉ SEVERINO DA SILVA</t>
  </si>
  <si>
    <t>FRANCISCO JOSÉ LAYON DE SOUZA E SILVA</t>
  </si>
  <si>
    <t>GESTOR DE FOLHA DE PAGAMENTO E CADASTRO DE PESSOAS</t>
  </si>
  <si>
    <t>JOSÉ HENRIQUE ARAÚJO LIMA</t>
  </si>
  <si>
    <t>MAX JOSÉ HENRIQUES MONTEIRO</t>
  </si>
  <si>
    <t>ASSESSOR ESPECIAL</t>
  </si>
  <si>
    <t>LUCAS COUTO CUNHA</t>
  </si>
  <si>
    <t>GEISIANE MARIA DUARTE</t>
  </si>
  <si>
    <t>ANNE SORINE SALSA RICARDO</t>
  </si>
  <si>
    <t>ASSESSORAMENTO - DAF</t>
  </si>
  <si>
    <t>MICHAEL DRUMMOND DA SILVA OLIVEIRA</t>
  </si>
  <si>
    <t>FLAVIANA MARINHO CAVALCANTI</t>
  </si>
  <si>
    <t>GILBERSON RAMIRO DAS ROCHA</t>
  </si>
  <si>
    <t>THAYNÁ RUSSO DE BARROS WANDERLEY</t>
  </si>
  <si>
    <t>EULINA MENEZES MACIEL</t>
  </si>
  <si>
    <t>RAFAELA CINTRA VALENÇA</t>
  </si>
  <si>
    <t>LEONARDO JOSÉ RAIMUNDO MOREIRA</t>
  </si>
  <si>
    <t>ATUALIZADO EM 19/03/2025 [2]</t>
  </si>
  <si>
    <t>RAFAEL FERNANDES MENEZES</t>
  </si>
  <si>
    <t>JULIANA CAMILO</t>
  </si>
  <si>
    <t>ALBERT ALMEIDA COSTA JÚNIOR</t>
  </si>
  <si>
    <t>HUGO LEONARDO HILÁRIO BARBOSA</t>
  </si>
  <si>
    <t>MATHEUS WBACK LEITE SOARES</t>
  </si>
  <si>
    <t>KATIANE RAFAELA NASCIMENTO QUEIROZ</t>
  </si>
  <si>
    <t>FILIPE MOURA BESERRA</t>
  </si>
  <si>
    <t>JOÃO VICTOR GOMES DE LUNA</t>
  </si>
  <si>
    <t>LUIZ DA SILVA JÚNIOR</t>
  </si>
  <si>
    <t>ASSESSORAMENTO - DAF - TRANSPORTE</t>
  </si>
  <si>
    <t>BIANCA BEZERRA DE FRANÇA</t>
  </si>
  <si>
    <t>RAQUELL ARRUDA BARBOSA</t>
  </si>
  <si>
    <t>WELLINGTON ALEXANDRE VIEIRA DE ARAÚJO</t>
  </si>
  <si>
    <t>HERILBERTO CANDIDO ALVES</t>
  </si>
  <si>
    <t>GERENTE GERAL</t>
  </si>
  <si>
    <t>ARCELINO MONTEIRO DOS SANTOS NETO</t>
  </si>
  <si>
    <t>LADISLAU FRANCISCO ESTRELA LAGOS</t>
  </si>
  <si>
    <t>MARCO AURELIO GOMES ARAUJO</t>
  </si>
  <si>
    <t>SAMUEL SANTOS DE AZEVEDO</t>
  </si>
  <si>
    <t>VALDELENE VERONICA DE LIMA</t>
  </si>
  <si>
    <t>ATUALIZADO EM 17/02/2025 [2]</t>
  </si>
  <si>
    <t>JOÃO PAULO ROCHA DAMASCENO</t>
  </si>
  <si>
    <t>VALDELENE VERÔNICA DE LIMA</t>
  </si>
  <si>
    <t>SAMUEL SANTOS DE AZEVÊDO</t>
  </si>
  <si>
    <t>EDVANIA FELIX LOPES DA SILVA</t>
  </si>
  <si>
    <t>LUIZ PAULO DA SILVA BENICIO</t>
  </si>
  <si>
    <t>LETÍCIA MENDES DE FREITAS</t>
  </si>
  <si>
    <t>PAULO SÁVIO DE SIQUEIRA CAVALCANTI VERAS</t>
  </si>
  <si>
    <t>JOSE RAMOS DA SILVA NETO</t>
  </si>
  <si>
    <t>ASSESSORIA DE COMUNICAÇÃO</t>
  </si>
  <si>
    <t>INAÊ FIALHO BRITO LIMA</t>
  </si>
  <si>
    <t>MARIA JOSE MARTINS RIBEIRO</t>
  </si>
  <si>
    <t>JOSE TELMO WANDERLEY DE FARIAS</t>
  </si>
  <si>
    <t xml:space="preserve">MARIA DIGNA BRAGA DE FIGUEIREDO LIMA </t>
  </si>
  <si>
    <t>ATUALIZADO EM 10/04/2025 [2]</t>
  </si>
  <si>
    <t>DIRETOR DA PRESIDÊNCIA - DP</t>
  </si>
  <si>
    <t>DIRETOR DE OBRAS DE HABITAÇÃO E DESENVOLVIMENTO URBANO</t>
  </si>
  <si>
    <t>ALEXANDRA WEST CHIANCA</t>
  </si>
  <si>
    <t>ALBANEIDE DE CARVALHO</t>
  </si>
  <si>
    <t>NATHALIA GABRIELA DE SALES MACIEL</t>
  </si>
  <si>
    <t>ASSESSOR TÉCNICO ESPECIAL - DP</t>
  </si>
  <si>
    <t>LUCIENE RODRIGUES GALVAO</t>
  </si>
  <si>
    <t>GESTOR DE PROJETOS E ORÇAMENTOS - DOE</t>
  </si>
  <si>
    <t>BARBARA NANCY COSTA VALENÇA</t>
  </si>
  <si>
    <t>GUTEMBERG DE ARANTES BERNARDINO</t>
  </si>
  <si>
    <t>JULIANA OLIVEIRA HERMSDORF</t>
  </si>
  <si>
    <t>SOFIA BARBOSA MAHMOOD</t>
  </si>
  <si>
    <t>VIVIANE MESQUITA SILVA</t>
  </si>
  <si>
    <t>ALEF RONALD BARROS DO MONTE</t>
  </si>
  <si>
    <t>MATHEUS CAVALCANTI S L MENDES</t>
  </si>
  <si>
    <t xml:space="preserve">JOAO PAULO DOS SANTOS SILVA </t>
  </si>
  <si>
    <t>ISABELLE SENA BARBOSA DA SILVA ANDRADE</t>
  </si>
  <si>
    <t>HEITOR FIDELIS SALES DE QUEIROZ</t>
  </si>
  <si>
    <t>ASSESSORIA TÉCNICA DE COMUNICAÇÃO</t>
  </si>
  <si>
    <t>ANTONIO MARCOS MACHADO TOLEDO</t>
  </si>
  <si>
    <t>ELANE MARIA CAVALCANTE FERREIRA</t>
  </si>
  <si>
    <t>ADRIANA MARIA SIMÕES MEDEIROS DA FONTE</t>
  </si>
  <si>
    <t>NATASCHA REGINA DA SILVA CAMPOS NASCIMENTO</t>
  </si>
  <si>
    <t xml:space="preserve">INGRID FONTES RODRIGUES DA SILVA </t>
  </si>
  <si>
    <t>ALEXANDRE BARRETO DIAS FILHO</t>
  </si>
  <si>
    <t>EDUARDA SANTANA DE ANDRADE</t>
  </si>
  <si>
    <t>WANDELIANA TOMAZ FERREIRA DA SILVA SANTANA</t>
  </si>
  <si>
    <t>GEILSON TENÓRIO VAZ FILHO</t>
  </si>
  <si>
    <t>LILIANA MARIA DA SILVA</t>
  </si>
  <si>
    <t>VALDECI BATISTA RIBEIRO</t>
  </si>
  <si>
    <t>INGRID ALBUQUERQUE FERNANDES COSTA GOMES</t>
  </si>
  <si>
    <t>SUPERINTENDENTE GERAL</t>
  </si>
  <si>
    <t>GESTOR DE PROGRAMAS HABITACIONAIS</t>
  </si>
  <si>
    <t>GUSTAVO HENRIQUE MATIAS DE LIMA</t>
  </si>
  <si>
    <t>EDUARDO JOSE MELO LINS</t>
  </si>
  <si>
    <t>ARLINDO RODRIGUES RAMALHO NETO</t>
  </si>
  <si>
    <t>GESTOR ADMINISTRATIVO</t>
  </si>
  <si>
    <t>GABRIELLA LUCENA MONTEIRO</t>
  </si>
  <si>
    <t>FRANCISCO JAIRO FREIRE DE CARVALHO MODESTO</t>
  </si>
  <si>
    <t>CLAUDIO MENNA BARRETO VALENCA</t>
  </si>
  <si>
    <t>SUPERINTENDENTE DE OBRAS ESTRATÉGICAS</t>
  </si>
  <si>
    <t>ANA CLAUDIA E SILVA</t>
  </si>
  <si>
    <t>GESTOR FINANCEIRO</t>
  </si>
  <si>
    <t>MAURO VILA NOVA DIAS DA SILVA</t>
  </si>
  <si>
    <t>COORDENADOR DE CONTAS E TRIBUTOS</t>
  </si>
  <si>
    <t>TARCYLA MARIA SILVA DE MELO COSTA</t>
  </si>
  <si>
    <t>GERENTE DE COMPRAS</t>
  </si>
  <si>
    <t>FERNANDA CAROLINA SANTOS CARDOSO</t>
  </si>
  <si>
    <t>GERENTE DE PLANEJAMENTO</t>
  </si>
  <si>
    <t>CHRISTIANE CAVALCANTI VICENTE DA SILVA</t>
  </si>
  <si>
    <t>REBECA FERNANDA RODRIGUES DE SALES PEREIRA DOS SANTOS</t>
  </si>
  <si>
    <t>ARTUR LEONARDO GUEIROS BARBOSA</t>
  </si>
  <si>
    <t>ASSESSORIA DE PLANEJAMENTO</t>
  </si>
  <si>
    <t>KARLA KRISTINE DAMES DA SILVA</t>
  </si>
  <si>
    <t>SUPERINTENDENTE ADMINISTRATIVO</t>
  </si>
  <si>
    <t>PEDRO JORGE NASCIMENTO GOMES</t>
  </si>
  <si>
    <t>ASSESSORAMENTO - GETIN</t>
  </si>
  <si>
    <t xml:space="preserve">ROBERTO KELNER </t>
  </si>
  <si>
    <t>RAFAEL BAZILIO VIANA</t>
  </si>
  <si>
    <t>RENATO FRANCISCO LEITE DA SILVA</t>
  </si>
  <si>
    <t>CLEYTON REUS CAVALCANTE CARDOZO PEREIRA</t>
  </si>
  <si>
    <t>JERRY ANDERSON TORRES DE LIMA</t>
  </si>
  <si>
    <t>LUIZ ALBERTO BEZERRA FILHO</t>
  </si>
  <si>
    <t>ROGER GLEYSON SABINO FERREIRA DA SILVA</t>
  </si>
  <si>
    <t>DAVID VILELA COHEN</t>
  </si>
  <si>
    <t xml:space="preserve">EDUARDO HENRIQUE CORREA LINS </t>
  </si>
  <si>
    <t>LUIS HENRIQUE LIMA RODRIGUES</t>
  </si>
  <si>
    <t>MARGARETE SCHMIDT</t>
  </si>
  <si>
    <t>STHELA MARIA DE MEDEIROS VIEIRA</t>
  </si>
  <si>
    <t>ATUALIZADO EM 28/05/2025 [2]</t>
  </si>
  <si>
    <t xml:space="preserve">LUIZ CARLOS DA SILVA </t>
  </si>
  <si>
    <t>DOHDU - UDFIS</t>
  </si>
  <si>
    <t>ANALIA CRISTINA GOES CAVALCANTI DE ARRUDA FALCAO</t>
  </si>
  <si>
    <t>COORDENADOR DE PRESTAÇÃO DE CONTAS</t>
  </si>
  <si>
    <t>RENE CAMARA ALHEIROS</t>
  </si>
  <si>
    <t>GILBERSON RAMIRO DA ROCHA</t>
  </si>
  <si>
    <t xml:space="preserve">WANDELIANA TOMAZ FERREIRA DA SILVA SANTANA </t>
  </si>
  <si>
    <t xml:space="preserve">BRUNO GABRIEL CAVALCANTI CAMPANHA </t>
  </si>
  <si>
    <t>NEILSON JONES DE OLIVEIRA ALVES</t>
  </si>
  <si>
    <t>EDUARDO BRUNO FERREIRA LINS</t>
  </si>
  <si>
    <t>WESLEY DE OLIVEIRA LEITE FORTUNA</t>
  </si>
  <si>
    <t>HELDER CORDEIRO DE BARROS</t>
  </si>
  <si>
    <t>HELVIA WILLIAM VIRGÍNIA E SILVA</t>
  </si>
  <si>
    <t>MARCIENE CAVALCANTI DA SILVA</t>
  </si>
  <si>
    <t>DENISE LARA LACERDA</t>
  </si>
  <si>
    <t xml:space="preserve">LUCAS RHUAN DE MOURA ALENCAR </t>
  </si>
  <si>
    <t xml:space="preserve">AMANDA LOPES DA SILVA </t>
  </si>
  <si>
    <t>AMANDA SIBELE DA SILVA LOPES</t>
  </si>
  <si>
    <t>REINALDO VASCONCELOS ANDRÉ</t>
  </si>
  <si>
    <t>VIVIANE OLIVEIRA DA SILVA ELEUTERIO</t>
  </si>
  <si>
    <t>IGOR GABRIEL MACIEL ALBUQUERQUE</t>
  </si>
  <si>
    <t>RENATO SILVA DE MENDONÇA</t>
  </si>
  <si>
    <t>MARIANA FARIAS CORDEIRO DE LIMA</t>
  </si>
  <si>
    <t>SICÍLIA KAROLINY MARTINS FREIRE SILVA</t>
  </si>
  <si>
    <t>EWERTON HENRIQUE MEDEIROS SOARES</t>
  </si>
  <si>
    <t>GIOVANNI DE MENEZES NOVAES FERRAZ SILVA</t>
  </si>
  <si>
    <t>DOMINICK MARIA LOPES DO NASCIMENTO</t>
  </si>
  <si>
    <t>MARIANA MEIRA DE VASCONCELLOS GUIMARÃES</t>
  </si>
  <si>
    <t>JOYCE SOARES DA SILVA</t>
  </si>
  <si>
    <t>GESTOR DE PLANEJAMENTO E TECNOLOGIA</t>
  </si>
  <si>
    <t>RODRIGO VENÂNCIO DA SILVA</t>
  </si>
  <si>
    <t>GESTOR DE GOVERNANÇA</t>
  </si>
  <si>
    <t>KATE AMABILE BERTOLUCCI MIONI ALVES</t>
  </si>
  <si>
    <t>CECÍLIA LIRA MELO DE OLIVEIRA SANTOS</t>
  </si>
  <si>
    <t>ALICE CAROLINE ROCHA ACOSTA LANCELLOTTI</t>
  </si>
  <si>
    <t>JOBSON BRUNNO DA SILVA LIMA</t>
  </si>
  <si>
    <t>WALDSON LEMOS ARAUJO JÚNIOR</t>
  </si>
  <si>
    <t>DAYENNE GOMES DA SILVA RAMOS</t>
  </si>
  <si>
    <t>BRUNA ROBERTA GUIMARÃES BEZERRA</t>
  </si>
  <si>
    <t>WALDYR EUGENIO DA SILVA MORAES</t>
  </si>
  <si>
    <t>GESTOR DE OBRAS</t>
  </si>
  <si>
    <t>JOSE GOMES BARBOSA NETO</t>
  </si>
  <si>
    <t xml:space="preserve">GLAYCEKELLY  GOMES DE PAIVA SAMPAIO DE ALENCAR </t>
  </si>
  <si>
    <t>ESTER RAYANNE RAPOSO DE SOUZA REGO</t>
  </si>
  <si>
    <t>FLÁVIA GUIMARÃES FIGUEIRÔA</t>
  </si>
  <si>
    <t>DANDARA CARDIM DE LIMA</t>
  </si>
  <si>
    <t>ATUALIZADO EM 16/06/2025 [2]</t>
  </si>
  <si>
    <t>ALEXANDRE WEISS</t>
  </si>
  <si>
    <t xml:space="preserve">ALEXANDRO TOLEDO PINTO </t>
  </si>
  <si>
    <t>CHRISTOPHER MATHEUS ALBUQUERQUE VIEIRA E SILVA</t>
  </si>
  <si>
    <t>LEONARDO MORAES E SILVA</t>
  </si>
  <si>
    <t>AÍLTON DA GAMA BRANCO FILHO</t>
  </si>
  <si>
    <t>RAUL GONDIM COELHO</t>
  </si>
  <si>
    <t>JOSINEIDE PEREIRA DA SILVA</t>
  </si>
  <si>
    <t>ELAINE XAVIER DA SILVA GOMES</t>
  </si>
  <si>
    <t>DARLIANE MARIA DA SILVA SOUSA</t>
  </si>
  <si>
    <t>DANIELY CAVALCANTI MULITERNO DAS NEVES</t>
  </si>
  <si>
    <t>CLARISSA PRADO LIMA</t>
  </si>
  <si>
    <t>ASSESSORIA ESPECIAL - DP</t>
  </si>
  <si>
    <t>MARIA CLARA SANTANA DE BARROS</t>
  </si>
  <si>
    <t>JOSÉ GUILHERME VIEIRA COUTINHO</t>
  </si>
  <si>
    <t>ANA CAROLINA CARNEIRO BARRETTO</t>
  </si>
  <si>
    <t>GEILSON TENORIO VAZ FILHO</t>
  </si>
  <si>
    <t>AMANDA LOPES DA SILVA</t>
  </si>
  <si>
    <t>REINALDO JOSE DUTRA DE MORAES JUNIOR</t>
  </si>
  <si>
    <t>ATUALIZADO EM 04/07/2025 [2]</t>
  </si>
  <si>
    <t>JAQUELINE ALCANTARA RODRIGUES COIMBRA</t>
  </si>
  <si>
    <t>CAIQUE REBOUCAS DE MEDEIROS</t>
  </si>
  <si>
    <t>CONCEICAO DE MARIA LIMA DE LIRA</t>
  </si>
  <si>
    <t>REGIVALDO DOS SANTOS</t>
  </si>
  <si>
    <t>ATHOS FARIAS MENEZES</t>
  </si>
  <si>
    <t>AMANDA CRISTINA DE OLIVEIRA CUNHA</t>
  </si>
  <si>
    <t>MAYRA GABRIELLA REMÍGIO DA COSTA</t>
  </si>
  <si>
    <t>PRISCILA DA SILVA SANTOS</t>
  </si>
  <si>
    <t>MARIA RENATA SILVA DE MELO</t>
  </si>
  <si>
    <t>EDUARDA NICOLE GOMES DOS SANTOS</t>
  </si>
  <si>
    <t>THALLYSON BRUNO DA SILVA</t>
  </si>
  <si>
    <t>MARIA DE LOURDES DA SILVA</t>
  </si>
  <si>
    <t>FELIPE LUIZ FONSECA DOS SANTOS ALBUQUERQUE</t>
  </si>
  <si>
    <t>GERENTE DE CONTRATOS</t>
  </si>
  <si>
    <t>ANA PAULA DE SOUZA SILVA</t>
  </si>
  <si>
    <t>RAMON FERRAZ DANTAS QUEIROZ</t>
  </si>
  <si>
    <t>JOSÉ FERNANDO DA LUZ FILHO</t>
  </si>
  <si>
    <t>ATUALIZADO EM 17/07/2025 [2]</t>
  </si>
  <si>
    <t>MARIA KAROLINE DE SOUZA WANDERLEY</t>
  </si>
  <si>
    <t>DIOGO ROSENDO</t>
  </si>
  <si>
    <t>DED</t>
  </si>
  <si>
    <t>SUPERINTENDENTE DE OBRAS EDUCACIONAIS</t>
  </si>
  <si>
    <t>DIRETOR DE OBRAS EDUCACIONAIS - DED</t>
  </si>
  <si>
    <t>ELLEN DE LIMA ARAUJO</t>
  </si>
  <si>
    <t>NICOLLY SOARES FLORENCIO</t>
  </si>
  <si>
    <t>DIRETOR DE PROGRAMAS HABITACIONAIS</t>
  </si>
  <si>
    <t xml:space="preserve">MARIA CLARA SANTANA DE BARROS </t>
  </si>
  <si>
    <t>JOSE ELCILENO PEREIRA CAVALCANTE</t>
  </si>
  <si>
    <t>ASSESSOR ESPECIAL DA PRESIDÊNCIA</t>
  </si>
  <si>
    <t>ATUALIZADO EM 23/09/2025 [2]</t>
  </si>
  <si>
    <t>VINÍCIUS CALÁBRIA DE ARAÚJO</t>
  </si>
  <si>
    <t>WILLIAM CARLOS DA SILVA ASSIS</t>
  </si>
  <si>
    <t>WILSON JOSÉ DE LUCENA GUEDES</t>
  </si>
  <si>
    <t>RIZALVA MARIA DA SILVA</t>
  </si>
  <si>
    <t>LUIDSON FELIPE SOUZA DE OLIVEIRA</t>
  </si>
  <si>
    <t>LUAN SEBASTIÃO FREITAS DE SOUZA</t>
  </si>
  <si>
    <t>MIRELLA DE ANDRADE LOUREIRO LEITE</t>
  </si>
  <si>
    <t xml:space="preserve">CÍCERO CABRAL CORREIA              </t>
  </si>
  <si>
    <t>THAYNA NASCIMENTO LINS</t>
  </si>
  <si>
    <t>LILITH REIS MENEZES</t>
  </si>
  <si>
    <t>ASSESSORIA JURÍDICA/DP</t>
  </si>
  <si>
    <t>ELIUDE BRANDÃO DOS SANTOS</t>
  </si>
  <si>
    <t>JOSIVÂNIA MARIA DE LIMA</t>
  </si>
  <si>
    <t>JOSE ROBERTO SABINO FERREIRA DA SILVA</t>
  </si>
  <si>
    <t>ANTONIO FERREIRA DA SILVA JÚNIOR</t>
  </si>
  <si>
    <t>DAVI DA SILVA CALIXTO</t>
  </si>
  <si>
    <t>FISCAL DE OBRAS</t>
  </si>
  <si>
    <t>MARCO ANTÔNIO SOUZA LIRA</t>
  </si>
  <si>
    <t>DSG</t>
  </si>
  <si>
    <t>SUPERINTENDENTE DE OBRAS DE SEGURANÇA</t>
  </si>
  <si>
    <t>VIVIANE LOUREIRO DE OLIVEIRA</t>
  </si>
  <si>
    <t xml:space="preserve">MARIA CAROLINA NASCIMENTO ROCHA DOS SANTOS </t>
  </si>
  <si>
    <t>LUMA BEATRICE DE SIQUEIRA FONTES CABUS</t>
  </si>
  <si>
    <t>LUIZ HENRIQUE BEZERRA LINS JUNIOR</t>
  </si>
  <si>
    <t>SUPERINTENDENTE DE PROJETOS</t>
  </si>
  <si>
    <t>LUCAS FELICIANO FERREIRA BORBA</t>
  </si>
  <si>
    <t>DSU</t>
  </si>
  <si>
    <t>GLEICE CIPRIANO DA SILVA</t>
  </si>
  <si>
    <t>JOSÉ LENIVALDO ARAÚJO DE OLIVEIRA</t>
  </si>
  <si>
    <t>DIF</t>
  </si>
  <si>
    <t>ELIZABETH AMANDA BRANDÃO DOS SANTOS</t>
  </si>
  <si>
    <t>CECILIANE DE SOUSA CORDEIRO</t>
  </si>
  <si>
    <t>ANA CARINE DE MELO SILVA PEREIRA</t>
  </si>
  <si>
    <t>DEBORAH VIRGINIA DO NASCIMENTO BEZERRA</t>
  </si>
  <si>
    <t>ISAIER FARIAS DE SOUSA JUNIOR</t>
  </si>
  <si>
    <t>RALPH ALBUQUERQUE DA SILVA SOBRINHO</t>
  </si>
  <si>
    <t>GLAUCIO RAYMUNDO TRAVASSOS DE LIMA</t>
  </si>
  <si>
    <t>VINICIUS ALVES VIEIRA</t>
  </si>
  <si>
    <t>JAIRO EUGENIO DA SILVA JUNIOR</t>
  </si>
  <si>
    <t>ELTON FELIX DA HORA</t>
  </si>
  <si>
    <t>WESLLEY ISIDORO MIRANDA</t>
  </si>
  <si>
    <t>LETICIA ROBERTA SANTOS SILVA</t>
  </si>
  <si>
    <t>RAFAEL PEDRO PERES DE SANTANA</t>
  </si>
  <si>
    <t>CÁSSIA GABRIELLE BARBOSA DE ALBUQUERQUE</t>
  </si>
  <si>
    <t>GERENTE DE CONTRATOS, CONVÊNIOS E INSTRUMENTOS CONGÊNERES</t>
  </si>
  <si>
    <t>GESTOR DE PROJETOS - DIF</t>
  </si>
  <si>
    <t>GESTOR DE OBRAS DO INTERIOR - DIF</t>
  </si>
  <si>
    <t>SUPERINTENDENTE DE INFRAESTRUTURA DA RMR</t>
  </si>
  <si>
    <t>GESTOR DE OBRAS EDUCACIONAIS</t>
  </si>
  <si>
    <t>COORDENADOR DE EVENTOS E SERVIÇOS</t>
  </si>
  <si>
    <t>ASSESSOR DA UNIDADE DE EVENTOS E SERVIÇOS</t>
  </si>
  <si>
    <t>ASSESSOR DA UNIDADE DE PATRIMÔNIO</t>
  </si>
  <si>
    <t>ASSESSOR DA UNIDADE DE ALMOXARIFADO</t>
  </si>
  <si>
    <t>YURI THOMAZ BARBOSA FERREIRA</t>
  </si>
  <si>
    <t>ASSISTENTE DO SETOR DE FROTAS</t>
  </si>
  <si>
    <t>COORDENADOR DE PAGAMENTO</t>
  </si>
  <si>
    <t>ASSESSOR DA UNIDADE DE PAGAMENTO</t>
  </si>
  <si>
    <t>COORDENADOR DE LIQUIDAÇÃO</t>
  </si>
  <si>
    <t>ASSESSOR DA UNIDADE DE LIQUIDAÇÃO</t>
  </si>
  <si>
    <t>GESTOR CONTÁBIL</t>
  </si>
  <si>
    <t>COORDENADOR FISCAL</t>
  </si>
  <si>
    <t>GESTOR DE ORÇAMENTO</t>
  </si>
  <si>
    <t>ASSESSOR DA UNIDADE DE ORÇAMENTO</t>
  </si>
  <si>
    <t>AUXILIAR DO SETOR DE INFRA</t>
  </si>
  <si>
    <t>ASSISTENTE DO SETOR DE DESENVOLVIMENTO</t>
  </si>
  <si>
    <t>WELLINGTON SOTERO ACIOLI DA SILVA JUNIOR</t>
  </si>
  <si>
    <t>PRISCILA ALENCAR CASTILHO</t>
  </si>
  <si>
    <t>MARK ANDREW NUNES DE LIMA</t>
  </si>
  <si>
    <t>DAMARES DA SILVA PAZ SANTOS</t>
  </si>
  <si>
    <t>MARCOS EDUARDO SILVA MADUREIRA</t>
  </si>
  <si>
    <t>GRACE KELLY SIQUEIRA DE ARRUDA</t>
  </si>
  <si>
    <t>LUIS ALBERTO OLIVEIRA DOS SANTOS</t>
  </si>
  <si>
    <t>MAX TANILLO ALVES DE HOLANDA E SILVA</t>
  </si>
  <si>
    <t>JOAO VITOR GALDINO BIONE MANGUINHO</t>
  </si>
  <si>
    <t>GISELA AYRES FRAGOSO NASCIMENTO</t>
  </si>
  <si>
    <t>ASSESSOR JURÍDICO</t>
  </si>
  <si>
    <t>JAMISON EDUARDO DE OLIVEIRA</t>
  </si>
  <si>
    <t>GEOVANNA BEATRIZ DA COSTA SILVA</t>
  </si>
  <si>
    <t>MARIA DA CONCEIÇÃO ARAÚJO</t>
  </si>
  <si>
    <t>CAMILA ALBUQUERQUE DE BARROS</t>
  </si>
  <si>
    <t>ANDRÉ LUIZ DE MOURA MELO</t>
  </si>
  <si>
    <t>ISABELLA RAYANNE MIGUEL PATRIOTA</t>
  </si>
  <si>
    <t>SUPERINTENDENTE DE INFRAESTRUTURA DO INTERIOR</t>
  </si>
  <si>
    <t>TAMIRES DE SOUZA SILVA</t>
  </si>
  <si>
    <t>LEONARDO GONÇALVES DA SILVA</t>
  </si>
  <si>
    <t>VITÓRIA GRACIETE EVARISTO MAGALHÃES</t>
  </si>
  <si>
    <t>MIRYAM KELLY DA SILVA</t>
  </si>
  <si>
    <t>SAMIR DE HOLANDA CAVALCANTI AOUN</t>
  </si>
  <si>
    <t>DIRETOR DE OBRAS DE SEGURANÇA - DSG</t>
  </si>
  <si>
    <t>MAURÍCIO MACEDO DA SILVA</t>
  </si>
  <si>
    <t>ARIADNE PAULO SILVA</t>
  </si>
  <si>
    <t>MARIA GORETTI DA SILVA</t>
  </si>
  <si>
    <t xml:space="preserve">EVERTON ROGERIO PEREIRA DO NASCIMENTO </t>
  </si>
  <si>
    <t xml:space="preserve">LUIZ DE HOLANDA CALADO NETO </t>
  </si>
  <si>
    <t>GERENTE DE PROJETOS E ORÇAMENTOS</t>
  </si>
  <si>
    <t>LUEDNA MARIA LAURENTINO DOS SANTOS NASSAR</t>
  </si>
  <si>
    <t>ALEXSANDRO DIAS DE OLIVEIRA</t>
  </si>
  <si>
    <t>ERIKA CRISTINA CABRAL DE SANTANA</t>
  </si>
  <si>
    <t>GILBERTO FLOR DO NASCIMENTO</t>
  </si>
  <si>
    <t>JOSENILDO GUIMARAES DOS SANTOS</t>
  </si>
  <si>
    <t>RUBENS ALEXANDRE ALVES DE ALBUQUERQUE</t>
  </si>
  <si>
    <t>CRISTIANE VIEGAS DO NASCIMENTO</t>
  </si>
  <si>
    <t>GERMANA DAS NEVES BARBOSA</t>
  </si>
  <si>
    <t>JAILTON RUFINO BRANDAO</t>
  </si>
  <si>
    <t>JAILTON SILVA DE OLIVEIRA</t>
  </si>
  <si>
    <t>JOAO MANOEL SILVA ROCHA</t>
  </si>
  <si>
    <t>LAIS SILVA COSTA</t>
  </si>
  <si>
    <t>MARCIA CRISTINA ALVES BARBOSA</t>
  </si>
  <si>
    <t>ROGERIO RIBEIRO DE SOUZA</t>
  </si>
  <si>
    <t>EVANISE FELIPE DE ALMEIDA RAMOS</t>
  </si>
  <si>
    <t>SIMONE DA SILVA NEVES</t>
  </si>
  <si>
    <t>SAYONARA HELENA FELIX DE OLIVEIRA</t>
  </si>
  <si>
    <t>DANIEL CARLOS DA SILVA</t>
  </si>
  <si>
    <t xml:space="preserve">GILVAN CORIOLANO NETO </t>
  </si>
  <si>
    <t>GERENTE DE PROJETOS</t>
  </si>
  <si>
    <t>ANA CLAUDIA DA SILVA</t>
  </si>
  <si>
    <t>MARIA DO CARMO MARTINS DE SANTANA</t>
  </si>
  <si>
    <t>AUXILIAR</t>
  </si>
  <si>
    <t>RISANGELA DA COSTA ALMEIDA</t>
  </si>
  <si>
    <t>ATUALIZADO EM 23/10/2025 [2]</t>
  </si>
  <si>
    <t>ATUALIZADO EM 28/10/2025 [2]</t>
  </si>
  <si>
    <t>GESTOR DE PROJETOS</t>
  </si>
  <si>
    <t>GESTOR DE RECURSOS HUMANOS</t>
  </si>
  <si>
    <t>GERENTE DE FOLHA DE PAGAMENTO E ENCARGOS TRABALHISTAS</t>
  </si>
  <si>
    <t>COORDENADOR DE CADASTRO DE PESSOAS</t>
  </si>
  <si>
    <t>GERENTE DE CONTABILIDADE</t>
  </si>
  <si>
    <t>GESTOR DE DESENVOLVIMENTO MUNICIPAL</t>
  </si>
  <si>
    <t>ANA MARISA SILVA DE ALBUQUERQUE</t>
  </si>
  <si>
    <t>KLEITON DE ALBUQUERQUE BRITO</t>
  </si>
  <si>
    <t>WILMA NUNES BARBOSA RIBEIRO GRACIANO</t>
  </si>
  <si>
    <t>LUCAS HAZIN DO REGO BARROS</t>
  </si>
  <si>
    <t>RAFAEL JOSÉ DO NASCIMENTO</t>
  </si>
  <si>
    <t>RENATA CYBELLE PEREIRA DA SILVA</t>
  </si>
  <si>
    <t>LUIZ MIGUEL RESENDE MACIEL BARBOSA</t>
  </si>
  <si>
    <t>IVSON LUCAS DE SANTANA</t>
  </si>
  <si>
    <t>MISAEL DOS SANTOS DA SILVA JUNIOR</t>
  </si>
  <si>
    <t>GABRIEL DA SILVA GOMES</t>
  </si>
  <si>
    <t>ÁLVARO SIQUEIRA ALVES</t>
  </si>
  <si>
    <t>PEDRO JUAN DE LIMA BARBOSA</t>
  </si>
  <si>
    <t>ELIANE DA FONSECA MAMEDE</t>
  </si>
  <si>
    <t>FELIPE ALVES CORREIA GUIZZI</t>
  </si>
  <si>
    <t>JOÃO FILIPE SALES DE FRANÇA</t>
  </si>
  <si>
    <t>RAFAEL AUGUSTO COSTA LIMA LEMKE</t>
  </si>
  <si>
    <t>GABRIELA MEIRELES MORAES</t>
  </si>
  <si>
    <t>CAIO VIEIRA DANTAS</t>
  </si>
  <si>
    <t>GERENTE DE OBRAS</t>
  </si>
  <si>
    <t>FELIPE ULYSSES CARDOSO</t>
  </si>
  <si>
    <t>GESTOR DE OBRAS DE SEGURANÇA</t>
  </si>
  <si>
    <t xml:space="preserve">LARA ANDRADE CANUTO NARDELLI COUTO </t>
  </si>
  <si>
    <t>ELIZANGELA PEREIRA DA SILVA</t>
  </si>
  <si>
    <t>THERLA KIRIA CARNEIRO OLIVEIRA DE MEDEIROS</t>
  </si>
  <si>
    <t>EVERTON VITOR DE LIMA</t>
  </si>
  <si>
    <t>LUCAS CAVALCANTI BARBOSA</t>
  </si>
  <si>
    <t>JOAO LUIS FALCAO GERMANO ALVES</t>
  </si>
  <si>
    <t>JULIANA CAROLINA DA SILVA VANDERLEI</t>
  </si>
  <si>
    <t>ASSESSOR DE COMUNICAÇÃO</t>
  </si>
  <si>
    <t>CLAUDIO LUCIANO DA SILVA XAVIER FILHO</t>
  </si>
  <si>
    <t>ANA CLAUDIA GABRIEL DE OLIVEIRA ARAUJO</t>
  </si>
  <si>
    <t>GESTOR DE PLANEJAMENTO</t>
  </si>
  <si>
    <t>EDVALDO TAVARES CHAGAS JUNIOR</t>
  </si>
  <si>
    <t>MARIA KATLLEN TAYONARA BARROS COSTA</t>
  </si>
  <si>
    <t>IVANILDO LINS PINTO FILHO</t>
  </si>
  <si>
    <t>NATHALYA CARVALHO DE ASSUNCAO</t>
  </si>
  <si>
    <t>ISABELA KARINE DA SILVA MORAES</t>
  </si>
  <si>
    <t>LUCAS MATEUS FERREIRA VARELA</t>
  </si>
  <si>
    <t xml:space="preserve">GERENTE </t>
  </si>
  <si>
    <t>CLAUDIO SANTOS ARAUJO ALVES</t>
  </si>
  <si>
    <t>MARILIA CARLA RIBEIRO CAMPELO</t>
  </si>
  <si>
    <t>DAVI SILVA MENDES</t>
  </si>
  <si>
    <t>CAMILLA DE SOUZA ROMA</t>
  </si>
  <si>
    <t>MARIA TEREZA FREIRE DE BRITO</t>
  </si>
  <si>
    <t>GERENTE DE GOVERNANÇA</t>
  </si>
  <si>
    <t>JÚLIA EDUARDA DA SILVA MARQUES</t>
  </si>
  <si>
    <t>LUIZ HENRIQUE ANTONIO DE ALMEIDA RODRIGUES</t>
  </si>
  <si>
    <t>WALLYSON HENRIQUE SILVA DE SANTANA</t>
  </si>
  <si>
    <t>LUCAS NONATO DE MORAES</t>
  </si>
  <si>
    <t>PATRICIA CONCEICAO DA SILVA</t>
  </si>
  <si>
    <t>MARIA CRISTIANE GOMES DE LIRA CHAGAS</t>
  </si>
  <si>
    <t>ANDERSON GOMES COUTINHO</t>
  </si>
  <si>
    <t>SUPERINTENDENTE</t>
  </si>
  <si>
    <t>ILARY ARLETE DE SOUSA MONTEIRO</t>
  </si>
  <si>
    <t>TAMIRES CORREIA MESSIAS DA SILVA</t>
  </si>
  <si>
    <t>ALDIERES FRANÇA DE OLIVEIRA</t>
  </si>
  <si>
    <t>COORDENADOR PROJETISTA</t>
  </si>
  <si>
    <t>BIANKA GALINDO VENTURA DE AGUIAR</t>
  </si>
  <si>
    <t>COORDENADOR ORÇAMENTISTA</t>
  </si>
  <si>
    <t>EVERALDO BATISTA DA SILVA</t>
  </si>
  <si>
    <t>RITA DE CASSIA FARIAS DE SOUZA</t>
  </si>
  <si>
    <t>MURILO LIMA COSTA</t>
  </si>
  <si>
    <t>CYRO GUTEMBERG ALVES DINIZ DE CARVALHO</t>
  </si>
  <si>
    <t>HUMBERTO DIONISIO DA SILVA</t>
  </si>
  <si>
    <t/>
  </si>
  <si>
    <t>LUCAS MENDES DE SOUSA</t>
  </si>
  <si>
    <t>RACHEL ESTRELA LINS VIDAL</t>
  </si>
  <si>
    <t>ARMANDO MATHEUS MARTINS DE FREITAS</t>
  </si>
  <si>
    <t>MARIA FERNANDA MARINHO TEIXEIRA RAMOS</t>
  </si>
  <si>
    <t>MARIA DO SOCORRO SANTOS VILELA</t>
  </si>
  <si>
    <t>JEAN PIERRE ALFREDO DA SILVA</t>
  </si>
  <si>
    <t>ALINE KARINA PIMENTEL ARAÚJO</t>
  </si>
  <si>
    <t>SUPERINTENDENTE DE OBRAS HABITACIONAIS</t>
  </si>
  <si>
    <t>JADILSON GOMES DA SILVA</t>
  </si>
  <si>
    <t xml:space="preserve">LUCIANO FRAGA ALMEIDA </t>
  </si>
  <si>
    <t>ALCIDES BARBOSA DA SILVA NETO</t>
  </si>
  <si>
    <t>IRIS YONARA DANÔA PINHEIRO</t>
  </si>
  <si>
    <t>EVA VITÓRIA DE SIQUEIRA</t>
  </si>
  <si>
    <t>VICTOR REGIS DA SILVA</t>
  </si>
  <si>
    <t>AYRTON SENA DA SILVA</t>
  </si>
  <si>
    <t>EDUARDA LUCIANA LARISSA DE LIMA</t>
  </si>
  <si>
    <t>ERISMÁ LACERDA PEREIRA</t>
  </si>
  <si>
    <t>THAÍS WANDERLEY DE ARAÚJO CABRAL</t>
  </si>
  <si>
    <t>ARIELA ANDRADE DE ARAÚJO</t>
  </si>
  <si>
    <t>FLÁVIA NOGUEIRA PARAGUASSÚ</t>
  </si>
  <si>
    <t>KATHARINA APARECIDA DA CRUZ PLÁCIDO</t>
  </si>
  <si>
    <t>CARLA EURICLÉA PESSÔA E SANTOS</t>
  </si>
  <si>
    <t>FERNANDA KISS DA SILVA</t>
  </si>
  <si>
    <t>ANDERSON DE ALMEIDA OLIVEIRA</t>
  </si>
  <si>
    <t>COSMA MARIA DO NASCIMENTO EPIFANIO</t>
  </si>
  <si>
    <t>PAULA ELAINE REGIS GONCALVES</t>
  </si>
  <si>
    <t>SHIRLENE RAMOS QUEIROZ</t>
  </si>
  <si>
    <t>WAGNER MIGUEL DA SILVA</t>
  </si>
  <si>
    <t>SILVANETE PEREIRA NASCIMENTO</t>
  </si>
  <si>
    <t>AMANDA EMANUELLY OLIVEIRA CABRAL</t>
  </si>
  <si>
    <t>PRISCILA GIOVANA DE CARVALHO BARBOSA</t>
  </si>
  <si>
    <t>DIRETOR DE OBRAS DE SAÚDE - DSU</t>
  </si>
  <si>
    <t>JOMARIO FAGNER AMORIM BARROSO</t>
  </si>
  <si>
    <t>COORDENADOR DE OBRAS E CONTRATOS</t>
  </si>
  <si>
    <t>ALEX SOUZA SILVA</t>
  </si>
  <si>
    <t>COORDENADOR DE MONITORAMENTO</t>
  </si>
  <si>
    <t>ANDRESA RENATA ARAGÃO XAVIER</t>
  </si>
  <si>
    <t>GERENTE DE LICENCIAMENTO</t>
  </si>
  <si>
    <t>DAYANE BEZERRA DE VASCONCELOS TRAVASSOS</t>
  </si>
  <si>
    <t>BRENO BRITO</t>
  </si>
  <si>
    <t>VALDENILTON SILVA SOUSA</t>
  </si>
  <si>
    <t>GESTOR DE CONTROLE DE INFORMAÇÕES</t>
  </si>
  <si>
    <t>MARCELO DE QUEIROGA ALENCAR RIBEIRO</t>
  </si>
  <si>
    <t>LUIS FILIPE PADILHA BARBOSA</t>
  </si>
  <si>
    <t>MARIA GABRIELLY DA SILVA SANTOS</t>
  </si>
  <si>
    <t>ROSANA GABRIELA DE SA MARCOLINO</t>
  </si>
  <si>
    <t>LARISSA SIQUEIRA DA SILVA</t>
  </si>
  <si>
    <t>ANA JULIA ALVES DE CARVALHO</t>
  </si>
  <si>
    <t>MARCOS PAULO DE BARROS COSTA</t>
  </si>
  <si>
    <t>BRUNO GALDINO FERRAZ CARNEIRO LEAO</t>
  </si>
  <si>
    <t>GERSON SILVA RIBEIRO</t>
  </si>
  <si>
    <t>MAURO MAGALHAES LEDO DUTRA</t>
  </si>
  <si>
    <t>PEDRO VICTOR FERNANDES DOS SANTOS</t>
  </si>
  <si>
    <t>JANAINA BARBOSA BEZERRA DE OLIVEIRA</t>
  </si>
  <si>
    <t>COORDENADOR PROJETISTA COMPLEMENTAR</t>
  </si>
  <si>
    <t>GILBERTO MATEUS DE OLIVEIRA</t>
  </si>
  <si>
    <t>GERENTE DE PLANEJAMENTO DE OBRAS</t>
  </si>
  <si>
    <t>FREDERICO JOSE BRITTO DA CARVALHEIRA</t>
  </si>
  <si>
    <t>SAYONARA INGRID DE SOUSA SILVA</t>
  </si>
  <si>
    <t>PRISCYLA GABRIELLY NEPOMUCENO</t>
  </si>
  <si>
    <t>JOSE ELTON FIRMINO BATISTA</t>
  </si>
  <si>
    <t>ALEXANDRE JOSÉ DE LUNA MORAIS</t>
  </si>
  <si>
    <t>RAUL FERREIRA DE SÁ</t>
  </si>
  <si>
    <t>ALYSSON RODRIGUES DE MORAES</t>
  </si>
  <si>
    <t>ANÍBAL COUTINHO NERY</t>
  </si>
  <si>
    <t>ATUALIZADO EM 10/12/2025 [2]</t>
  </si>
  <si>
    <t>SUPERINTENDENTE FINANCEIRA</t>
  </si>
  <si>
    <t>ANNA ALLICE VAREJAO CORREIA</t>
  </si>
  <si>
    <t>MAYARA GUERRA SOUTO BARROS</t>
  </si>
  <si>
    <t>GERENTEJURÍDICA</t>
  </si>
  <si>
    <t>RENATA GOMES DE SOUTO LIMA</t>
  </si>
  <si>
    <t>GESTOR DE OBRAS DE SAÚDE</t>
  </si>
  <si>
    <t>ROBERTA DE BARROS LIMA</t>
  </si>
  <si>
    <t>GILVANDRO DA SILVA GOMES JUNIOR</t>
  </si>
  <si>
    <t>INGLAUCIA MARIA ALMEIDA DA COSTA</t>
  </si>
  <si>
    <t>TAYNARA ALVES DOS SANTOS</t>
  </si>
  <si>
    <t xml:space="preserve">GUILHERME FRANCISCO DA SILVA </t>
  </si>
  <si>
    <t>MAURICIO BEREG ALVES BEZERRA SÁ</t>
  </si>
  <si>
    <t xml:space="preserve">JUAN CARLOS PATRIOTA VITORINO </t>
  </si>
  <si>
    <t>ISABELA DE POSSÍDIO MARQUES</t>
  </si>
  <si>
    <t>EDELUCIO JOAO DA SILVA FILHO</t>
  </si>
  <si>
    <t>JULIANA FREITAS MOREIRA</t>
  </si>
  <si>
    <t>MARCUS AURELIO TORRES CRUZ FILHO</t>
  </si>
  <si>
    <t xml:space="preserve">PAMELLA FLÁVIA DAS NEVES </t>
  </si>
  <si>
    <t>ANNA CAROLINA MELO DE MOURA</t>
  </si>
  <si>
    <t xml:space="preserve">RAMON FERRAZ DANTAS QUEIROZ </t>
  </si>
  <si>
    <t>FERNANDO MONTEIRO VERAS</t>
  </si>
  <si>
    <t>HEITOR SOUSA DA COSTA</t>
  </si>
  <si>
    <t>AYLA NAYARA DE MATOS ALVES</t>
  </si>
  <si>
    <t>SOFIA XIMENES LOPES</t>
  </si>
  <si>
    <t>PAULA CRISTINE TORRES DOS SANTOS</t>
  </si>
  <si>
    <t>ALINE GIOVANA JERÔNIMO DA SILVA</t>
  </si>
  <si>
    <t>MAURÍCIO LEMOS DE FRANÇA</t>
  </si>
  <si>
    <t>PEDRO HENRIQUE PINHEIRO DE ARAÚJO</t>
  </si>
  <si>
    <t xml:space="preserve">ELISANDRA CRISTINA DE SOUZA </t>
  </si>
  <si>
    <t>JOSÉ ALEXANDRE NETO</t>
  </si>
  <si>
    <t>RONALDO ROBSON BRAZ DE SOUZA</t>
  </si>
  <si>
    <t>ROMERO ALEXANDRE SILVA LEAL FERREIRA</t>
  </si>
  <si>
    <t>MARIA DA CONCEICAO FILHA</t>
  </si>
  <si>
    <t>RAYANA LAURENTINO DOS SANTOS</t>
  </si>
  <si>
    <t>EMERSON GUEDES DE ALBUQUERQUE</t>
  </si>
  <si>
    <t>RIBSON FERREIRA DE LIMA</t>
  </si>
  <si>
    <t>MELKISEDEK DOBSON PAULO FERREIRA</t>
  </si>
  <si>
    <t>ATUALIZADO EM 03/02/2026 [2]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</si>
</sst>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R$ -416]#,##0.00"/>
  </numFmts>
  <fonts count="17" x14ac:knownFonts="1">
    <font>
      <sz val="11"/>
      <color rgb="FF000000"/>
      <name val="Arial"/>
    </font>
    <font>
      <b/>
      <sz val="16"/>
      <color rgb="FFFFFFFF"/>
      <name val="Calibri"/>
      <family val="2"/>
    </font>
    <font>
      <sz val="11"/>
      <name val="Arial"/>
      <family val="2"/>
    </font>
    <font>
      <b/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b/>
      <sz val="11"/>
      <color rgb="FFFFFFFF"/>
      <name val="Arial"/>
      <family val="2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strike/>
      <sz val="11"/>
      <color theme="1"/>
      <name val="Arial"/>
      <family val="2"/>
    </font>
    <font>
      <sz val="8"/>
      <color rgb="FF000000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sz val="11"/>
      <color theme="1" tint="4.9989318521683403E-2"/>
      <name val="Arial"/>
      <family val="2"/>
    </font>
    <font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B7B7B7"/>
      </patternFill>
    </fill>
  </fills>
  <borders count="1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/>
      <bottom style="thin">
        <color rgb="FFCCCCCC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6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 wrapText="1"/>
    </xf>
    <xf numFmtId="0" fontId="4" fillId="0" borderId="0" xfId="0" applyFont="1"/>
    <xf numFmtId="0" fontId="5" fillId="3" borderId="3" xfId="0" applyFont="1" applyFill="1" applyBorder="1" applyAlignment="1">
      <alignment vertical="center" wrapText="1"/>
    </xf>
    <xf numFmtId="4" fontId="0" fillId="0" borderId="0" xfId="0" applyNumberFormat="1" applyFont="1" applyAlignment="1"/>
    <xf numFmtId="4" fontId="8" fillId="4" borderId="0" xfId="0" applyNumberFormat="1" applyFont="1" applyFill="1" applyAlignment="1">
      <alignment vertical="center" wrapText="1"/>
    </xf>
    <xf numFmtId="0" fontId="8" fillId="0" borderId="5" xfId="0" applyFont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7" fillId="2" borderId="3" xfId="0" applyFont="1" applyFill="1" applyBorder="1" applyAlignment="1">
      <alignment horizontal="center" vertical="center" wrapText="1"/>
    </xf>
    <xf numFmtId="4" fontId="8" fillId="4" borderId="7" xfId="0" applyNumberFormat="1" applyFont="1" applyFill="1" applyBorder="1" applyAlignment="1">
      <alignment vertical="center" wrapText="1"/>
    </xf>
    <xf numFmtId="0" fontId="8" fillId="4" borderId="6" xfId="0" applyFont="1" applyFill="1" applyBorder="1" applyAlignment="1">
      <alignment vertical="center" wrapText="1"/>
    </xf>
    <xf numFmtId="0" fontId="0" fillId="4" borderId="8" xfId="0" applyFont="1" applyFill="1" applyBorder="1" applyAlignment="1"/>
    <xf numFmtId="4" fontId="8" fillId="0" borderId="0" xfId="0" applyNumberFormat="1" applyFont="1" applyAlignment="1">
      <alignment vertical="center" wrapText="1"/>
    </xf>
    <xf numFmtId="4" fontId="0" fillId="4" borderId="8" xfId="0" applyNumberFormat="1" applyFont="1" applyFill="1" applyBorder="1" applyAlignment="1"/>
    <xf numFmtId="0" fontId="8" fillId="2" borderId="2" xfId="0" applyFont="1" applyFill="1" applyBorder="1" applyAlignment="1">
      <alignment vertical="center" wrapText="1"/>
    </xf>
    <xf numFmtId="3" fontId="9" fillId="5" borderId="3" xfId="0" applyNumberFormat="1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vertical="center" wrapText="1"/>
    </xf>
    <xf numFmtId="164" fontId="10" fillId="5" borderId="3" xfId="0" applyNumberFormat="1" applyFont="1" applyFill="1" applyBorder="1" applyAlignment="1">
      <alignment horizontal="right" vertical="center" wrapText="1"/>
    </xf>
    <xf numFmtId="164" fontId="8" fillId="5" borderId="3" xfId="0" applyNumberFormat="1" applyFont="1" applyFill="1" applyBorder="1" applyAlignment="1">
      <alignment vertical="center" wrapText="1"/>
    </xf>
    <xf numFmtId="4" fontId="8" fillId="5" borderId="3" xfId="0" applyNumberFormat="1" applyFont="1" applyFill="1" applyBorder="1" applyAlignment="1">
      <alignment vertical="center" wrapText="1"/>
    </xf>
    <xf numFmtId="3" fontId="7" fillId="2" borderId="3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vertical="center" wrapText="1"/>
    </xf>
    <xf numFmtId="164" fontId="8" fillId="0" borderId="0" xfId="0" applyNumberFormat="1" applyFont="1" applyAlignment="1">
      <alignment vertical="center" wrapText="1"/>
    </xf>
    <xf numFmtId="0" fontId="0" fillId="4" borderId="9" xfId="0" applyFont="1" applyFill="1" applyBorder="1" applyAlignment="1"/>
    <xf numFmtId="0" fontId="9" fillId="4" borderId="3" xfId="0" applyFont="1" applyFill="1" applyBorder="1" applyAlignment="1">
      <alignment horizontal="center" vertical="center" wrapText="1"/>
    </xf>
    <xf numFmtId="164" fontId="9" fillId="0" borderId="3" xfId="0" applyNumberFormat="1" applyFont="1" applyBorder="1" applyAlignment="1">
      <alignment horizontal="right" vertical="center" wrapText="1"/>
    </xf>
    <xf numFmtId="164" fontId="9" fillId="5" borderId="3" xfId="0" applyNumberFormat="1" applyFont="1" applyFill="1" applyBorder="1" applyAlignment="1">
      <alignment horizontal="right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vertical="center" wrapText="1"/>
    </xf>
    <xf numFmtId="4" fontId="0" fillId="4" borderId="9" xfId="0" applyNumberFormat="1" applyFont="1" applyFill="1" applyBorder="1" applyAlignment="1"/>
    <xf numFmtId="164" fontId="7" fillId="2" borderId="3" xfId="0" applyNumberFormat="1" applyFont="1" applyFill="1" applyBorder="1" applyAlignment="1">
      <alignment horizontal="right" vertical="center" wrapText="1"/>
    </xf>
    <xf numFmtId="164" fontId="7" fillId="2" borderId="3" xfId="0" applyNumberFormat="1" applyFont="1" applyFill="1" applyBorder="1" applyAlignment="1">
      <alignment horizontal="center" vertical="center" wrapText="1"/>
    </xf>
    <xf numFmtId="164" fontId="9" fillId="0" borderId="3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164" fontId="9" fillId="5" borderId="3" xfId="0" applyNumberFormat="1" applyFont="1" applyFill="1" applyBorder="1" applyAlignment="1">
      <alignment vertical="center" wrapText="1"/>
    </xf>
    <xf numFmtId="164" fontId="9" fillId="5" borderId="3" xfId="0" applyNumberFormat="1" applyFont="1" applyFill="1" applyBorder="1" applyAlignment="1">
      <alignment horizontal="center" vertical="center" wrapText="1"/>
    </xf>
    <xf numFmtId="4" fontId="9" fillId="5" borderId="3" xfId="0" applyNumberFormat="1" applyFont="1" applyFill="1" applyBorder="1" applyAlignment="1">
      <alignment vertical="center" wrapText="1"/>
    </xf>
    <xf numFmtId="4" fontId="9" fillId="5" borderId="3" xfId="0" applyNumberFormat="1" applyFont="1" applyFill="1" applyBorder="1" applyAlignment="1">
      <alignment horizontal="center" vertical="center" wrapText="1"/>
    </xf>
    <xf numFmtId="0" fontId="8" fillId="4" borderId="0" xfId="0" applyFont="1" applyFill="1" applyAlignment="1">
      <alignment vertical="center" wrapText="1"/>
    </xf>
    <xf numFmtId="4" fontId="7" fillId="2" borderId="3" xfId="0" applyNumberFormat="1" applyFont="1" applyFill="1" applyBorder="1" applyAlignment="1">
      <alignment horizontal="center" vertical="center" wrapText="1"/>
    </xf>
    <xf numFmtId="0" fontId="12" fillId="4" borderId="9" xfId="0" applyFont="1" applyFill="1" applyBorder="1" applyAlignment="1"/>
    <xf numFmtId="0" fontId="12" fillId="4" borderId="8" xfId="0" applyFont="1" applyFill="1" applyBorder="1" applyAlignment="1"/>
    <xf numFmtId="0" fontId="12" fillId="4" borderId="10" xfId="0" applyFont="1" applyFill="1" applyBorder="1" applyAlignment="1">
      <alignment vertical="center" wrapText="1"/>
    </xf>
    <xf numFmtId="0" fontId="12" fillId="4" borderId="8" xfId="0" applyFont="1" applyFill="1" applyBorder="1" applyAlignment="1">
      <alignment vertical="center" wrapText="1"/>
    </xf>
    <xf numFmtId="0" fontId="12" fillId="4" borderId="9" xfId="0" applyFont="1" applyFill="1" applyBorder="1" applyAlignment="1">
      <alignment vertical="center" wrapText="1"/>
    </xf>
    <xf numFmtId="0" fontId="0" fillId="0" borderId="0" xfId="0" applyFont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4" fontId="0" fillId="4" borderId="10" xfId="0" applyNumberFormat="1" applyFont="1" applyFill="1" applyBorder="1" applyAlignment="1"/>
    <xf numFmtId="0" fontId="13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vertical="center" wrapText="1"/>
    </xf>
    <xf numFmtId="0" fontId="14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left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14" fillId="0" borderId="3" xfId="0" applyFont="1" applyBorder="1" applyAlignment="1">
      <alignment vertical="center" wrapText="1"/>
    </xf>
    <xf numFmtId="0" fontId="0" fillId="0" borderId="11" xfId="0" applyBorder="1"/>
    <xf numFmtId="0" fontId="14" fillId="0" borderId="11" xfId="0" applyFont="1" applyBorder="1"/>
    <xf numFmtId="4" fontId="0" fillId="0" borderId="11" xfId="0" applyNumberFormat="1" applyBorder="1" applyAlignment="1">
      <alignment horizontal="center"/>
    </xf>
    <xf numFmtId="4" fontId="14" fillId="0" borderId="11" xfId="0" applyNumberFormat="1" applyFont="1" applyBorder="1" applyAlignment="1">
      <alignment horizontal="center"/>
    </xf>
    <xf numFmtId="0" fontId="6" fillId="6" borderId="3" xfId="0" applyFont="1" applyFill="1" applyBorder="1" applyAlignment="1">
      <alignment horizontal="center" vertical="center" wrapText="1"/>
    </xf>
    <xf numFmtId="0" fontId="14" fillId="6" borderId="3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4" fontId="0" fillId="0" borderId="11" xfId="0" applyNumberFormat="1" applyBorder="1"/>
    <xf numFmtId="164" fontId="14" fillId="0" borderId="3" xfId="0" applyNumberFormat="1" applyFont="1" applyBorder="1" applyAlignment="1">
      <alignment horizontal="center" vertical="center" wrapText="1"/>
    </xf>
    <xf numFmtId="164" fontId="14" fillId="0" borderId="3" xfId="0" applyNumberFormat="1" applyFont="1" applyBorder="1" applyAlignment="1">
      <alignment vertical="center" wrapText="1"/>
    </xf>
    <xf numFmtId="164" fontId="14" fillId="0" borderId="3" xfId="0" applyNumberFormat="1" applyFont="1" applyFill="1" applyBorder="1" applyAlignment="1">
      <alignment vertical="center" wrapText="1"/>
    </xf>
    <xf numFmtId="4" fontId="10" fillId="0" borderId="11" xfId="0" applyNumberFormat="1" applyFont="1" applyBorder="1"/>
    <xf numFmtId="4" fontId="14" fillId="0" borderId="11" xfId="0" applyNumberFormat="1" applyFont="1" applyBorder="1"/>
    <xf numFmtId="0" fontId="9" fillId="0" borderId="3" xfId="0" applyFont="1" applyFill="1" applyBorder="1" applyAlignment="1">
      <alignment horizontal="center" vertical="center" wrapText="1"/>
    </xf>
    <xf numFmtId="164" fontId="9" fillId="0" borderId="3" xfId="0" applyNumberFormat="1" applyFont="1" applyFill="1" applyBorder="1" applyAlignment="1">
      <alignment horizontal="right" vertical="center" wrapText="1"/>
    </xf>
    <xf numFmtId="4" fontId="8" fillId="0" borderId="0" xfId="0" applyNumberFormat="1" applyFont="1" applyFill="1" applyAlignment="1">
      <alignment vertical="center" wrapText="1"/>
    </xf>
    <xf numFmtId="4" fontId="0" fillId="0" borderId="0" xfId="0" applyNumberFormat="1" applyFont="1" applyFill="1" applyAlignment="1"/>
    <xf numFmtId="0" fontId="0" fillId="0" borderId="0" xfId="0" applyFont="1" applyFill="1" applyAlignment="1"/>
    <xf numFmtId="0" fontId="6" fillId="0" borderId="3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vertical="center" wrapText="1"/>
    </xf>
    <xf numFmtId="0" fontId="2" fillId="0" borderId="11" xfId="0" applyFont="1" applyFill="1" applyBorder="1"/>
    <xf numFmtId="0" fontId="2" fillId="0" borderId="11" xfId="0" applyFont="1" applyBorder="1"/>
    <xf numFmtId="0" fontId="6" fillId="6" borderId="3" xfId="0" applyFont="1" applyFill="1" applyBorder="1" applyAlignment="1">
      <alignment horizontal="left" vertical="center" wrapText="1"/>
    </xf>
    <xf numFmtId="0" fontId="14" fillId="6" borderId="3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11" xfId="0" applyFont="1" applyFill="1" applyBorder="1" applyAlignment="1">
      <alignment horizontal="center"/>
    </xf>
    <xf numFmtId="164" fontId="2" fillId="0" borderId="3" xfId="0" applyNumberFormat="1" applyFont="1" applyFill="1" applyBorder="1" applyAlignment="1">
      <alignment horizontal="right" vertical="center" wrapText="1"/>
    </xf>
    <xf numFmtId="4" fontId="16" fillId="0" borderId="0" xfId="0" applyNumberFormat="1" applyFont="1" applyFill="1" applyAlignment="1">
      <alignment vertical="center" wrapText="1"/>
    </xf>
    <xf numFmtId="4" fontId="2" fillId="0" borderId="0" xfId="0" applyNumberFormat="1" applyFont="1" applyFill="1" applyAlignment="1"/>
    <xf numFmtId="0" fontId="2" fillId="0" borderId="0" xfId="0" applyFont="1" applyFill="1" applyAlignment="1"/>
    <xf numFmtId="164" fontId="2" fillId="7" borderId="3" xfId="0" applyNumberFormat="1" applyFont="1" applyFill="1" applyBorder="1" applyAlignment="1">
      <alignment horizontal="right" vertical="center" wrapText="1"/>
    </xf>
    <xf numFmtId="0" fontId="9" fillId="8" borderId="1" xfId="0" applyFont="1" applyFill="1" applyBorder="1" applyAlignment="1">
      <alignment horizontal="center" vertical="center" wrapText="1"/>
    </xf>
    <xf numFmtId="164" fontId="9" fillId="7" borderId="3" xfId="0" applyNumberFormat="1" applyFont="1" applyFill="1" applyBorder="1" applyAlignment="1">
      <alignment horizontal="right" vertical="center" wrapText="1"/>
    </xf>
    <xf numFmtId="164" fontId="9" fillId="8" borderId="3" xfId="0" applyNumberFormat="1" applyFont="1" applyFill="1" applyBorder="1" applyAlignment="1">
      <alignment horizontal="right" vertical="center" wrapText="1"/>
    </xf>
    <xf numFmtId="0" fontId="13" fillId="6" borderId="3" xfId="0" applyFont="1" applyFill="1" applyBorder="1" applyAlignment="1">
      <alignment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11" xfId="0" applyFont="1" applyFill="1" applyBorder="1"/>
    <xf numFmtId="164" fontId="9" fillId="6" borderId="3" xfId="0" applyNumberFormat="1" applyFont="1" applyFill="1" applyBorder="1" applyAlignment="1">
      <alignment horizontal="right" vertical="center" wrapText="1"/>
    </xf>
    <xf numFmtId="4" fontId="8" fillId="6" borderId="0" xfId="0" applyNumberFormat="1" applyFont="1" applyFill="1" applyAlignment="1">
      <alignment vertical="center" wrapText="1"/>
    </xf>
    <xf numFmtId="4" fontId="0" fillId="6" borderId="0" xfId="0" applyNumberFormat="1" applyFont="1" applyFill="1" applyAlignment="1"/>
    <xf numFmtId="0" fontId="0" fillId="6" borderId="0" xfId="0" applyFont="1" applyFill="1" applyAlignment="1"/>
    <xf numFmtId="0" fontId="2" fillId="6" borderId="3" xfId="0" applyFont="1" applyFill="1" applyBorder="1" applyAlignment="1">
      <alignment vertical="center" wrapText="1"/>
    </xf>
    <xf numFmtId="4" fontId="2" fillId="6" borderId="11" xfId="0" applyNumberFormat="1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vertical="center" wrapText="1"/>
    </xf>
    <xf numFmtId="0" fontId="0" fillId="6" borderId="11" xfId="0" applyFill="1" applyBorder="1"/>
    <xf numFmtId="0" fontId="6" fillId="6" borderId="11" xfId="0" applyFont="1" applyFill="1" applyBorder="1" applyAlignment="1">
      <alignment horizontal="center"/>
    </xf>
    <xf numFmtId="0" fontId="6" fillId="6" borderId="11" xfId="0" applyFont="1" applyFill="1" applyBorder="1"/>
    <xf numFmtId="0" fontId="9" fillId="7" borderId="1" xfId="0" applyFont="1" applyFill="1" applyBorder="1" applyAlignment="1">
      <alignment horizontal="center" vertical="center" wrapText="1"/>
    </xf>
    <xf numFmtId="0" fontId="14" fillId="6" borderId="11" xfId="0" applyFont="1" applyFill="1" applyBorder="1"/>
    <xf numFmtId="0" fontId="10" fillId="6" borderId="11" xfId="0" applyFont="1" applyFill="1" applyBorder="1"/>
    <xf numFmtId="0" fontId="14" fillId="6" borderId="3" xfId="0" applyFont="1" applyFill="1" applyBorder="1" applyAlignment="1">
      <alignment vertical="center" wrapText="1"/>
    </xf>
    <xf numFmtId="0" fontId="9" fillId="8" borderId="3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vertical="center" wrapText="1"/>
    </xf>
    <xf numFmtId="0" fontId="13" fillId="0" borderId="3" xfId="0" applyFont="1" applyFill="1" applyBorder="1" applyAlignment="1">
      <alignment horizontal="center" vertical="center" wrapText="1"/>
    </xf>
    <xf numFmtId="4" fontId="14" fillId="6" borderId="11" xfId="0" applyNumberFormat="1" applyFont="1" applyFill="1" applyBorder="1" applyAlignment="1">
      <alignment horizontal="center"/>
    </xf>
    <xf numFmtId="0" fontId="0" fillId="0" borderId="0" xfId="0" applyFont="1" applyAlignment="1"/>
    <xf numFmtId="4" fontId="2" fillId="0" borderId="11" xfId="0" applyNumberFormat="1" applyFont="1" applyBorder="1" applyAlignment="1">
      <alignment horizontal="center"/>
    </xf>
    <xf numFmtId="0" fontId="2" fillId="0" borderId="3" xfId="0" applyFont="1" applyBorder="1" applyAlignment="1">
      <alignment vertical="center" wrapText="1"/>
    </xf>
    <xf numFmtId="0" fontId="0" fillId="0" borderId="0" xfId="0" applyFont="1" applyAlignment="1"/>
    <xf numFmtId="0" fontId="0" fillId="0" borderId="0" xfId="0" applyFont="1" applyAlignment="1"/>
    <xf numFmtId="4" fontId="4" fillId="4" borderId="0" xfId="0" applyNumberFormat="1" applyFont="1" applyFill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4" fontId="4" fillId="4" borderId="7" xfId="0" applyNumberFormat="1" applyFont="1" applyFill="1" applyBorder="1" applyAlignment="1">
      <alignment vertical="center" wrapText="1"/>
    </xf>
    <xf numFmtId="0" fontId="4" fillId="4" borderId="6" xfId="0" applyFont="1" applyFill="1" applyBorder="1" applyAlignment="1">
      <alignment vertical="center" wrapText="1"/>
    </xf>
    <xf numFmtId="0" fontId="0" fillId="4" borderId="10" xfId="0" applyFont="1" applyFill="1" applyBorder="1" applyAlignment="1"/>
    <xf numFmtId="0" fontId="6" fillId="5" borderId="3" xfId="0" applyFont="1" applyFill="1" applyBorder="1" applyAlignment="1">
      <alignment horizontal="center" vertical="center" wrapText="1"/>
    </xf>
    <xf numFmtId="164" fontId="6" fillId="0" borderId="3" xfId="0" applyNumberFormat="1" applyFont="1" applyBorder="1" applyAlignment="1">
      <alignment horizontal="right" vertical="center" wrapText="1"/>
    </xf>
    <xf numFmtId="164" fontId="6" fillId="5" borderId="3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Alignment="1">
      <alignment vertical="center" wrapText="1"/>
    </xf>
    <xf numFmtId="0" fontId="6" fillId="8" borderId="3" xfId="0" applyFont="1" applyFill="1" applyBorder="1" applyAlignment="1">
      <alignment horizontal="center" vertical="center" wrapText="1"/>
    </xf>
    <xf numFmtId="164" fontId="6" fillId="6" borderId="3" xfId="0" applyNumberFormat="1" applyFont="1" applyFill="1" applyBorder="1" applyAlignment="1">
      <alignment horizontal="right" vertical="center" wrapText="1"/>
    </xf>
    <xf numFmtId="164" fontId="6" fillId="8" borderId="3" xfId="0" applyNumberFormat="1" applyFont="1" applyFill="1" applyBorder="1" applyAlignment="1">
      <alignment horizontal="right" vertical="center" wrapText="1"/>
    </xf>
    <xf numFmtId="4" fontId="4" fillId="6" borderId="0" xfId="0" applyNumberFormat="1" applyFont="1" applyFill="1" applyAlignment="1">
      <alignment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164" fontId="6" fillId="0" borderId="3" xfId="0" applyNumberFormat="1" applyFont="1" applyFill="1" applyBorder="1" applyAlignment="1">
      <alignment horizontal="right" vertical="center" wrapText="1"/>
    </xf>
    <xf numFmtId="164" fontId="6" fillId="7" borderId="3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Alignment="1">
      <alignment vertical="center" wrapText="1"/>
    </xf>
    <xf numFmtId="4" fontId="0" fillId="6" borderId="11" xfId="0" applyNumberFormat="1" applyFill="1" applyBorder="1" applyAlignment="1">
      <alignment horizontal="center"/>
    </xf>
    <xf numFmtId="0" fontId="4" fillId="2" borderId="2" xfId="0" applyFont="1" applyFill="1" applyBorder="1" applyAlignment="1">
      <alignment vertical="center" wrapText="1"/>
    </xf>
    <xf numFmtId="164" fontId="6" fillId="5" borderId="3" xfId="0" applyNumberFormat="1" applyFont="1" applyFill="1" applyBorder="1" applyAlignment="1">
      <alignment vertical="center" wrapText="1"/>
    </xf>
    <xf numFmtId="3" fontId="6" fillId="5" borderId="3" xfId="0" applyNumberFormat="1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vertical="center" wrapText="1"/>
    </xf>
    <xf numFmtId="0" fontId="4" fillId="0" borderId="0" xfId="0" applyFont="1" applyAlignment="1">
      <alignment vertical="center" wrapText="1"/>
    </xf>
    <xf numFmtId="164" fontId="4" fillId="5" borderId="3" xfId="0" applyNumberFormat="1" applyFont="1" applyFill="1" applyBorder="1" applyAlignment="1">
      <alignment vertical="center" wrapText="1"/>
    </xf>
    <xf numFmtId="4" fontId="6" fillId="5" borderId="3" xfId="0" applyNumberFormat="1" applyFont="1" applyFill="1" applyBorder="1" applyAlignment="1">
      <alignment vertical="center" wrapText="1"/>
    </xf>
    <xf numFmtId="4" fontId="4" fillId="5" borderId="3" xfId="0" applyNumberFormat="1" applyFont="1" applyFill="1" applyBorder="1" applyAlignment="1">
      <alignment vertical="center" wrapText="1"/>
    </xf>
    <xf numFmtId="164" fontId="4" fillId="0" borderId="0" xfId="0" applyNumberFormat="1" applyFont="1" applyAlignment="1">
      <alignment vertical="center" wrapText="1"/>
    </xf>
    <xf numFmtId="0" fontId="4" fillId="4" borderId="0" xfId="0" applyFont="1" applyFill="1" applyAlignment="1">
      <alignment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vertical="center" wrapText="1"/>
    </xf>
    <xf numFmtId="164" fontId="6" fillId="5" borderId="3" xfId="0" applyNumberFormat="1" applyFont="1" applyFill="1" applyBorder="1" applyAlignment="1">
      <alignment horizontal="center"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4" fontId="6" fillId="5" borderId="3" xfId="0" applyNumberFormat="1" applyFont="1" applyFill="1" applyBorder="1" applyAlignment="1">
      <alignment horizontal="center" vertical="center" wrapText="1"/>
    </xf>
    <xf numFmtId="0" fontId="12" fillId="4" borderId="10" xfId="0" applyFont="1" applyFill="1" applyBorder="1" applyAlignment="1"/>
    <xf numFmtId="0" fontId="14" fillId="0" borderId="3" xfId="0" applyFont="1" applyFill="1" applyBorder="1" applyAlignment="1">
      <alignment horizontal="left" vertical="center" wrapText="1"/>
    </xf>
    <xf numFmtId="4" fontId="6" fillId="0" borderId="11" xfId="0" applyNumberFormat="1" applyFont="1" applyBorder="1" applyAlignment="1">
      <alignment horizontal="center"/>
    </xf>
    <xf numFmtId="0" fontId="6" fillId="0" borderId="11" xfId="0" applyFont="1" applyBorder="1"/>
    <xf numFmtId="0" fontId="10" fillId="0" borderId="11" xfId="0" applyFont="1" applyFill="1" applyBorder="1"/>
    <xf numFmtId="0" fontId="14" fillId="0" borderId="11" xfId="0" applyFont="1" applyFill="1" applyBorder="1"/>
    <xf numFmtId="0" fontId="14" fillId="0" borderId="3" xfId="0" applyFont="1" applyFill="1" applyBorder="1" applyAlignment="1">
      <alignment horizontal="center" vertical="center" wrapText="1"/>
    </xf>
    <xf numFmtId="4" fontId="2" fillId="0" borderId="11" xfId="0" applyNumberFormat="1" applyFont="1" applyBorder="1"/>
    <xf numFmtId="164" fontId="2" fillId="0" borderId="3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vertical="center" wrapText="1"/>
    </xf>
    <xf numFmtId="0" fontId="0" fillId="0" borderId="0" xfId="0" applyFont="1" applyAlignment="1"/>
    <xf numFmtId="0" fontId="10" fillId="0" borderId="11" xfId="0" applyFont="1" applyBorder="1"/>
    <xf numFmtId="4" fontId="0" fillId="0" borderId="3" xfId="0" applyNumberFormat="1" applyBorder="1" applyAlignment="1">
      <alignment horizontal="center"/>
    </xf>
    <xf numFmtId="0" fontId="14" fillId="6" borderId="11" xfId="0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4" fontId="2" fillId="0" borderId="3" xfId="0" applyNumberFormat="1" applyFont="1" applyBorder="1" applyAlignment="1">
      <alignment horizontal="center"/>
    </xf>
    <xf numFmtId="0" fontId="6" fillId="0" borderId="11" xfId="0" applyFont="1" applyBorder="1" applyAlignment="1">
      <alignment horizontal="center" vertical="center" wrapText="1"/>
    </xf>
    <xf numFmtId="0" fontId="2" fillId="6" borderId="11" xfId="0" applyFont="1" applyFill="1" applyBorder="1" applyAlignment="1">
      <alignment horizontal="center" vertical="center" wrapText="1"/>
    </xf>
    <xf numFmtId="4" fontId="6" fillId="0" borderId="3" xfId="0" applyNumberFormat="1" applyFont="1" applyBorder="1" applyAlignment="1">
      <alignment horizontal="center"/>
    </xf>
    <xf numFmtId="0" fontId="6" fillId="7" borderId="3" xfId="0" applyFont="1" applyFill="1" applyBorder="1" applyAlignment="1">
      <alignment horizontal="center" vertical="center" wrapText="1"/>
    </xf>
    <xf numFmtId="0" fontId="0" fillId="0" borderId="3" xfId="0" applyBorder="1"/>
    <xf numFmtId="0" fontId="14" fillId="6" borderId="11" xfId="0" applyFont="1" applyFill="1" applyBorder="1" applyAlignment="1">
      <alignment horizontal="left" vertical="center" wrapText="1"/>
    </xf>
    <xf numFmtId="0" fontId="14" fillId="0" borderId="11" xfId="0" applyFont="1" applyBorder="1" applyAlignment="1">
      <alignment horizontal="left" vertical="center" wrapText="1"/>
    </xf>
    <xf numFmtId="0" fontId="2" fillId="0" borderId="3" xfId="0" applyFont="1" applyBorder="1"/>
    <xf numFmtId="0" fontId="6" fillId="0" borderId="11" xfId="0" applyFont="1" applyBorder="1" applyAlignment="1">
      <alignment horizontal="left" vertical="center" wrapText="1"/>
    </xf>
    <xf numFmtId="0" fontId="2" fillId="6" borderId="11" xfId="0" applyFont="1" applyFill="1" applyBorder="1" applyAlignment="1">
      <alignment horizontal="left" vertical="center" wrapText="1"/>
    </xf>
    <xf numFmtId="0" fontId="6" fillId="0" borderId="3" xfId="0" applyFont="1" applyBorder="1"/>
    <xf numFmtId="0" fontId="14" fillId="0" borderId="11" xfId="0" applyFont="1" applyFill="1" applyBorder="1" applyAlignment="1">
      <alignment horizontal="left" vertical="center" wrapText="1"/>
    </xf>
    <xf numFmtId="0" fontId="2" fillId="0" borderId="11" xfId="0" applyFont="1" applyBorder="1" applyAlignment="1">
      <alignment horizontal="center" vertical="center" wrapText="1"/>
    </xf>
    <xf numFmtId="4" fontId="2" fillId="6" borderId="3" xfId="0" applyNumberFormat="1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11" xfId="0" applyFont="1" applyFill="1" applyBorder="1" applyAlignment="1">
      <alignment horizontal="left"/>
    </xf>
    <xf numFmtId="0" fontId="0" fillId="6" borderId="11" xfId="0" applyFont="1" applyFill="1" applyBorder="1"/>
    <xf numFmtId="0" fontId="0" fillId="6" borderId="12" xfId="0" applyFont="1" applyFill="1" applyBorder="1"/>
    <xf numFmtId="0" fontId="0" fillId="0" borderId="11" xfId="0" applyFont="1" applyFill="1" applyBorder="1"/>
    <xf numFmtId="0" fontId="0" fillId="0" borderId="12" xfId="0" applyFont="1" applyFill="1" applyBorder="1"/>
    <xf numFmtId="0" fontId="2" fillId="0" borderId="11" xfId="0" applyFont="1" applyBorder="1" applyAlignment="1">
      <alignment horizontal="left" vertical="center" wrapText="1"/>
    </xf>
    <xf numFmtId="0" fontId="0" fillId="0" borderId="0" xfId="0" applyFont="1" applyAlignment="1"/>
    <xf numFmtId="0" fontId="0" fillId="0" borderId="12" xfId="0" applyFill="1" applyBorder="1"/>
    <xf numFmtId="0" fontId="0" fillId="0" borderId="11" xfId="0" applyFill="1" applyBorder="1"/>
    <xf numFmtId="0" fontId="14" fillId="0" borderId="12" xfId="0" applyFont="1" applyFill="1" applyBorder="1"/>
    <xf numFmtId="4" fontId="14" fillId="0" borderId="3" xfId="0" applyNumberFormat="1" applyFont="1" applyBorder="1" applyAlignment="1">
      <alignment horizontal="center"/>
    </xf>
    <xf numFmtId="0" fontId="0" fillId="0" borderId="0" xfId="0" applyFont="1" applyAlignment="1"/>
    <xf numFmtId="0" fontId="0" fillId="0" borderId="12" xfId="0" applyBorder="1"/>
    <xf numFmtId="0" fontId="14" fillId="0" borderId="3" xfId="0" applyFont="1" applyFill="1" applyBorder="1" applyAlignment="1">
      <alignment vertical="center" wrapText="1"/>
    </xf>
    <xf numFmtId="0" fontId="10" fillId="0" borderId="12" xfId="0" applyFont="1" applyFill="1" applyBorder="1"/>
    <xf numFmtId="4" fontId="2" fillId="6" borderId="13" xfId="0" applyNumberFormat="1" applyFont="1" applyFill="1" applyBorder="1" applyAlignment="1">
      <alignment horizontal="center"/>
    </xf>
    <xf numFmtId="0" fontId="0" fillId="0" borderId="0" xfId="0" applyFont="1" applyAlignment="1"/>
    <xf numFmtId="0" fontId="14" fillId="6" borderId="12" xfId="0" applyFont="1" applyFill="1" applyBorder="1"/>
    <xf numFmtId="0" fontId="10" fillId="0" borderId="12" xfId="0" applyFont="1" applyBorder="1"/>
    <xf numFmtId="0" fontId="14" fillId="0" borderId="12" xfId="0" applyFont="1" applyBorder="1"/>
    <xf numFmtId="0" fontId="2" fillId="0" borderId="12" xfId="0" applyFont="1" applyFill="1" applyBorder="1"/>
    <xf numFmtId="0" fontId="0" fillId="0" borderId="0" xfId="0" applyFont="1" applyAlignment="1"/>
    <xf numFmtId="0" fontId="10" fillId="6" borderId="12" xfId="0" applyFont="1" applyFill="1" applyBorder="1"/>
    <xf numFmtId="0" fontId="2" fillId="6" borderId="12" xfId="0" applyFont="1" applyFill="1" applyBorder="1"/>
    <xf numFmtId="0" fontId="2" fillId="5" borderId="1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10" fillId="0" borderId="12" xfId="0" quotePrefix="1" applyFont="1" applyFill="1" applyBorder="1"/>
    <xf numFmtId="0" fontId="2" fillId="0" borderId="12" xfId="0" applyFont="1" applyBorder="1"/>
    <xf numFmtId="0" fontId="0" fillId="0" borderId="0" xfId="0" applyFont="1" applyAlignment="1"/>
    <xf numFmtId="0" fontId="0" fillId="0" borderId="11" xfId="0" applyFont="1" applyFill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2" fillId="0" borderId="2" xfId="0" applyFont="1" applyBorder="1"/>
    <xf numFmtId="0" fontId="2" fillId="0" borderId="4" xfId="0" applyFont="1" applyBorder="1"/>
    <xf numFmtId="0" fontId="11" fillId="0" borderId="1" xfId="0" applyFont="1" applyBorder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0" borderId="0" xfId="0" applyFont="1" applyAlignment="1"/>
    <xf numFmtId="4" fontId="7" fillId="2" borderId="1" xfId="0" applyNumberFormat="1" applyFont="1" applyFill="1" applyBorder="1" applyAlignment="1">
      <alignment horizontal="left" vertical="center" wrapText="1"/>
    </xf>
    <xf numFmtId="0" fontId="0" fillId="4" borderId="1" xfId="0" applyFont="1" applyFill="1" applyBorder="1" applyAlignment="1">
      <alignment horizontal="left" wrapText="1"/>
    </xf>
    <xf numFmtId="0" fontId="7" fillId="2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wrapText="1"/>
    </xf>
    <xf numFmtId="0" fontId="6" fillId="0" borderId="1" xfId="0" applyFont="1" applyBorder="1" applyAlignment="1">
      <alignment vertical="center" wrapText="1"/>
    </xf>
    <xf numFmtId="0" fontId="1" fillId="2" borderId="0" xfId="0" applyFont="1" applyFill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vertical="center" wrapText="1"/>
    </xf>
    <xf numFmtId="0" fontId="9" fillId="0" borderId="1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86110</xdr:rowOff>
    </xdr:from>
    <xdr:ext cx="1352550" cy="570729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110"/>
          <a:ext cx="1352550" cy="570729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aoPessoas/CTGPE/2024/PLANILHAS%20-%20LAI/LAI_2025/PLANILHA_CC_FGS_26112024%20-%20TOD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_FG_18112024_PAULO_ANA"/>
      <sheetName val="Planilha2"/>
      <sheetName val="Planilha1"/>
      <sheetName val="CONTAGEM"/>
    </sheetNames>
    <sheetDataSet>
      <sheetData sheetId="0">
        <row r="3">
          <cell r="C3" t="str">
            <v>PAULO FERNANDO DE LIRA JUNIOR</v>
          </cell>
          <cell r="F3" t="str">
            <v>DAS</v>
          </cell>
        </row>
        <row r="4">
          <cell r="C4" t="str">
            <v>KATIA SIMONE DE LIMA SILVA</v>
          </cell>
          <cell r="F4" t="str">
            <v>CAS-1</v>
          </cell>
        </row>
        <row r="5">
          <cell r="C5" t="str">
            <v>DOMENICKY ROMANHOLI PAIVA DOS SANTOS</v>
          </cell>
          <cell r="F5" t="str">
            <v>CAS-1</v>
          </cell>
        </row>
        <row r="6">
          <cell r="C6" t="str">
            <v>ADRIANA LEITE COUTINHO</v>
          </cell>
          <cell r="F6" t="str">
            <v>DAS-4</v>
          </cell>
        </row>
        <row r="7">
          <cell r="C7" t="str">
            <v>LUANA MEDEIROS OLIVEIRA</v>
          </cell>
          <cell r="F7" t="str">
            <v>CAS-1</v>
          </cell>
        </row>
        <row r="8">
          <cell r="C8" t="str">
            <v>FABIANNA FREIRE DE SOUSA PEPEU</v>
          </cell>
          <cell r="F8" t="str">
            <v>DAS-4</v>
          </cell>
        </row>
        <row r="9">
          <cell r="C9" t="str">
            <v>JOSELMA MARIA DOS SANTOS</v>
          </cell>
          <cell r="F9" t="str">
            <v>CAS-2</v>
          </cell>
        </row>
        <row r="10">
          <cell r="C10" t="str">
            <v>JESLEY MILENA SILVA TENÓRIO</v>
          </cell>
          <cell r="F10" t="str">
            <v>CAS-3</v>
          </cell>
        </row>
        <row r="11">
          <cell r="C11" t="str">
            <v>JOSE HENRIQUE ARAUJO LIMA</v>
          </cell>
          <cell r="F11" t="str">
            <v>CAS-4</v>
          </cell>
        </row>
        <row r="12">
          <cell r="C12" t="str">
            <v>INGRID ALBUQUERQUE FERNANDES COSTA</v>
          </cell>
          <cell r="F12" t="str">
            <v>CAS-2</v>
          </cell>
        </row>
        <row r="13">
          <cell r="C13" t="str">
            <v>JOANNA DE ANGELIS BASTOS VIEIRA</v>
          </cell>
          <cell r="F13" t="str">
            <v>DAS-4</v>
          </cell>
        </row>
        <row r="14">
          <cell r="C14" t="str">
            <v>ALESSANDRA CARLINDA MARTINS ROQUE DA SILVA</v>
          </cell>
          <cell r="F14" t="str">
            <v>CAS-1</v>
          </cell>
        </row>
        <row r="15">
          <cell r="C15" t="str">
            <v>ANACLEIA EWEN SERAFIM FERREIRA</v>
          </cell>
          <cell r="F15" t="str">
            <v>DAS-5</v>
          </cell>
        </row>
        <row r="16">
          <cell r="C16" t="str">
            <v>INAÊ FIALHO BRITO LIMA</v>
          </cell>
          <cell r="F16" t="str">
            <v>CAS-1</v>
          </cell>
        </row>
        <row r="17">
          <cell r="C17" t="str">
            <v xml:space="preserve">GABRIELLE TAKAHASHI CARTAXO BASTO DE ALBUQUERQUE </v>
          </cell>
          <cell r="F17" t="str">
            <v>DAS-4</v>
          </cell>
        </row>
        <row r="18">
          <cell r="C18" t="str">
            <v>LUCIANA SOARES ALBUQUERQUE DE MOURA</v>
          </cell>
          <cell r="F18" t="str">
            <v>CAS-3</v>
          </cell>
        </row>
        <row r="19">
          <cell r="C19" t="str">
            <v>JOSELITO DE OLIVEIRA RAMOS</v>
          </cell>
          <cell r="F19" t="str">
            <v>DAS-4</v>
          </cell>
        </row>
        <row r="20">
          <cell r="C20" t="str">
            <v>EM ABERTO</v>
          </cell>
          <cell r="F20" t="str">
            <v>FDA-3</v>
          </cell>
        </row>
        <row r="21">
          <cell r="C21" t="str">
            <v>MARINEZ LIMA DA SILVA</v>
          </cell>
          <cell r="F21" t="str">
            <v>FGS-1</v>
          </cell>
        </row>
        <row r="22">
          <cell r="C22" t="str">
            <v>IVSON VIEIRA DE AQUINO</v>
          </cell>
          <cell r="F22" t="str">
            <v>FGS-1</v>
          </cell>
        </row>
        <row r="23">
          <cell r="C23" t="str">
            <v>EM ABERTO</v>
          </cell>
          <cell r="F23" t="str">
            <v>CAS-5</v>
          </cell>
        </row>
        <row r="24">
          <cell r="C24" t="str">
            <v>FELIPE ANTÔNIO OLIVEIRA BEZERRA</v>
          </cell>
          <cell r="F24" t="str">
            <v>CAS-1</v>
          </cell>
        </row>
        <row r="25">
          <cell r="C25" t="str">
            <v>CARLOS ALBERTO GOMES DE AMORIM FILHO</v>
          </cell>
          <cell r="F25" t="str">
            <v>FDA</v>
          </cell>
        </row>
        <row r="26">
          <cell r="C26" t="str">
            <v>EM ABERTO</v>
          </cell>
          <cell r="F26" t="str">
            <v>FDA</v>
          </cell>
        </row>
        <row r="27">
          <cell r="C27" t="str">
            <v>EM ABERTO</v>
          </cell>
          <cell r="F27" t="str">
            <v>CAS-3</v>
          </cell>
        </row>
        <row r="28">
          <cell r="C28" t="str">
            <v xml:space="preserve">PAULA COSTA GAMA </v>
          </cell>
          <cell r="F28" t="str">
            <v>DAS-2</v>
          </cell>
        </row>
        <row r="29">
          <cell r="C29" t="str">
            <v>ANA CAROLINA TEIXEIRA DE MELO</v>
          </cell>
          <cell r="F29" t="str">
            <v>CAS-1</v>
          </cell>
        </row>
        <row r="30">
          <cell r="C30" t="str">
            <v>JOSE ARIMATEA AYRES MONTEIRO FILHO</v>
          </cell>
          <cell r="F30" t="str">
            <v>DAS-2</v>
          </cell>
        </row>
        <row r="31">
          <cell r="C31" t="str">
            <v>TÉRCIO RICARDO DA PAZ</v>
          </cell>
          <cell r="F31" t="str">
            <v>CAS-2</v>
          </cell>
        </row>
        <row r="32">
          <cell r="C32" t="str">
            <v>MARIA BETÂNIA GOMES DA SILVA</v>
          </cell>
          <cell r="F32" t="str">
            <v>CAS-1</v>
          </cell>
        </row>
        <row r="33">
          <cell r="C33" t="str">
            <v>JULIANA BRAGA NAZARIO RODRIGUES COUTINHO</v>
          </cell>
          <cell r="F33" t="str">
            <v>CAS-2</v>
          </cell>
        </row>
        <row r="34">
          <cell r="C34" t="str">
            <v>ANA PATRICIA SILVA CAVALCANTI</v>
          </cell>
          <cell r="F34" t="str">
            <v>DAS-2</v>
          </cell>
        </row>
        <row r="35">
          <cell r="C35" t="str">
            <v>ANÁLIA CRISTINA GOES CAVALCANTI DE ARRUDA FALÇÃO</v>
          </cell>
          <cell r="F35" t="str">
            <v>DAS-5</v>
          </cell>
        </row>
        <row r="36">
          <cell r="C36" t="str">
            <v xml:space="preserve">SANDRA BEZERRA DE ASSIS OLIVEIRA </v>
          </cell>
          <cell r="F36" t="str">
            <v>CAS-2</v>
          </cell>
        </row>
        <row r="37">
          <cell r="C37" t="str">
            <v>EM ABERTO</v>
          </cell>
          <cell r="F37" t="str">
            <v>FGS-1</v>
          </cell>
        </row>
        <row r="38">
          <cell r="C38" t="str">
            <v>EM ABERTO</v>
          </cell>
          <cell r="F38" t="str">
            <v>FGS-1</v>
          </cell>
        </row>
        <row r="39">
          <cell r="C39" t="str">
            <v xml:space="preserve">MICHELLE TAVARES DOS SANTOS ALBUQUERQUE </v>
          </cell>
          <cell r="F39" t="str">
            <v>DAS-1</v>
          </cell>
        </row>
        <row r="40">
          <cell r="C40" t="str">
            <v>EM ABERTO</v>
          </cell>
          <cell r="F40" t="str">
            <v>DAS-2</v>
          </cell>
        </row>
        <row r="41">
          <cell r="C41" t="str">
            <v>FERNANDA DE SOUZA LEÃO GAYOSO</v>
          </cell>
          <cell r="F41" t="str">
            <v>DAS-2</v>
          </cell>
        </row>
        <row r="42">
          <cell r="C42" t="str">
            <v>EVELLYN KETHILLEN LIMA DE SOUZA</v>
          </cell>
          <cell r="F42" t="str">
            <v>CAS-3</v>
          </cell>
        </row>
        <row r="43">
          <cell r="C43" t="str">
            <v>YURI THOMAS BARBOSA FERREIRA</v>
          </cell>
          <cell r="F43" t="str">
            <v>CAS-2</v>
          </cell>
        </row>
        <row r="44">
          <cell r="C44" t="str">
            <v xml:space="preserve">MARIA DIGNA BRAGA DE FIGUEIREDO LIMA </v>
          </cell>
          <cell r="F44" t="str">
            <v>FGS-1</v>
          </cell>
        </row>
        <row r="45">
          <cell r="C45" t="str">
            <v>ROBERTO SARMENTO DA SILVEIRA JUNIOR</v>
          </cell>
          <cell r="F45" t="str">
            <v>DAS-4</v>
          </cell>
        </row>
        <row r="46">
          <cell r="C46" t="str">
            <v>GEOVANNE NUNES E SILVA</v>
          </cell>
          <cell r="F46" t="str">
            <v>CAS-1</v>
          </cell>
        </row>
        <row r="47">
          <cell r="C47" t="str">
            <v>SYBELE QUEIROZ DOS SANTOS</v>
          </cell>
          <cell r="F47" t="str">
            <v>FDA-2</v>
          </cell>
        </row>
        <row r="48">
          <cell r="C48" t="str">
            <v>LILIAN MARIA CADETE DOS SANTOS</v>
          </cell>
          <cell r="F48" t="str">
            <v>FDA-4</v>
          </cell>
        </row>
        <row r="49">
          <cell r="C49" t="str">
            <v>ANITA OLGA DE CASTRO DE SOUZA</v>
          </cell>
          <cell r="F49" t="str">
            <v>FDA-4</v>
          </cell>
        </row>
        <row r="50">
          <cell r="C50" t="str">
            <v>EM ABERTO</v>
          </cell>
          <cell r="F50" t="str">
            <v>CAS-4</v>
          </cell>
        </row>
        <row r="51">
          <cell r="C51" t="str">
            <v>CRISTIANA MARIA DE MATTOS MACHADO NEPOMUCENO</v>
          </cell>
          <cell r="F51" t="str">
            <v>DAS-4</v>
          </cell>
        </row>
        <row r="52">
          <cell r="C52" t="str">
            <v>EM ABERTO</v>
          </cell>
          <cell r="F52" t="str">
            <v>FGS-1</v>
          </cell>
        </row>
        <row r="53">
          <cell r="C53" t="str">
            <v>ERNANI JOÃO MARINHO</v>
          </cell>
          <cell r="F53" t="str">
            <v>FGS-1</v>
          </cell>
        </row>
        <row r="54">
          <cell r="C54" t="str">
            <v>JAQUELINE MARIA DA SILVA</v>
          </cell>
          <cell r="F54" t="str">
            <v>DAS-5</v>
          </cell>
        </row>
        <row r="55">
          <cell r="C55" t="str">
            <v>LENORA CARDOSO FERREIRA ALVES</v>
          </cell>
          <cell r="F55" t="str">
            <v>DAS-5</v>
          </cell>
        </row>
        <row r="56">
          <cell r="C56" t="str">
            <v>HERENICE ALVES MOREIRA</v>
          </cell>
          <cell r="F56" t="str">
            <v>DAS-4</v>
          </cell>
        </row>
        <row r="57">
          <cell r="C57" t="str">
            <v>ANDERSON HENRIQUE GUSMÃO BARROS</v>
          </cell>
          <cell r="F57" t="str">
            <v>DAS-4</v>
          </cell>
        </row>
        <row r="58">
          <cell r="C58" t="str">
            <v>MICAEL COSTA GONÇALVES DOS SANTOS</v>
          </cell>
          <cell r="F58" t="str">
            <v>DAS-4</v>
          </cell>
        </row>
        <row r="59">
          <cell r="C59" t="str">
            <v>VALERIA MARIA FREIRE</v>
          </cell>
          <cell r="F59" t="str">
            <v>DAS-4</v>
          </cell>
        </row>
        <row r="60">
          <cell r="C60" t="str">
            <v>JALMIRA CONCEIÇÃO YAMASHIRO GONÇALVES</v>
          </cell>
          <cell r="F60" t="str">
            <v>DAS-4</v>
          </cell>
        </row>
        <row r="61">
          <cell r="C61" t="str">
            <v>LARYSSA MEDEIROS SANTOS</v>
          </cell>
          <cell r="F61" t="str">
            <v>DAS-4</v>
          </cell>
        </row>
        <row r="62">
          <cell r="C62" t="str">
            <v>KÁTIA VALÉRIA BORGES JATOBÁ</v>
          </cell>
          <cell r="F62" t="str">
            <v>DAS-4</v>
          </cell>
        </row>
        <row r="63">
          <cell r="C63" t="str">
            <v>EM ABERTO</v>
          </cell>
          <cell r="F63" t="str">
            <v>DAS-4</v>
          </cell>
        </row>
        <row r="64">
          <cell r="C64" t="str">
            <v>LARYSSA SOARES DE ARAÚJO</v>
          </cell>
          <cell r="F64" t="str">
            <v>DAS-4</v>
          </cell>
        </row>
        <row r="65">
          <cell r="C65" t="str">
            <v>PAULO HENRIQUE PONTES MARINHO</v>
          </cell>
          <cell r="F65" t="str">
            <v>DAS-5</v>
          </cell>
        </row>
        <row r="66">
          <cell r="C66" t="str">
            <v>JULYANE GABRYELA ROCHA SOARES</v>
          </cell>
          <cell r="F66" t="str">
            <v>DAS-4</v>
          </cell>
        </row>
        <row r="67">
          <cell r="C67" t="str">
            <v>EDVANIA FELIX LOPES DA SILVA</v>
          </cell>
          <cell r="F67" t="str">
            <v>DAS-4</v>
          </cell>
        </row>
        <row r="68">
          <cell r="C68" t="str">
            <v>VICTOR HENRIQUE MELO LIMA</v>
          </cell>
          <cell r="F68" t="str">
            <v>DAS-4</v>
          </cell>
        </row>
        <row r="69">
          <cell r="C69" t="str">
            <v>EM ABERTO</v>
          </cell>
          <cell r="F69" t="str">
            <v>DAS-4</v>
          </cell>
        </row>
        <row r="70">
          <cell r="C70" t="str">
            <v>RIQUELISON APARECIDO SOARES DA SILVA</v>
          </cell>
          <cell r="F70" t="str">
            <v>DAS-4</v>
          </cell>
        </row>
        <row r="71">
          <cell r="C71" t="str">
            <v>EM ABERTO</v>
          </cell>
          <cell r="F71" t="str">
            <v>DAS-4</v>
          </cell>
        </row>
        <row r="72">
          <cell r="C72" t="str">
            <v>JULIANA CAROLINE DO NASCIMENTO SILVA LIMA</v>
          </cell>
          <cell r="F72" t="str">
            <v>DAS-4</v>
          </cell>
        </row>
        <row r="73">
          <cell r="C73" t="str">
            <v>MARINA CORRAL DE ABREU</v>
          </cell>
          <cell r="F73" t="str">
            <v>DAS-4</v>
          </cell>
        </row>
        <row r="74">
          <cell r="C74" t="str">
            <v>CHRYSLAINE KAROLINE SANTOS DO NASCIMENTO</v>
          </cell>
          <cell r="F74" t="str">
            <v>DAS-4</v>
          </cell>
        </row>
        <row r="75">
          <cell r="C75" t="str">
            <v>CLEBER SANTOS BEZERRA</v>
          </cell>
          <cell r="F75" t="str">
            <v>DAS-4</v>
          </cell>
        </row>
        <row r="76">
          <cell r="C76" t="str">
            <v>IARA LUANA SANTOS</v>
          </cell>
          <cell r="F76" t="str">
            <v>DAS-4</v>
          </cell>
        </row>
        <row r="77">
          <cell r="C77" t="str">
            <v>EM ABERTO</v>
          </cell>
          <cell r="F77" t="str">
            <v>DAS-4</v>
          </cell>
        </row>
        <row r="78">
          <cell r="C78" t="str">
            <v>LUIZ PAULO DA SILVA BENICIO</v>
          </cell>
          <cell r="F78" t="str">
            <v>DAS-4</v>
          </cell>
        </row>
        <row r="79">
          <cell r="C79" t="str">
            <v>SAMUEL DE OLIVEIRA SILVA FILHO</v>
          </cell>
          <cell r="F79" t="str">
            <v>DAS-4</v>
          </cell>
        </row>
        <row r="80">
          <cell r="C80" t="str">
            <v>EM ABERTO</v>
          </cell>
          <cell r="F80" t="str">
            <v>DAS-4</v>
          </cell>
        </row>
        <row r="81">
          <cell r="C81" t="str">
            <v>EM ABERTO</v>
          </cell>
          <cell r="F81" t="str">
            <v>FGS-1</v>
          </cell>
        </row>
        <row r="82">
          <cell r="C82" t="str">
            <v>EM ABERTO</v>
          </cell>
          <cell r="F82" t="str">
            <v>DAS-1</v>
          </cell>
        </row>
        <row r="83">
          <cell r="C83" t="str">
            <v>ALEXANDRE BEZERRA VIEIRA FILHO</v>
          </cell>
          <cell r="F83" t="str">
            <v>DAS-4</v>
          </cell>
        </row>
        <row r="84">
          <cell r="C84" t="str">
            <v>EM ABERTO</v>
          </cell>
          <cell r="F84" t="str">
            <v>DAS-4</v>
          </cell>
        </row>
        <row r="85">
          <cell r="C85" t="str">
            <v>AMANDA ALVES DE MELO</v>
          </cell>
          <cell r="F85" t="str">
            <v>DAS-4</v>
          </cell>
        </row>
        <row r="86">
          <cell r="C86" t="str">
            <v>ANA KEILA MEIRELES DE LIMA MORAIS</v>
          </cell>
          <cell r="F86" t="str">
            <v>DAS-4</v>
          </cell>
        </row>
        <row r="87">
          <cell r="C87" t="str">
            <v>EWERTON LINDBERGUE SILVA</v>
          </cell>
          <cell r="F87" t="str">
            <v>DAS-4</v>
          </cell>
        </row>
        <row r="88">
          <cell r="C88" t="str">
            <v>EM ABERTO</v>
          </cell>
          <cell r="F88" t="str">
            <v>DAS-4</v>
          </cell>
        </row>
        <row r="89">
          <cell r="C89" t="str">
            <v>GABRIELA CILENE DE ALMEIDA</v>
          </cell>
          <cell r="F89" t="str">
            <v>DAS-4</v>
          </cell>
        </row>
        <row r="90">
          <cell r="C90" t="str">
            <v xml:space="preserve">PATRICIA ANTONINO BRITO </v>
          </cell>
          <cell r="F90" t="str">
            <v>DAS-4</v>
          </cell>
        </row>
        <row r="91">
          <cell r="C91" t="str">
            <v>JOÃO WANDERLEY REGUEIRA NETO</v>
          </cell>
          <cell r="F91" t="str">
            <v>DAS-4</v>
          </cell>
        </row>
        <row r="92">
          <cell r="C92" t="str">
            <v>EM ABERTO</v>
          </cell>
          <cell r="F92" t="str">
            <v>DAS-4</v>
          </cell>
        </row>
        <row r="93">
          <cell r="C93" t="str">
            <v>LÍVIA MOURA MATOS</v>
          </cell>
          <cell r="F93" t="str">
            <v>DAS-4</v>
          </cell>
        </row>
        <row r="94">
          <cell r="C94" t="str">
            <v>EM ABERTO</v>
          </cell>
          <cell r="F94" t="str">
            <v>DAS-4</v>
          </cell>
        </row>
        <row r="95">
          <cell r="C95" t="str">
            <v>PAULO EWERTON RIBEIRO DA SILVA</v>
          </cell>
          <cell r="F95" t="str">
            <v>DAS-4</v>
          </cell>
        </row>
        <row r="96">
          <cell r="C96" t="str">
            <v>PAULO SÁVIO DE SIQUEIRA CAVALCANTI VERAS</v>
          </cell>
          <cell r="F96" t="str">
            <v>DAS-4</v>
          </cell>
        </row>
        <row r="97">
          <cell r="C97" t="str">
            <v>JOSÉ RENATTO LIBERATO DA SILVA</v>
          </cell>
          <cell r="F97" t="str">
            <v>DAS-4</v>
          </cell>
        </row>
        <row r="98">
          <cell r="C98" t="str">
            <v>WILLYANE FERNANDA SANTANA DA SILVA</v>
          </cell>
          <cell r="F98" t="str">
            <v>DAS-4</v>
          </cell>
        </row>
        <row r="99">
          <cell r="C99" t="str">
            <v>ANA PAULA DE LIMA BORGES</v>
          </cell>
          <cell r="F99" t="str">
            <v>DAS-4</v>
          </cell>
        </row>
        <row r="100">
          <cell r="C100" t="str">
            <v>CAMILLA CARVALHO DO NASCIMENTO CUNHA</v>
          </cell>
          <cell r="F100" t="str">
            <v>DAS-4</v>
          </cell>
        </row>
        <row r="101">
          <cell r="C101" t="str">
            <v>DEBORAH KARINE MELO MARTINS SANTANA DE OLIVEIRA</v>
          </cell>
          <cell r="F101" t="str">
            <v>DAS-4</v>
          </cell>
        </row>
        <row r="102">
          <cell r="C102" t="str">
            <v>DIEGO MARTINS DE SOUZA DANTAS</v>
          </cell>
          <cell r="F102" t="str">
            <v>DAS-4</v>
          </cell>
        </row>
        <row r="103">
          <cell r="C103" t="str">
            <v>DIJAIR FERREIRA DA SILVA</v>
          </cell>
          <cell r="F103" t="str">
            <v>DAS-4</v>
          </cell>
        </row>
        <row r="104">
          <cell r="C104" t="str">
            <v>LUCIAN JOSÉ CAVALCANTI DE OLIVEIRA</v>
          </cell>
          <cell r="F104" t="str">
            <v>DAS-4</v>
          </cell>
        </row>
        <row r="105">
          <cell r="C105" t="str">
            <v>PAULO ROGÉRIO OLIVEIRA FREITAS</v>
          </cell>
          <cell r="F105" t="str">
            <v>DAS-5</v>
          </cell>
        </row>
        <row r="106">
          <cell r="C106" t="str">
            <v>EM ABERTO</v>
          </cell>
          <cell r="F106" t="str">
            <v>DAS-4</v>
          </cell>
        </row>
        <row r="107">
          <cell r="C107" t="str">
            <v>EM ABERTO</v>
          </cell>
          <cell r="F107" t="str">
            <v>DAS-4</v>
          </cell>
        </row>
        <row r="108">
          <cell r="C108" t="str">
            <v>VERINILDO NOBERTO RITO</v>
          </cell>
          <cell r="F108" t="str">
            <v>DAS-4</v>
          </cell>
        </row>
        <row r="109">
          <cell r="C109" t="str">
            <v>WALTER OTTO NEVENSCHWANDER JÚNIOR</v>
          </cell>
          <cell r="F109" t="str">
            <v>DAS-2</v>
          </cell>
        </row>
        <row r="110">
          <cell r="C110" t="str">
            <v xml:space="preserve">CAROLINA MARIA DE MENEZES CHAVES </v>
          </cell>
          <cell r="F110" t="str">
            <v>CAS-1</v>
          </cell>
        </row>
        <row r="111">
          <cell r="C111" t="str">
            <v>MAX JOSE HENRIQUES MONTEIRO</v>
          </cell>
          <cell r="F111" t="str">
            <v>CAS-1</v>
          </cell>
        </row>
        <row r="112">
          <cell r="C112" t="str">
            <v>WEDSON FERNANDO MENDES LACERDA</v>
          </cell>
          <cell r="F112" t="str">
            <v>CAS-1</v>
          </cell>
        </row>
        <row r="113">
          <cell r="C113" t="str">
            <v>JAMERSON ARAGÃO JUNIOR</v>
          </cell>
          <cell r="F113" t="str">
            <v>CAS-1</v>
          </cell>
        </row>
        <row r="114">
          <cell r="C114" t="str">
            <v>FERNANDA CABRAL DE MELLO VENTURA VIEGA</v>
          </cell>
          <cell r="F114" t="str">
            <v>DAS-2</v>
          </cell>
        </row>
        <row r="115">
          <cell r="C115" t="str">
            <v>EM ABERTO</v>
          </cell>
          <cell r="F115" t="str">
            <v>DAS-4</v>
          </cell>
        </row>
        <row r="116">
          <cell r="C116" t="str">
            <v>EM ABERTO</v>
          </cell>
          <cell r="F116" t="str">
            <v>DAS-4</v>
          </cell>
        </row>
        <row r="117">
          <cell r="C117" t="str">
            <v>PAULA DOS SANTOS CUNHA BOUMANN</v>
          </cell>
          <cell r="F117" t="str">
            <v>DAS-1</v>
          </cell>
        </row>
        <row r="118">
          <cell r="C118" t="str">
            <v>EMERSON THIAGO DA SILVA</v>
          </cell>
          <cell r="F118" t="str">
            <v>DAS-2</v>
          </cell>
        </row>
        <row r="119">
          <cell r="C119" t="str">
            <v>NÍVEA DE ASSIS JAQUES</v>
          </cell>
          <cell r="F119" t="str">
            <v>DAS-4</v>
          </cell>
        </row>
        <row r="120">
          <cell r="C120" t="str">
            <v>TACIANA CAVALCANTI ABUSSAFI</v>
          </cell>
          <cell r="F120" t="str">
            <v>DAS-4</v>
          </cell>
        </row>
        <row r="121">
          <cell r="C121" t="str">
            <v>EM ABERTO</v>
          </cell>
          <cell r="F121" t="str">
            <v>DAS-4</v>
          </cell>
        </row>
        <row r="122">
          <cell r="C122" t="str">
            <v>ANA CARLA DE OLIVEIRA LEITE</v>
          </cell>
          <cell r="F122" t="str">
            <v>DAS-4</v>
          </cell>
        </row>
        <row r="123">
          <cell r="C123" t="str">
            <v>EMANUELLE MARIA VILAÇA DOS SANTOS</v>
          </cell>
          <cell r="F123" t="str">
            <v>DAS-2</v>
          </cell>
        </row>
        <row r="124">
          <cell r="C124" t="str">
            <v>SAMUEL SANTOS DE AZEVÊDO</v>
          </cell>
          <cell r="F124" t="str">
            <v>DAS-3</v>
          </cell>
        </row>
        <row r="125">
          <cell r="C125" t="str">
            <v>ALINE PEREIRA RODRIGUES</v>
          </cell>
          <cell r="F125" t="str">
            <v>DAS-3</v>
          </cell>
        </row>
        <row r="126">
          <cell r="C126" t="str">
            <v>MARIA CLARA SEABRA MARANHÃO CAVALCANTI</v>
          </cell>
          <cell r="F126" t="str">
            <v>DAS-4</v>
          </cell>
        </row>
        <row r="127">
          <cell r="C127" t="str">
            <v>LUCIANA ARAUJO DE AGUIAR VASCONCELOS</v>
          </cell>
          <cell r="F127" t="str">
            <v>DAS-4</v>
          </cell>
        </row>
        <row r="128">
          <cell r="C128" t="str">
            <v>DANIEL ANDRADE GIRÃO</v>
          </cell>
          <cell r="F128" t="str">
            <v>DAS-4</v>
          </cell>
        </row>
        <row r="129">
          <cell r="C129" t="str">
            <v>FÁBIO DE SOUZA VASCONCELOS</v>
          </cell>
          <cell r="F129" t="str">
            <v>DAS-4</v>
          </cell>
        </row>
        <row r="130">
          <cell r="C130" t="str">
            <v>EM ABERTO</v>
          </cell>
          <cell r="F130" t="str">
            <v>DAS-4</v>
          </cell>
        </row>
        <row r="131">
          <cell r="C131" t="str">
            <v>EM ABERTO</v>
          </cell>
          <cell r="F131" t="str">
            <v>DAS-2</v>
          </cell>
        </row>
        <row r="132">
          <cell r="C132" t="str">
            <v>EM ABERTO</v>
          </cell>
          <cell r="F132" t="str">
            <v>FGS-1</v>
          </cell>
        </row>
        <row r="133">
          <cell r="C133" t="str">
            <v xml:space="preserve"> SEVERINO JOAQUIM DA SILVA</v>
          </cell>
          <cell r="F133" t="str">
            <v>CAS-1</v>
          </cell>
        </row>
        <row r="134">
          <cell r="C134" t="str">
            <v>EM ABERTO</v>
          </cell>
          <cell r="F134" t="str">
            <v>DAS-3</v>
          </cell>
        </row>
        <row r="135">
          <cell r="C135" t="str">
            <v>ANA PAULA CABRAL LEVY DE ANDRADE</v>
          </cell>
          <cell r="F135" t="str">
            <v>CAS-2</v>
          </cell>
        </row>
        <row r="136">
          <cell r="C136" t="str">
            <v>EM ABERTO</v>
          </cell>
          <cell r="F136" t="str">
            <v>DAS-4</v>
          </cell>
        </row>
        <row r="137">
          <cell r="C137" t="str">
            <v xml:space="preserve">ANA CAROLINA CARNEIRO BARRETTO </v>
          </cell>
          <cell r="F137" t="str">
            <v>CAS-2</v>
          </cell>
        </row>
        <row r="138">
          <cell r="C138" t="str">
            <v>MARCILIO BEZERRA DA SILVA</v>
          </cell>
          <cell r="F138" t="str">
            <v>FGS-1</v>
          </cell>
        </row>
        <row r="139">
          <cell r="C139" t="str">
            <v>ESDRAS BARBOSA LIMA DA SILVA</v>
          </cell>
          <cell r="F139" t="str">
            <v>FGS-1</v>
          </cell>
        </row>
        <row r="140">
          <cell r="C140" t="str">
            <v>ANNE ALLICE VAREJAO CORREIA</v>
          </cell>
          <cell r="F140" t="str">
            <v>CAS-4</v>
          </cell>
        </row>
        <row r="141">
          <cell r="C141" t="str">
            <v>EM ABERTO</v>
          </cell>
          <cell r="F141" t="str">
            <v>CAS-5</v>
          </cell>
        </row>
        <row r="142">
          <cell r="C142" t="str">
            <v>EM ABERTO</v>
          </cell>
          <cell r="F142" t="str">
            <v>FGS-1</v>
          </cell>
        </row>
        <row r="143">
          <cell r="C143" t="str">
            <v>RICARDO ANTONIO RAMOS SILVA</v>
          </cell>
          <cell r="F143" t="str">
            <v>FDA-2</v>
          </cell>
        </row>
        <row r="144">
          <cell r="C144" t="str">
            <v>EM ABERTO</v>
          </cell>
          <cell r="F144" t="str">
            <v>CAS-4</v>
          </cell>
        </row>
        <row r="145">
          <cell r="C145" t="str">
            <v>EM ABERTO</v>
          </cell>
          <cell r="F145" t="str">
            <v>DAS-4</v>
          </cell>
        </row>
        <row r="146">
          <cell r="C146" t="str">
            <v>EM ABERTO</v>
          </cell>
          <cell r="F146" t="str">
            <v>DAS-4</v>
          </cell>
        </row>
        <row r="147">
          <cell r="C147" t="str">
            <v>EM ABERTO</v>
          </cell>
          <cell r="F147" t="str">
            <v>DAS-2</v>
          </cell>
        </row>
        <row r="148">
          <cell r="C148" t="str">
            <v>LUCIANA ANDRADE CANUTO</v>
          </cell>
          <cell r="F148" t="str">
            <v>DAS-2</v>
          </cell>
        </row>
        <row r="149">
          <cell r="C149" t="str">
            <v>ALZENIR GOMES FERREIRA</v>
          </cell>
          <cell r="F149" t="str">
            <v>CAS-3</v>
          </cell>
        </row>
        <row r="150">
          <cell r="C150" t="str">
            <v>NELIA BANDEIRA COUTINHO</v>
          </cell>
          <cell r="F150" t="str">
            <v>DAS-4</v>
          </cell>
        </row>
        <row r="151">
          <cell r="C151" t="str">
            <v>EDUARDO JOSÉ MONTEIRO AMORIM</v>
          </cell>
          <cell r="F151" t="str">
            <v>DAS-5</v>
          </cell>
        </row>
        <row r="152">
          <cell r="C152" t="str">
            <v>GUSTAVO FALCÃO D'AZEVEDO RAMOS</v>
          </cell>
          <cell r="F152" t="str">
            <v>DAS-3</v>
          </cell>
        </row>
        <row r="153">
          <cell r="C153" t="str">
            <v>PEDRO MENDONÇA FERREIRA</v>
          </cell>
          <cell r="F153" t="str">
            <v>DAS-4</v>
          </cell>
        </row>
        <row r="154">
          <cell r="C154" t="str">
            <v>MARIA ANGÉLICA CARNEIRO IBRAHIM</v>
          </cell>
          <cell r="F154" t="str">
            <v>CAS-1</v>
          </cell>
        </row>
        <row r="155">
          <cell r="C155" t="str">
            <v>RHUAAN PEDRO RODRIGUES DO NASCIMENTO</v>
          </cell>
          <cell r="F155" t="str">
            <v>CAS-3</v>
          </cell>
        </row>
        <row r="156">
          <cell r="C156" t="str">
            <v>PATRICIA MARIZ VASQUEZ</v>
          </cell>
          <cell r="F156" t="str">
            <v>DAS-4</v>
          </cell>
        </row>
        <row r="157">
          <cell r="C157" t="str">
            <v>CONCEIÇAO DE MARIA LIMA DE LIRA</v>
          </cell>
          <cell r="F157" t="str">
            <v>CAS-2</v>
          </cell>
        </row>
        <row r="158">
          <cell r="C158" t="str">
            <v>FERNANDA LOBO MONTEATH</v>
          </cell>
          <cell r="F158" t="str">
            <v>FDA-2</v>
          </cell>
        </row>
        <row r="159">
          <cell r="C159" t="str">
            <v>EM ABERTO</v>
          </cell>
          <cell r="F159" t="str">
            <v>FGS-1</v>
          </cell>
        </row>
        <row r="160">
          <cell r="C160" t="str">
            <v>KERIOLAINE DE ALMEIDA MONTE</v>
          </cell>
          <cell r="F160" t="str">
            <v>CAS-2</v>
          </cell>
        </row>
        <row r="161">
          <cell r="C161" t="str">
            <v>CLAYTON FERNANDO DE SANTANA</v>
          </cell>
          <cell r="F161" t="str">
            <v>FDA-3</v>
          </cell>
        </row>
        <row r="162">
          <cell r="C162" t="str">
            <v>CATHARINE DE ANDRADE COURA</v>
          </cell>
          <cell r="F162" t="str">
            <v>CAS-1</v>
          </cell>
        </row>
        <row r="163">
          <cell r="C163" t="str">
            <v>PERIGUARI RODRIGUES DE LUCENA</v>
          </cell>
          <cell r="F163" t="str">
            <v>DAS-2</v>
          </cell>
        </row>
        <row r="164">
          <cell r="C164" t="str">
            <v>EM ABERTO</v>
          </cell>
          <cell r="F164" t="str">
            <v>CAS-4</v>
          </cell>
        </row>
        <row r="165">
          <cell r="C165" t="str">
            <v>RENATA DE LIRA MENDES</v>
          </cell>
          <cell r="F165" t="str">
            <v>CAS-3</v>
          </cell>
        </row>
        <row r="166">
          <cell r="C166" t="str">
            <v>LUANA FERNANDA MARTINS DA SILVA</v>
          </cell>
          <cell r="F166" t="str">
            <v>CAS-4</v>
          </cell>
        </row>
        <row r="167">
          <cell r="C167" t="str">
            <v>ANGELO AGRELLI NETO</v>
          </cell>
          <cell r="F167" t="str">
            <v>FGS-1</v>
          </cell>
        </row>
        <row r="168">
          <cell r="C168" t="str">
            <v>LUCAS EVANGELISTA LOBO DO NASCIMENTO NETO</v>
          </cell>
          <cell r="F168" t="str">
            <v>FGS-1</v>
          </cell>
        </row>
        <row r="169">
          <cell r="C169" t="str">
            <v>JOAO LUIZ ALVES DA ROCHA</v>
          </cell>
          <cell r="F169" t="str">
            <v>FGS-1</v>
          </cell>
        </row>
        <row r="170">
          <cell r="C170" t="str">
            <v>ADRIANA MARIA ASFORA NASSAR ALAMA</v>
          </cell>
          <cell r="F170" t="str">
            <v>DAS-1</v>
          </cell>
        </row>
        <row r="171">
          <cell r="C171" t="str">
            <v xml:space="preserve">ELLEN DE LIMA ARAUJO </v>
          </cell>
          <cell r="F171" t="str">
            <v>DAS-5</v>
          </cell>
        </row>
        <row r="172">
          <cell r="C172" t="str">
            <v>ANA LÚCIA FERREIRA DOS SANTOS</v>
          </cell>
          <cell r="F172" t="str">
            <v>CAS-1</v>
          </cell>
        </row>
        <row r="173">
          <cell r="C173" t="str">
            <v>VIVIANE DE OLIVEIRA SOARES SANTOS</v>
          </cell>
          <cell r="F173" t="str">
            <v>CAS-1</v>
          </cell>
        </row>
        <row r="174">
          <cell r="C174" t="str">
            <v>PETRONIO JOSE DE SOUZA OLIVEIRA</v>
          </cell>
          <cell r="F174" t="str">
            <v>CAS-1</v>
          </cell>
        </row>
        <row r="175">
          <cell r="C175" t="str">
            <v>FERNANDA RAFAELLA CHAGAS PEREIRA</v>
          </cell>
          <cell r="F175" t="str">
            <v>DAS-2</v>
          </cell>
        </row>
        <row r="176">
          <cell r="C176" t="str">
            <v>JOSE AUGUSTO ALENCAR DE SÁ</v>
          </cell>
          <cell r="F176" t="str">
            <v>DAS-5</v>
          </cell>
        </row>
        <row r="177">
          <cell r="C177" t="str">
            <v>PAULO ROBERTO DA SILVA</v>
          </cell>
          <cell r="F177" t="str">
            <v>CAS-1</v>
          </cell>
        </row>
        <row r="178">
          <cell r="C178" t="str">
            <v>EM ABERTO</v>
          </cell>
          <cell r="F178" t="str">
            <v>DAS-4</v>
          </cell>
        </row>
        <row r="179">
          <cell r="C179" t="str">
            <v>GEISA PATRICIA PAIVA DA SILVA</v>
          </cell>
          <cell r="F179" t="str">
            <v>CAS-1</v>
          </cell>
        </row>
        <row r="180">
          <cell r="C180" t="str">
            <v>EDILENE SIMAO DA SILVA</v>
          </cell>
          <cell r="F180" t="str">
            <v>CAS-1</v>
          </cell>
        </row>
        <row r="181">
          <cell r="C181" t="str">
            <v>PEDRO CASCÃO NOBRE DE ALMEIDA</v>
          </cell>
          <cell r="F181" t="str">
            <v>CAS-1</v>
          </cell>
        </row>
        <row r="182">
          <cell r="C182" t="str">
            <v>JOANA D’ARC PESSOA COSTA LESSA</v>
          </cell>
          <cell r="F182" t="str">
            <v>CAS-1</v>
          </cell>
        </row>
        <row r="183">
          <cell r="C183" t="str">
            <v>NICOLLY SOARES FLORÊNCIO</v>
          </cell>
          <cell r="F183" t="str">
            <v>CAS-2</v>
          </cell>
        </row>
        <row r="184">
          <cell r="C184" t="str">
            <v xml:space="preserve">STHELA MARIA DE MEDEIROS VIEIRA - </v>
          </cell>
          <cell r="F184" t="str">
            <v>CAS-3</v>
          </cell>
        </row>
        <row r="185">
          <cell r="C185" t="str">
            <v>JOÃO PAULO ROCHA DAMASCENO</v>
          </cell>
          <cell r="F185" t="str">
            <v>DAS-1</v>
          </cell>
        </row>
        <row r="186">
          <cell r="C186" t="str">
            <v>EM ABERTO</v>
          </cell>
          <cell r="F186" t="str">
            <v>DAS-3</v>
          </cell>
        </row>
        <row r="187">
          <cell r="C187" t="str">
            <v>EM ABERTO</v>
          </cell>
          <cell r="F187" t="str">
            <v>DAS-4</v>
          </cell>
        </row>
        <row r="188">
          <cell r="C188" t="str">
            <v>EM ABERTO</v>
          </cell>
          <cell r="F188" t="str">
            <v>DAS-2</v>
          </cell>
        </row>
        <row r="189">
          <cell r="C189" t="str">
            <v>EM ABERTO</v>
          </cell>
          <cell r="F189" t="str">
            <v>DAS-2</v>
          </cell>
        </row>
        <row r="190">
          <cell r="C190" t="str">
            <v>ANA VIRGINIA DE ALBUQUERQUE BARROS</v>
          </cell>
          <cell r="F190" t="str">
            <v>DAS-3</v>
          </cell>
        </row>
        <row r="191">
          <cell r="C191" t="str">
            <v>MEYDSON FERNANDO LUCENA DA SILVA</v>
          </cell>
          <cell r="F191" t="str">
            <v>DAS-4</v>
          </cell>
        </row>
        <row r="192">
          <cell r="C192" t="str">
            <v>AIRTON NASCIMENTO DE CASTRO</v>
          </cell>
          <cell r="F192" t="str">
            <v>FGS-1</v>
          </cell>
        </row>
        <row r="193">
          <cell r="C193" t="str">
            <v>EM ABERTO</v>
          </cell>
          <cell r="F193" t="str">
            <v>FGS-1</v>
          </cell>
        </row>
        <row r="194">
          <cell r="C194" t="str">
            <v>ANTONIO CARLOS ALVES</v>
          </cell>
          <cell r="F194" t="str">
            <v>FGS-3</v>
          </cell>
        </row>
        <row r="195">
          <cell r="C195" t="str">
            <v>EM ABERTO</v>
          </cell>
          <cell r="F195" t="str">
            <v>CAS-5</v>
          </cell>
        </row>
        <row r="196">
          <cell r="C196" t="str">
            <v>RICARDO BOTELHO PESSOA</v>
          </cell>
          <cell r="F196" t="str">
            <v>DAS-4</v>
          </cell>
        </row>
        <row r="197">
          <cell r="C197" t="str">
            <v>EM ABERTO</v>
          </cell>
          <cell r="F197" t="str">
            <v>DAS-5</v>
          </cell>
        </row>
        <row r="198">
          <cell r="C198" t="str">
            <v>PEDRO HENRIQUE DA SILVA BARBOSA</v>
          </cell>
          <cell r="F198" t="str">
            <v>CAS-4</v>
          </cell>
        </row>
        <row r="199">
          <cell r="C199" t="str">
            <v>SANDRA MARIA ATHAYDE DE AMORIM</v>
          </cell>
          <cell r="F199" t="str">
            <v>FDA-3</v>
          </cell>
        </row>
        <row r="200">
          <cell r="C200" t="str">
            <v>LAIRON JOSÉ DO NASCIMENTO SOUZA</v>
          </cell>
          <cell r="F200" t="str">
            <v>CAS-4</v>
          </cell>
        </row>
        <row r="201">
          <cell r="C201" t="str">
            <v>JOSÉ UBIRACI PEREIRA</v>
          </cell>
          <cell r="F201" t="str">
            <v>FDA-2</v>
          </cell>
        </row>
        <row r="202">
          <cell r="C202" t="str">
            <v>LEONARDO TIBÚRCIO CAVALCANTI</v>
          </cell>
          <cell r="F202" t="str">
            <v>CAS-3</v>
          </cell>
        </row>
        <row r="203">
          <cell r="C203" t="str">
            <v>AMANDA OLIVEIRA CHAVES DE ANDRADE</v>
          </cell>
          <cell r="F203" t="str">
            <v>CAS-2</v>
          </cell>
        </row>
        <row r="204">
          <cell r="C204" t="str">
            <v>ANNA PAULA LEOPOLDO DE SOUZA</v>
          </cell>
          <cell r="F204" t="str">
            <v>DAS-4</v>
          </cell>
        </row>
        <row r="205">
          <cell r="C205" t="str">
            <v>MATHEUS FERREIRA DA SILVEIRA</v>
          </cell>
          <cell r="F205" t="str">
            <v>CAS-3</v>
          </cell>
        </row>
        <row r="206">
          <cell r="C206" t="str">
            <v>LAUDECI MEDEIROS EPAMINONDAS</v>
          </cell>
          <cell r="F206" t="str">
            <v>FGS-1</v>
          </cell>
        </row>
        <row r="207">
          <cell r="C207" t="str">
            <v>SUELI MARIA FEITOSA DA SILVA</v>
          </cell>
          <cell r="F207" t="str">
            <v>FGS-1</v>
          </cell>
        </row>
        <row r="208">
          <cell r="C208" t="str">
            <v>BRUNO GABRIEL CAVALCANTI CAMPANHA</v>
          </cell>
          <cell r="F208" t="str">
            <v>CAS-3</v>
          </cell>
        </row>
        <row r="209">
          <cell r="C209" t="str">
            <v>MARIA JOSE MARTINS RIBEIRO</v>
          </cell>
          <cell r="F209" t="str">
            <v>CAS-1</v>
          </cell>
        </row>
        <row r="210">
          <cell r="C210" t="str">
            <v>GABRIELA LANDIM JACO</v>
          </cell>
          <cell r="F210" t="str">
            <v>CAS-5</v>
          </cell>
        </row>
        <row r="211">
          <cell r="C211" t="str">
            <v>INALDA LIMA DE OLIVEIRA</v>
          </cell>
          <cell r="F211" t="str">
            <v>CAS-2</v>
          </cell>
        </row>
        <row r="212">
          <cell r="C212" t="str">
            <v>SÁTIRO DE SOUZA ANJOS FILHO</v>
          </cell>
          <cell r="F212" t="str">
            <v>CAS-3</v>
          </cell>
        </row>
        <row r="213">
          <cell r="C213" t="str">
            <v>LUCIANA DE MELO PRAZERES</v>
          </cell>
          <cell r="F213" t="str">
            <v>CAS-3</v>
          </cell>
        </row>
        <row r="214">
          <cell r="C214" t="str">
            <v>PATRICIA FERREIRA JACÓ</v>
          </cell>
          <cell r="F214" t="str">
            <v>DAS-4</v>
          </cell>
        </row>
        <row r="215">
          <cell r="C215" t="str">
            <v>BRUNO PASSAVANTE DE OLIVEIRA</v>
          </cell>
          <cell r="F215" t="str">
            <v>DAS-5</v>
          </cell>
        </row>
        <row r="216">
          <cell r="C216" t="str">
            <v>MANOELLA VICTÓRIA BEZERRA DA SILVA</v>
          </cell>
          <cell r="F216" t="str">
            <v>CAS-1</v>
          </cell>
        </row>
        <row r="217">
          <cell r="C217" t="str">
            <v>CAÍQUE REBOUÇAS DE MEDEIROS</v>
          </cell>
          <cell r="F217" t="str">
            <v>CAS-3</v>
          </cell>
        </row>
        <row r="218">
          <cell r="C218" t="str">
            <v>JAQUELINE ALCÂNTARA RODRIGUES COIMBRA</v>
          </cell>
          <cell r="F218" t="str">
            <v>CAS-1</v>
          </cell>
        </row>
        <row r="219">
          <cell r="C219" t="str">
            <v>EM ABERTO</v>
          </cell>
          <cell r="F219" t="str">
            <v>DAS-2</v>
          </cell>
        </row>
        <row r="220">
          <cell r="C220" t="str">
            <v>RAFAEL ALVARO RODRIGUES MELO</v>
          </cell>
          <cell r="F220" t="str">
            <v>DAS-2</v>
          </cell>
        </row>
        <row r="221">
          <cell r="C221" t="str">
            <v>EM ABERTO</v>
          </cell>
          <cell r="F221" t="str">
            <v>CAS-4</v>
          </cell>
        </row>
        <row r="222">
          <cell r="C222" t="str">
            <v>EM ABERTO</v>
          </cell>
          <cell r="F222" t="str">
            <v>CAS-4</v>
          </cell>
        </row>
        <row r="223">
          <cell r="C223" t="str">
            <v>VALDELENE VERÔNICA DE LIMA</v>
          </cell>
          <cell r="F223" t="str">
            <v>DAS-2</v>
          </cell>
        </row>
        <row r="224">
          <cell r="C224" t="str">
            <v>MARCIA FERREIRA LIMA</v>
          </cell>
          <cell r="F224" t="str">
            <v>CAS-2</v>
          </cell>
        </row>
        <row r="225">
          <cell r="C225" t="str">
            <v xml:space="preserve">MARIANA SILVA MONTEIRO </v>
          </cell>
          <cell r="F225" t="str">
            <v>FDA-4</v>
          </cell>
        </row>
        <row r="226">
          <cell r="C226" t="str">
            <v>JANAYNA COUTO NUNES LOPES</v>
          </cell>
          <cell r="F226" t="str">
            <v>CAS-1</v>
          </cell>
        </row>
        <row r="227">
          <cell r="C227" t="str">
            <v>ROSINALVA DE SANTANA ASSIS ROSA LIMA</v>
          </cell>
          <cell r="F227" t="str">
            <v>FGS-1</v>
          </cell>
        </row>
        <row r="228">
          <cell r="C228" t="str">
            <v>EM ABERTO</v>
          </cell>
          <cell r="F228" t="str">
            <v>DAS-5</v>
          </cell>
        </row>
        <row r="229">
          <cell r="C229" t="str">
            <v>RINALDO DE SOUZA VASCONCELOS</v>
          </cell>
          <cell r="F229" t="str">
            <v>DAS-4</v>
          </cell>
        </row>
        <row r="230">
          <cell r="C230" t="str">
            <v>PEDRO PAULO DOS SANTOS GUIMARÃES</v>
          </cell>
          <cell r="F230" t="str">
            <v>FDA-3</v>
          </cell>
        </row>
        <row r="231">
          <cell r="C231" t="str">
            <v>EM ABERTO</v>
          </cell>
          <cell r="F231" t="str">
            <v>CAS-5</v>
          </cell>
        </row>
        <row r="232">
          <cell r="C232" t="str">
            <v>ANDRÉ BRAZ DE LUCENA</v>
          </cell>
          <cell r="F232" t="str">
            <v>CAS-1</v>
          </cell>
        </row>
        <row r="233">
          <cell r="C233" t="str">
            <v>DIEGO ARAGÃO DE SOUZA BARROS</v>
          </cell>
          <cell r="F233" t="str">
            <v>CAS-3</v>
          </cell>
        </row>
        <row r="234">
          <cell r="C234" t="str">
            <v>EM ABERTO</v>
          </cell>
          <cell r="F234" t="str">
            <v>FGS-1</v>
          </cell>
        </row>
        <row r="235">
          <cell r="C235" t="str">
            <v>EM ABERTO</v>
          </cell>
          <cell r="F235" t="str">
            <v>FGS-1</v>
          </cell>
        </row>
        <row r="236">
          <cell r="C236" t="str">
            <v>BRUNA INGRID COSTA DE LIMA</v>
          </cell>
          <cell r="F236" t="str">
            <v>CAS-4</v>
          </cell>
        </row>
        <row r="237">
          <cell r="C237" t="str">
            <v>ALEXSANDRO ANDRADE SILVA</v>
          </cell>
          <cell r="F237" t="str">
            <v>CAS-2</v>
          </cell>
        </row>
        <row r="238">
          <cell r="C238" t="str">
            <v>ANTONIO ELOI GUEDES</v>
          </cell>
          <cell r="F238" t="str">
            <v>FGS-1</v>
          </cell>
        </row>
        <row r="239">
          <cell r="C239" t="str">
            <v>EM ABERTO</v>
          </cell>
          <cell r="F239" t="str">
            <v>FGS-1</v>
          </cell>
        </row>
        <row r="240">
          <cell r="C240" t="str">
            <v>ELINALDO IVO DA SILVA</v>
          </cell>
          <cell r="F240" t="str">
            <v>DAS-5</v>
          </cell>
        </row>
        <row r="241">
          <cell r="C241" t="str">
            <v>ALDA ZELIA PERSIVO DE SOUZA SILVA</v>
          </cell>
          <cell r="F241" t="str">
            <v>FGS-1</v>
          </cell>
        </row>
        <row r="242">
          <cell r="C242" t="str">
            <v>EM ABERTO</v>
          </cell>
          <cell r="F242" t="str">
            <v>FGS-1</v>
          </cell>
        </row>
        <row r="243">
          <cell r="C243" t="str">
            <v>EM ABERTO</v>
          </cell>
          <cell r="F243" t="str">
            <v>FGS-1</v>
          </cell>
        </row>
        <row r="244">
          <cell r="C244" t="str">
            <v>EM ABERTO</v>
          </cell>
          <cell r="F244" t="str">
            <v>FGA-1</v>
          </cell>
        </row>
        <row r="245">
          <cell r="C245" t="str">
            <v>ISABELA FARIAS VIEGAS</v>
          </cell>
          <cell r="F245" t="str">
            <v>DAS-4</v>
          </cell>
        </row>
        <row r="246">
          <cell r="C246" t="str">
            <v>JOSÉ ANASTÁCIO DE SOUSA</v>
          </cell>
          <cell r="F246" t="str">
            <v>CAS-3</v>
          </cell>
        </row>
        <row r="247">
          <cell r="C247" t="str">
            <v>GENIVAL VELOZO DA SILVA</v>
          </cell>
          <cell r="F247" t="str">
            <v>FGS-1</v>
          </cell>
        </row>
        <row r="248">
          <cell r="C248" t="str">
            <v>MORGANA ARRUDA CANTO</v>
          </cell>
          <cell r="F248" t="str">
            <v>DAS-4</v>
          </cell>
        </row>
        <row r="249">
          <cell r="C249" t="str">
            <v>ISABELLY MAELLY DA SILVA VIANA</v>
          </cell>
          <cell r="F249" t="str">
            <v>CAS-1</v>
          </cell>
        </row>
        <row r="250">
          <cell r="C250" t="str">
            <v>MIRELLA ABENANTE WANDERLEY</v>
          </cell>
          <cell r="F250" t="str">
            <v>CAS-1</v>
          </cell>
        </row>
        <row r="251">
          <cell r="C251" t="str">
            <v>EM ABERTO</v>
          </cell>
          <cell r="F251" t="str">
            <v>FGS-1</v>
          </cell>
        </row>
        <row r="252">
          <cell r="C252" t="str">
            <v>KARLA MICHELLE CORDEIRO BRAYNER</v>
          </cell>
          <cell r="F252" t="str">
            <v>CAS-2</v>
          </cell>
        </row>
        <row r="253">
          <cell r="C253" t="str">
            <v>THIAGO GOMES DE CARVALHO</v>
          </cell>
          <cell r="F253" t="str">
            <v>CAS-2</v>
          </cell>
        </row>
        <row r="254">
          <cell r="C254" t="str">
            <v>ANA CAROLINA SIQUEIRA DE ALBUQUERQUE COSTA</v>
          </cell>
          <cell r="F254" t="str">
            <v>DAS-4</v>
          </cell>
        </row>
        <row r="255">
          <cell r="C255" t="str">
            <v>CLEIDE MARIA DOS SANTOS</v>
          </cell>
          <cell r="F255" t="str">
            <v>CAS-1</v>
          </cell>
        </row>
        <row r="256">
          <cell r="C256" t="str">
            <v>JOSE TELMO WANDERLEY DE FARIAS</v>
          </cell>
          <cell r="F256" t="str">
            <v>CAS-3</v>
          </cell>
        </row>
        <row r="257">
          <cell r="C257" t="str">
            <v>CAIO GUIMARÃES FARIAS</v>
          </cell>
          <cell r="F257" t="str">
            <v>CAS-3</v>
          </cell>
        </row>
        <row r="258">
          <cell r="C258" t="str">
            <v>DENIS BONIFACIO DA SILVA</v>
          </cell>
          <cell r="F258" t="str">
            <v>FGS-3</v>
          </cell>
        </row>
        <row r="259">
          <cell r="C259" t="str">
            <v>EM ABERTO</v>
          </cell>
          <cell r="F259" t="str">
            <v>DAS-2</v>
          </cell>
        </row>
        <row r="260">
          <cell r="C260" t="str">
            <v>EM ABERTO</v>
          </cell>
          <cell r="F260" t="str">
            <v>DAS-2</v>
          </cell>
        </row>
        <row r="261">
          <cell r="C261" t="str">
            <v>EM ABERTO</v>
          </cell>
          <cell r="F261" t="str">
            <v>DAS-2</v>
          </cell>
        </row>
        <row r="262">
          <cell r="C262" t="str">
            <v>TEREZA CRISTINA CAVALCANTI BORBA LIMA</v>
          </cell>
          <cell r="F262" t="str">
            <v>DAS-3</v>
          </cell>
        </row>
        <row r="263">
          <cell r="C263" t="str">
            <v>SERGIO RODRIGUES DE OLIVEIRA</v>
          </cell>
          <cell r="F263" t="str">
            <v>DAS-3</v>
          </cell>
        </row>
        <row r="264">
          <cell r="C264" t="str">
            <v xml:space="preserve">THAIS GOMES DE LIRA </v>
          </cell>
          <cell r="F264" t="str">
            <v>DAS-3</v>
          </cell>
        </row>
        <row r="265">
          <cell r="C265" t="str">
            <v>EM ABERTO</v>
          </cell>
          <cell r="F265" t="str">
            <v>DAS-3</v>
          </cell>
        </row>
        <row r="266">
          <cell r="C266" t="str">
            <v>ÉLIDA FERNANDA RODRIGUES E SILVA</v>
          </cell>
          <cell r="F266" t="str">
            <v>DAS-3</v>
          </cell>
        </row>
        <row r="267">
          <cell r="C267" t="str">
            <v>WALLACE CAVALCANTI WANDERLEY DE AMORIM JUNIOR</v>
          </cell>
          <cell r="F267" t="str">
            <v>DAS-3</v>
          </cell>
        </row>
        <row r="268">
          <cell r="C268" t="str">
            <v xml:space="preserve">PAULINE SOUZA DA PAIXÃO </v>
          </cell>
          <cell r="F268" t="str">
            <v>DAS-3</v>
          </cell>
        </row>
        <row r="269">
          <cell r="C269" t="str">
            <v>RODRIGO ARCOVERDE ROCHA</v>
          </cell>
          <cell r="F269" t="str">
            <v>DAS-3</v>
          </cell>
        </row>
        <row r="270">
          <cell r="C270" t="str">
            <v>CAROLINA MOURA DA FONSECA NEVES</v>
          </cell>
          <cell r="F270" t="str">
            <v>DAS-3</v>
          </cell>
        </row>
        <row r="271">
          <cell r="C271" t="str">
            <v>EM ABERTO</v>
          </cell>
          <cell r="F271" t="str">
            <v>DAS-3</v>
          </cell>
        </row>
        <row r="272">
          <cell r="C272" t="str">
            <v>EM ABERTO</v>
          </cell>
          <cell r="F272" t="str">
            <v>DAS-3</v>
          </cell>
        </row>
        <row r="273">
          <cell r="C273" t="str">
            <v>EM ABERTO</v>
          </cell>
          <cell r="F273" t="str">
            <v>DAS-3</v>
          </cell>
        </row>
        <row r="274">
          <cell r="C274" t="str">
            <v>EM ABERTO</v>
          </cell>
          <cell r="F274" t="str">
            <v>DAS-3</v>
          </cell>
        </row>
        <row r="275">
          <cell r="C275" t="str">
            <v>EM ABERTO</v>
          </cell>
          <cell r="F275" t="str">
            <v>DAS-3</v>
          </cell>
        </row>
        <row r="276">
          <cell r="C276" t="str">
            <v>EM ABERTO</v>
          </cell>
          <cell r="F276" t="str">
            <v>DAS-3</v>
          </cell>
        </row>
        <row r="277">
          <cell r="C277" t="str">
            <v>EM ABERTO</v>
          </cell>
          <cell r="F277" t="str">
            <v>DAS-3</v>
          </cell>
        </row>
        <row r="278">
          <cell r="C278" t="str">
            <v>EM ABERTO</v>
          </cell>
          <cell r="F278" t="str">
            <v>DAS-3</v>
          </cell>
        </row>
        <row r="279">
          <cell r="C279" t="str">
            <v>EM ABERTO</v>
          </cell>
          <cell r="F279" t="str">
            <v>DAS-3</v>
          </cell>
        </row>
        <row r="280">
          <cell r="C280" t="str">
            <v>EM ABERTO</v>
          </cell>
          <cell r="F280" t="str">
            <v>DAS-3</v>
          </cell>
        </row>
        <row r="281">
          <cell r="C281" t="str">
            <v>EM ABERTO</v>
          </cell>
          <cell r="F281" t="str">
            <v>DAS-3</v>
          </cell>
        </row>
        <row r="282">
          <cell r="C282" t="str">
            <v>EM ABERTO</v>
          </cell>
          <cell r="F282" t="str">
            <v>DAS-3</v>
          </cell>
        </row>
        <row r="283">
          <cell r="C283" t="str">
            <v>EM ABERTO</v>
          </cell>
          <cell r="F283" t="str">
            <v>DAS-3</v>
          </cell>
        </row>
        <row r="284">
          <cell r="C284" t="str">
            <v>EM ABERTO</v>
          </cell>
          <cell r="F284" t="str">
            <v>DAS-3</v>
          </cell>
        </row>
        <row r="285">
          <cell r="C285" t="str">
            <v>EM ABERTO</v>
          </cell>
          <cell r="F285" t="str">
            <v>DAS-3</v>
          </cell>
        </row>
        <row r="286">
          <cell r="C286" t="str">
            <v>EM ABERTO</v>
          </cell>
          <cell r="F286" t="str">
            <v>DAS-3</v>
          </cell>
        </row>
        <row r="287">
          <cell r="C287" t="str">
            <v>EM ABERTO</v>
          </cell>
          <cell r="F287" t="str">
            <v>DAS-3</v>
          </cell>
        </row>
        <row r="288">
          <cell r="C288" t="str">
            <v>EM ABERTO</v>
          </cell>
          <cell r="F288" t="str">
            <v>DAS-3</v>
          </cell>
        </row>
        <row r="289">
          <cell r="C289" t="str">
            <v>EM ABERTO</v>
          </cell>
          <cell r="F289" t="str">
            <v>DAS-3</v>
          </cell>
        </row>
        <row r="290">
          <cell r="C290" t="str">
            <v>HENRIQUE NÓBREGA GÓES</v>
          </cell>
          <cell r="F290" t="str">
            <v>DAS-4</v>
          </cell>
        </row>
        <row r="291">
          <cell r="C291" t="str">
            <v>EVERTON SAMUEL DA MATA SILVA</v>
          </cell>
          <cell r="F291" t="str">
            <v>DAS-4</v>
          </cell>
        </row>
        <row r="292">
          <cell r="C292" t="str">
            <v>EM ABERTO</v>
          </cell>
          <cell r="F292" t="str">
            <v>DAS-4</v>
          </cell>
        </row>
        <row r="293">
          <cell r="C293" t="str">
            <v>ILANA GABRIELE OLIVEIRA DE SOUZA PARMERA</v>
          </cell>
          <cell r="F293" t="str">
            <v>DAS-4</v>
          </cell>
        </row>
        <row r="294">
          <cell r="C294" t="str">
            <v xml:space="preserve">PATRICIA SILVA DE ATAIDE   </v>
          </cell>
          <cell r="F294" t="str">
            <v>DAS-4</v>
          </cell>
        </row>
        <row r="295">
          <cell r="C295" t="str">
            <v>THALYTA DE SOUZA GONCALVES MATIAS</v>
          </cell>
          <cell r="F295" t="str">
            <v>DAS-4</v>
          </cell>
        </row>
        <row r="296">
          <cell r="C296" t="str">
            <v>MAYARA DANIELLE LEITE DA SILVA BEZERRA</v>
          </cell>
          <cell r="F296" t="str">
            <v>DAS-4</v>
          </cell>
        </row>
        <row r="297">
          <cell r="C297" t="str">
            <v xml:space="preserve">TATIANA SOUSA DE OLIVEIRA </v>
          </cell>
          <cell r="F297" t="str">
            <v>DAS-4</v>
          </cell>
        </row>
        <row r="298">
          <cell r="C298" t="str">
            <v xml:space="preserve">ISMAEL ANTONIO DA SILVA </v>
          </cell>
          <cell r="F298" t="str">
            <v>DAS-4</v>
          </cell>
        </row>
        <row r="299">
          <cell r="C299" t="str">
            <v>JHONATAN SANTOS DA SILVA</v>
          </cell>
          <cell r="F299" t="str">
            <v>DAS-4</v>
          </cell>
        </row>
        <row r="300">
          <cell r="C300" t="str">
            <v>MATEUS NASCIMENTO DA SILVA</v>
          </cell>
          <cell r="F300" t="str">
            <v>DAS-4</v>
          </cell>
        </row>
        <row r="301">
          <cell r="C301" t="str">
            <v>HERCULES DUTRA SANTOS FILHO</v>
          </cell>
          <cell r="F301" t="str">
            <v>DAS-4</v>
          </cell>
        </row>
        <row r="302">
          <cell r="C302" t="str">
            <v>ANDREIA BATISTA RIBEIRO</v>
          </cell>
          <cell r="F302" t="str">
            <v>DAS-4</v>
          </cell>
        </row>
        <row r="303">
          <cell r="C303" t="str">
            <v>LEANDRO ARAUJO DA SILVA</v>
          </cell>
          <cell r="F303" t="str">
            <v>DAS-4</v>
          </cell>
        </row>
        <row r="304">
          <cell r="C304" t="str">
            <v>THIAGO COELHO FERNANDES</v>
          </cell>
          <cell r="F304" t="str">
            <v>DAS-4</v>
          </cell>
        </row>
        <row r="305">
          <cell r="C305" t="str">
            <v>ISABELLA RODRIGUES OLIVEIRA DA SILVA</v>
          </cell>
          <cell r="F305" t="str">
            <v>DAS-4</v>
          </cell>
        </row>
        <row r="306">
          <cell r="C306" t="str">
            <v>PEDRO HENRIQUE DO NASCIMENTO</v>
          </cell>
          <cell r="F306" t="str">
            <v>DAS-4</v>
          </cell>
        </row>
        <row r="307">
          <cell r="C307" t="str">
            <v>REINALDO JOSÉ DUTRA DE MORAES JÚNIOR</v>
          </cell>
          <cell r="F307" t="str">
            <v>DAS-4</v>
          </cell>
        </row>
        <row r="308">
          <cell r="C308" t="str">
            <v>TATIANY ROCHA SANTOS</v>
          </cell>
          <cell r="F308" t="str">
            <v>DAS-4</v>
          </cell>
        </row>
        <row r="309">
          <cell r="C309" t="str">
            <v>EM ABERTO</v>
          </cell>
          <cell r="F309" t="str">
            <v>DAS-4</v>
          </cell>
        </row>
        <row r="310">
          <cell r="C310" t="str">
            <v>MARIANA NUNES DA GAMA</v>
          </cell>
          <cell r="F310" t="str">
            <v>DAS-4</v>
          </cell>
        </row>
        <row r="311">
          <cell r="C311" t="str">
            <v>REBECA CRISTINA CARLOS CAMPOS</v>
          </cell>
          <cell r="F311" t="str">
            <v>DAS-4</v>
          </cell>
        </row>
        <row r="312">
          <cell r="C312" t="str">
            <v>EM ABERTO</v>
          </cell>
          <cell r="F312" t="str">
            <v>DAS-4</v>
          </cell>
        </row>
        <row r="313">
          <cell r="C313" t="str">
            <v>ALINE MARIA ANASTÁCIO</v>
          </cell>
          <cell r="F313" t="str">
            <v>DAS-4</v>
          </cell>
        </row>
        <row r="314">
          <cell r="C314" t="str">
            <v>DAIVD HARRISON ARRUDA DE MOURA SILVA</v>
          </cell>
          <cell r="F314" t="str">
            <v>DAS-4</v>
          </cell>
        </row>
        <row r="315">
          <cell r="C315" t="str">
            <v>LUCAS EDUARDO CARVALHO DE CASTRO</v>
          </cell>
          <cell r="F315" t="str">
            <v>DAS-4</v>
          </cell>
        </row>
        <row r="316">
          <cell r="C316" t="str">
            <v>IGOR FERNANDO DOS SANTOS LIRA</v>
          </cell>
          <cell r="F316" t="str">
            <v>DAS-4</v>
          </cell>
        </row>
        <row r="317">
          <cell r="C317" t="str">
            <v>RAYSSA CHAVES SILVA</v>
          </cell>
          <cell r="F317" t="str">
            <v>DAS-4</v>
          </cell>
        </row>
        <row r="318">
          <cell r="C318" t="str">
            <v>ANDREIA SIMONE GOMES CAMPOS</v>
          </cell>
          <cell r="F318" t="str">
            <v>DAS-4</v>
          </cell>
        </row>
        <row r="319">
          <cell r="C319" t="str">
            <v>EM ABERTO</v>
          </cell>
          <cell r="F319" t="str">
            <v>DAS-4</v>
          </cell>
        </row>
        <row r="320">
          <cell r="C320" t="str">
            <v>GUSTAVO FERNANDO SANTOS</v>
          </cell>
          <cell r="F320" t="str">
            <v>DAS-4</v>
          </cell>
        </row>
        <row r="321">
          <cell r="C321" t="str">
            <v>EM ABERTO</v>
          </cell>
          <cell r="F321" t="str">
            <v>DAS-4</v>
          </cell>
        </row>
        <row r="322">
          <cell r="C322" t="str">
            <v xml:space="preserve">ITALO DE SOUZA SOARES AZEVEDO </v>
          </cell>
          <cell r="F322" t="str">
            <v>DAS-4</v>
          </cell>
        </row>
        <row r="323">
          <cell r="C323" t="str">
            <v>JULIANA FREIRE CORREIA</v>
          </cell>
          <cell r="F323" t="str">
            <v>DAS-4</v>
          </cell>
        </row>
        <row r="324">
          <cell r="C324" t="str">
            <v>RAPHAEL GUILHERME FERREIRA DO NASCIMENTO</v>
          </cell>
          <cell r="F324" t="str">
            <v>DAS-4</v>
          </cell>
        </row>
        <row r="325">
          <cell r="C325" t="str">
            <v>EM ABERTO</v>
          </cell>
          <cell r="F325" t="str">
            <v>DAS-4</v>
          </cell>
        </row>
        <row r="326">
          <cell r="C326" t="str">
            <v xml:space="preserve">RODRIGO CORNELIO FONTES </v>
          </cell>
          <cell r="F326" t="str">
            <v>DAS-4</v>
          </cell>
        </row>
        <row r="327">
          <cell r="C327" t="str">
            <v>SÉRGIO CARTAXO ALVES</v>
          </cell>
          <cell r="F327" t="str">
            <v>DAS-4</v>
          </cell>
        </row>
        <row r="328">
          <cell r="C328" t="str">
            <v>GETULIO GUTEMBERG DE SOUZA AZEVEDO</v>
          </cell>
          <cell r="F328" t="str">
            <v>DAS-4</v>
          </cell>
        </row>
        <row r="329">
          <cell r="C329" t="str">
            <v>MARCIA PINHEIRO PEREIRA DA COSTA</v>
          </cell>
          <cell r="F329" t="str">
            <v>DAS-4</v>
          </cell>
        </row>
        <row r="330">
          <cell r="C330" t="str">
            <v>LINALDO BARRETO ESPIRITO SANTO JUNIOR</v>
          </cell>
          <cell r="F330" t="str">
            <v>DAS-4</v>
          </cell>
        </row>
        <row r="331">
          <cell r="C331" t="str">
            <v>PATRIC PORTO MONTEIRO</v>
          </cell>
          <cell r="F331" t="str">
            <v>DAS-4</v>
          </cell>
        </row>
        <row r="332">
          <cell r="C332" t="str">
            <v>EM ABERTO</v>
          </cell>
          <cell r="F332" t="str">
            <v>DAS-4</v>
          </cell>
        </row>
        <row r="333">
          <cell r="C333" t="str">
            <v>PABLO AUGUSTO DE SOUZA LUCENA</v>
          </cell>
          <cell r="F333" t="str">
            <v>DAS-4</v>
          </cell>
        </row>
        <row r="334">
          <cell r="C334" t="str">
            <v>EM ABERTO</v>
          </cell>
          <cell r="F334" t="str">
            <v>DAS-4</v>
          </cell>
        </row>
        <row r="335">
          <cell r="C335" t="str">
            <v>DIÊGO BARBOSA DE CARVALHO</v>
          </cell>
          <cell r="F335" t="str">
            <v>DAS-4</v>
          </cell>
        </row>
        <row r="336">
          <cell r="C336" t="str">
            <v>MAX TAYLO ARAUJO LIMA</v>
          </cell>
          <cell r="F336" t="str">
            <v>DAS-4</v>
          </cell>
        </row>
        <row r="337">
          <cell r="C337" t="str">
            <v>BIANCA OLIVEIRA FERREIRA</v>
          </cell>
          <cell r="F337" t="str">
            <v>DAS-4</v>
          </cell>
        </row>
        <row r="338">
          <cell r="C338" t="str">
            <v>CHARLES SILVA DA ROCHA</v>
          </cell>
          <cell r="F338" t="str">
            <v>DAS-4</v>
          </cell>
        </row>
        <row r="339">
          <cell r="C339" t="str">
            <v>MARCO AURELIO BRITO DA SILVA JUNIOR</v>
          </cell>
          <cell r="F339" t="str">
            <v>DAS-4</v>
          </cell>
        </row>
        <row r="340">
          <cell r="C340" t="str">
            <v>JOSE RAMOS DA SILVA NETO</v>
          </cell>
          <cell r="F340" t="str">
            <v>DAS-4</v>
          </cell>
        </row>
        <row r="341">
          <cell r="C341" t="str">
            <v xml:space="preserve">MARCELO FERNANDES DA COSTA </v>
          </cell>
          <cell r="F341" t="str">
            <v>DAS-4</v>
          </cell>
        </row>
        <row r="342">
          <cell r="C342" t="str">
            <v>DANIELA CAVALCANTI DE ALBUQUERQUE DA FONTE GRIMALDI</v>
          </cell>
          <cell r="F342" t="str">
            <v>DAS-4</v>
          </cell>
        </row>
        <row r="343">
          <cell r="C343" t="str">
            <v>CARLA CRISTINA DE LIRA</v>
          </cell>
          <cell r="F343" t="str">
            <v>DAS-5</v>
          </cell>
        </row>
        <row r="344">
          <cell r="C344" t="str">
            <v xml:space="preserve">ALEF RONALD BARROS DO MONTE  </v>
          </cell>
          <cell r="F344" t="str">
            <v>DAS-5</v>
          </cell>
        </row>
        <row r="345">
          <cell r="C345" t="str">
            <v xml:space="preserve">HEITOR FIDELIS SALES DE QUEIROZ </v>
          </cell>
          <cell r="F345" t="str">
            <v>DAS-5</v>
          </cell>
        </row>
        <row r="346">
          <cell r="C346" t="str">
            <v>ISABELLE SENA BARBOSA DA SILVA</v>
          </cell>
          <cell r="F346" t="str">
            <v>DAS-5</v>
          </cell>
        </row>
        <row r="347">
          <cell r="C347" t="str">
            <v>MICHELE REJANE RIBEIRO DOS SANTOS</v>
          </cell>
          <cell r="F347" t="str">
            <v>DAS-5</v>
          </cell>
        </row>
        <row r="348">
          <cell r="C348" t="str">
            <v>VICTOR MATHEUS DE SOUZA CAMPOS</v>
          </cell>
          <cell r="F348" t="str">
            <v>DAS-5</v>
          </cell>
        </row>
        <row r="349">
          <cell r="C349" t="str">
            <v>PAULO HENRIQUE LONGO DE MELO</v>
          </cell>
          <cell r="F349" t="str">
            <v>DAS-5</v>
          </cell>
        </row>
        <row r="350">
          <cell r="C350" t="str">
            <v>RENATA CRISTINA GONÇALVES DE GUSMÃO PEIXE</v>
          </cell>
          <cell r="F350" t="str">
            <v>DAS-5</v>
          </cell>
        </row>
        <row r="351">
          <cell r="C351" t="str">
            <v>MATHEUS CAVALCANTI SOARES LEAL MENDES</v>
          </cell>
          <cell r="F351" t="str">
            <v>DAS-5</v>
          </cell>
        </row>
        <row r="352">
          <cell r="C352" t="str">
            <v>JOSELITA DOS SANTOS</v>
          </cell>
          <cell r="F352" t="str">
            <v>DAS-5</v>
          </cell>
        </row>
        <row r="353">
          <cell r="C353" t="str">
            <v>ADRIANO DA SILVA MARQUES</v>
          </cell>
          <cell r="F353" t="str">
            <v>DAS-5</v>
          </cell>
        </row>
        <row r="354">
          <cell r="C354" t="str">
            <v>FRANCINEIDE BORGES DE LIMA</v>
          </cell>
          <cell r="F354" t="str">
            <v>DAS-5</v>
          </cell>
        </row>
        <row r="355">
          <cell r="C355" t="str">
            <v>SILVANA MARIA DA COSTA PAIVA</v>
          </cell>
          <cell r="F355" t="str">
            <v>DAS-5</v>
          </cell>
        </row>
        <row r="356">
          <cell r="C356" t="str">
            <v>ALAN MENDES SANTOS</v>
          </cell>
          <cell r="F356" t="str">
            <v>DAS-5</v>
          </cell>
        </row>
        <row r="357">
          <cell r="C357" t="str">
            <v>JULIO GABRIEL DA SILVA BERNARDO</v>
          </cell>
          <cell r="F357" t="str">
            <v>DAS-5</v>
          </cell>
        </row>
        <row r="358">
          <cell r="C358" t="str">
            <v>PEDRO HENRIQUE DE MELO COSTA</v>
          </cell>
          <cell r="F358" t="str">
            <v>DAS-5</v>
          </cell>
        </row>
        <row r="359">
          <cell r="C359" t="str">
            <v xml:space="preserve">MÔNICA CAVALCANTI DOS SANTOS </v>
          </cell>
          <cell r="F359" t="str">
            <v>DAS-5</v>
          </cell>
        </row>
        <row r="360">
          <cell r="C360" t="str">
            <v>DULCE BORGES RODRIGUES MACHADO DIAS</v>
          </cell>
          <cell r="F360" t="str">
            <v>DAS-5</v>
          </cell>
        </row>
        <row r="361">
          <cell r="C361" t="str">
            <v>JOÃO PAULO DOS SANTOS SILVA</v>
          </cell>
          <cell r="F361" t="str">
            <v>DAS-5</v>
          </cell>
        </row>
        <row r="362">
          <cell r="C362" t="str">
            <v>ANE MARIA DE JESUS BARBOSA DA SILVA</v>
          </cell>
          <cell r="F362" t="str">
            <v>DAS-5</v>
          </cell>
        </row>
        <row r="363">
          <cell r="C363" t="str">
            <v>JOSÉ CARLOS DE SOUZA CAMPOS</v>
          </cell>
          <cell r="F363" t="str">
            <v>DAS-5</v>
          </cell>
        </row>
        <row r="364">
          <cell r="C364" t="str">
            <v>AMANDA KELLY DE SOUZA FEITOSA</v>
          </cell>
          <cell r="F364" t="str">
            <v>DAS-5</v>
          </cell>
        </row>
        <row r="365">
          <cell r="C365" t="str">
            <v>RICARDO DE SIQUEIRA PADILHA FILHO</v>
          </cell>
          <cell r="F365" t="str">
            <v>CAS-1</v>
          </cell>
        </row>
        <row r="366">
          <cell r="C366" t="str">
            <v>MARINEIDE LOPES DOS SANTOS BARBOSA</v>
          </cell>
          <cell r="F366" t="str">
            <v>CAS-1</v>
          </cell>
        </row>
        <row r="367">
          <cell r="C367" t="str">
            <v>RENÊ CÂMARA ALHEIROS</v>
          </cell>
          <cell r="F367" t="str">
            <v>CAS-2</v>
          </cell>
        </row>
        <row r="368">
          <cell r="C368" t="str">
            <v>BIANCA GONÇALVES CÂMARA ALHEIROS</v>
          </cell>
          <cell r="F368" t="str">
            <v>CAS-1</v>
          </cell>
        </row>
        <row r="369">
          <cell r="C369" t="str">
            <v>ANDRESSA PEREIRA DA SILVA CUNHA</v>
          </cell>
          <cell r="F369" t="str">
            <v>DAS-4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307"/>
  <sheetViews>
    <sheetView workbookViewId="0">
      <selection activeCell="A18" sqref="A18"/>
    </sheetView>
  </sheetViews>
  <sheetFormatPr defaultColWidth="12.625" defaultRowHeight="15" customHeight="1" x14ac:dyDescent="0.2"/>
  <cols>
    <col min="1" max="1" width="77.75" style="127" customWidth="1"/>
    <col min="2" max="2" width="12" style="127" customWidth="1"/>
    <col min="3" max="3" width="17.375" style="127" customWidth="1"/>
    <col min="4" max="4" width="14.5" style="127" customWidth="1"/>
    <col min="5" max="5" width="9.875" style="127" customWidth="1"/>
    <col min="6" max="6" width="56.625" style="127" customWidth="1"/>
    <col min="7" max="7" width="19.875" style="127" customWidth="1"/>
    <col min="8" max="8" width="18.25" style="127" customWidth="1"/>
    <col min="9" max="9" width="17.875" style="127" customWidth="1"/>
    <col min="10" max="10" width="15" style="127" customWidth="1"/>
    <col min="11" max="16" width="8" style="127" customWidth="1"/>
    <col min="17" max="17" width="43.875" style="127" customWidth="1"/>
    <col min="18" max="30" width="8" style="127" customWidth="1"/>
    <col min="31" max="16384" width="12.625" style="127"/>
  </cols>
  <sheetData>
    <row r="1" spans="1:30" ht="21" x14ac:dyDescent="0.35">
      <c r="A1" s="242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43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43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578</v>
      </c>
      <c r="B4" s="244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9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129"/>
      <c r="L5" s="130"/>
      <c r="M5" s="131"/>
      <c r="N5" s="131"/>
      <c r="O5" s="131"/>
      <c r="P5" s="131"/>
      <c r="Q5" s="131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32"/>
      <c r="L6" s="133"/>
      <c r="M6" s="133"/>
      <c r="N6" s="133"/>
      <c r="O6" s="133"/>
      <c r="P6" s="133"/>
      <c r="Q6" s="133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x14ac:dyDescent="0.2">
      <c r="A7" s="81" t="s">
        <v>346</v>
      </c>
      <c r="B7" s="48" t="s">
        <v>23</v>
      </c>
      <c r="C7" s="48" t="s">
        <v>212</v>
      </c>
      <c r="D7" s="48" t="s">
        <v>189</v>
      </c>
      <c r="E7" s="135">
        <v>1</v>
      </c>
      <c r="F7" s="81" t="s">
        <v>347</v>
      </c>
      <c r="G7" s="136">
        <v>0</v>
      </c>
      <c r="H7" s="136">
        <v>0</v>
      </c>
      <c r="I7" s="136">
        <v>18810</v>
      </c>
      <c r="J7" s="137">
        <f>SUM(G7:I7)</f>
        <v>18810</v>
      </c>
      <c r="K7" s="138"/>
      <c r="L7" s="138"/>
      <c r="M7" s="138"/>
      <c r="N7" s="138"/>
      <c r="O7" s="138"/>
      <c r="P7" s="138"/>
      <c r="Q7" s="138"/>
      <c r="R7" s="49"/>
      <c r="S7" s="49"/>
      <c r="T7" s="49"/>
      <c r="U7" s="49"/>
      <c r="V7" s="49"/>
      <c r="W7" s="49"/>
      <c r="X7" s="49"/>
      <c r="Y7" s="49"/>
      <c r="Z7" s="49"/>
      <c r="AA7" s="5"/>
      <c r="AB7" s="5"/>
      <c r="AC7" s="5"/>
      <c r="AD7" s="5"/>
    </row>
    <row r="8" spans="1:30" x14ac:dyDescent="0.2">
      <c r="A8" s="81" t="s">
        <v>232</v>
      </c>
      <c r="B8" s="48" t="s">
        <v>25</v>
      </c>
      <c r="C8" s="48" t="s">
        <v>185</v>
      </c>
      <c r="D8" s="48" t="s">
        <v>189</v>
      </c>
      <c r="E8" s="135">
        <v>1</v>
      </c>
      <c r="F8" s="81" t="s">
        <v>182</v>
      </c>
      <c r="G8" s="136">
        <v>0</v>
      </c>
      <c r="H8" s="136">
        <v>0</v>
      </c>
      <c r="I8" s="136">
        <v>11440</v>
      </c>
      <c r="J8" s="137">
        <f t="shared" ref="J8:J71" si="0">SUM(G8:I8)</f>
        <v>11440</v>
      </c>
      <c r="K8" s="138"/>
      <c r="L8" s="138"/>
      <c r="M8" s="138"/>
      <c r="N8" s="138"/>
      <c r="O8" s="138"/>
      <c r="P8" s="138"/>
      <c r="Q8" s="138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81" t="s">
        <v>233</v>
      </c>
      <c r="B9" s="48" t="s">
        <v>25</v>
      </c>
      <c r="C9" s="48" t="s">
        <v>186</v>
      </c>
      <c r="D9" s="48" t="s">
        <v>189</v>
      </c>
      <c r="E9" s="135">
        <v>1</v>
      </c>
      <c r="F9" s="81" t="s">
        <v>183</v>
      </c>
      <c r="G9" s="136">
        <v>0</v>
      </c>
      <c r="H9" s="136">
        <v>0</v>
      </c>
      <c r="I9" s="136">
        <v>11440</v>
      </c>
      <c r="J9" s="137">
        <f t="shared" si="0"/>
        <v>11440</v>
      </c>
      <c r="K9" s="138"/>
      <c r="L9" s="138"/>
      <c r="M9" s="138"/>
      <c r="N9" s="138"/>
      <c r="O9" s="138"/>
      <c r="P9" s="138"/>
      <c r="Q9" s="138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81" t="s">
        <v>234</v>
      </c>
      <c r="B10" s="48" t="s">
        <v>25</v>
      </c>
      <c r="C10" s="48" t="s">
        <v>187</v>
      </c>
      <c r="D10" s="48" t="s">
        <v>190</v>
      </c>
      <c r="E10" s="135">
        <v>1</v>
      </c>
      <c r="F10" s="81" t="s">
        <v>184</v>
      </c>
      <c r="G10" s="136">
        <v>0</v>
      </c>
      <c r="H10" s="136">
        <v>2860</v>
      </c>
      <c r="I10" s="136">
        <v>11440</v>
      </c>
      <c r="J10" s="137">
        <f t="shared" si="0"/>
        <v>14300</v>
      </c>
      <c r="K10" s="138"/>
      <c r="L10" s="138"/>
      <c r="M10" s="138"/>
      <c r="N10" s="138"/>
      <c r="O10" s="138"/>
      <c r="P10" s="138"/>
      <c r="Q10" s="138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81" t="s">
        <v>197</v>
      </c>
      <c r="B11" s="48" t="s">
        <v>25</v>
      </c>
      <c r="C11" s="48" t="s">
        <v>188</v>
      </c>
      <c r="D11" s="48" t="s">
        <v>189</v>
      </c>
      <c r="E11" s="135">
        <v>1</v>
      </c>
      <c r="F11" s="81" t="s">
        <v>579</v>
      </c>
      <c r="G11" s="136">
        <v>0</v>
      </c>
      <c r="H11" s="136">
        <v>0</v>
      </c>
      <c r="I11" s="136">
        <v>11440</v>
      </c>
      <c r="J11" s="137">
        <f t="shared" si="0"/>
        <v>11440</v>
      </c>
      <c r="K11" s="138"/>
      <c r="L11" s="138"/>
      <c r="M11" s="138"/>
      <c r="N11" s="138"/>
      <c r="O11" s="138"/>
      <c r="P11" s="138"/>
      <c r="Q11" s="138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ht="15.75" customHeight="1" x14ac:dyDescent="0.2">
      <c r="A12" s="54" t="s">
        <v>192</v>
      </c>
      <c r="B12" s="48" t="s">
        <v>25</v>
      </c>
      <c r="C12" s="52" t="s">
        <v>192</v>
      </c>
      <c r="D12" s="48" t="s">
        <v>192</v>
      </c>
      <c r="E12" s="135">
        <v>1</v>
      </c>
      <c r="F12" s="54" t="s">
        <v>192</v>
      </c>
      <c r="G12" s="136">
        <v>0</v>
      </c>
      <c r="H12" s="136">
        <v>0</v>
      </c>
      <c r="I12" s="136">
        <v>0</v>
      </c>
      <c r="J12" s="137">
        <f t="shared" si="0"/>
        <v>0</v>
      </c>
      <c r="K12" s="138"/>
      <c r="L12" s="138"/>
      <c r="M12" s="138"/>
      <c r="N12" s="138"/>
      <c r="O12" s="138"/>
      <c r="P12" s="138"/>
      <c r="Q12" s="138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ht="15.75" customHeight="1" x14ac:dyDescent="0.2">
      <c r="A13" s="54" t="s">
        <v>192</v>
      </c>
      <c r="B13" s="48" t="s">
        <v>27</v>
      </c>
      <c r="C13" s="52" t="s">
        <v>192</v>
      </c>
      <c r="D13" s="48" t="s">
        <v>192</v>
      </c>
      <c r="E13" s="135">
        <v>1</v>
      </c>
      <c r="F13" s="54" t="s">
        <v>192</v>
      </c>
      <c r="G13" s="136">
        <v>0</v>
      </c>
      <c r="H13" s="136">
        <v>0</v>
      </c>
      <c r="I13" s="136">
        <v>0</v>
      </c>
      <c r="J13" s="137">
        <f t="shared" si="0"/>
        <v>0</v>
      </c>
      <c r="K13" s="138"/>
      <c r="L13" s="138"/>
      <c r="M13" s="138"/>
      <c r="N13" s="138"/>
      <c r="O13" s="138"/>
      <c r="P13" s="138"/>
      <c r="Q13" s="138"/>
      <c r="R13" s="49"/>
      <c r="S13" s="49"/>
      <c r="T13" s="49"/>
      <c r="U13" s="49"/>
      <c r="V13" s="49"/>
      <c r="W13" s="49"/>
      <c r="X13" s="49"/>
      <c r="Y13" s="49"/>
      <c r="Z13" s="49"/>
      <c r="AA13" s="5"/>
      <c r="AB13" s="5"/>
      <c r="AC13" s="5"/>
      <c r="AD13" s="5"/>
    </row>
    <row r="14" spans="1:30" x14ac:dyDescent="0.2">
      <c r="A14" s="81" t="s">
        <v>195</v>
      </c>
      <c r="B14" s="48" t="s">
        <v>27</v>
      </c>
      <c r="C14" s="48" t="s">
        <v>198</v>
      </c>
      <c r="D14" s="48" t="s">
        <v>190</v>
      </c>
      <c r="E14" s="135">
        <v>1</v>
      </c>
      <c r="F14" s="81" t="s">
        <v>193</v>
      </c>
      <c r="G14" s="136">
        <v>0</v>
      </c>
      <c r="H14" s="136">
        <v>1865.22</v>
      </c>
      <c r="I14" s="136">
        <v>7460.87</v>
      </c>
      <c r="J14" s="137">
        <f t="shared" si="0"/>
        <v>9326.09</v>
      </c>
      <c r="K14" s="138"/>
      <c r="L14" s="138"/>
      <c r="M14" s="138"/>
      <c r="N14" s="138"/>
      <c r="O14" s="138"/>
      <c r="P14" s="138"/>
      <c r="Q14" s="138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81" t="s">
        <v>196</v>
      </c>
      <c r="B15" s="48" t="s">
        <v>27</v>
      </c>
      <c r="C15" s="48" t="s">
        <v>199</v>
      </c>
      <c r="D15" s="48" t="s">
        <v>190</v>
      </c>
      <c r="E15" s="135">
        <v>1</v>
      </c>
      <c r="F15" s="81" t="s">
        <v>194</v>
      </c>
      <c r="G15" s="136">
        <v>0</v>
      </c>
      <c r="H15" s="136">
        <v>1865.22</v>
      </c>
      <c r="I15" s="136">
        <v>7460.87</v>
      </c>
      <c r="J15" s="137">
        <f t="shared" si="0"/>
        <v>9326.09</v>
      </c>
      <c r="K15" s="138"/>
      <c r="L15" s="138"/>
      <c r="M15" s="138"/>
      <c r="N15" s="138"/>
      <c r="O15" s="138"/>
      <c r="P15" s="138"/>
      <c r="Q15" s="138"/>
      <c r="R15" s="49"/>
      <c r="S15" s="49"/>
      <c r="T15" s="49"/>
      <c r="U15" s="49"/>
      <c r="V15" s="49"/>
      <c r="W15" s="49"/>
      <c r="X15" s="49"/>
      <c r="Y15" s="49"/>
      <c r="Z15" s="49"/>
      <c r="AA15" s="5"/>
      <c r="AB15" s="5"/>
      <c r="AC15" s="5"/>
      <c r="AD15" s="5"/>
    </row>
    <row r="16" spans="1:30" x14ac:dyDescent="0.2">
      <c r="A16" s="81" t="s">
        <v>200</v>
      </c>
      <c r="B16" s="48" t="s">
        <v>27</v>
      </c>
      <c r="C16" s="52" t="s">
        <v>192</v>
      </c>
      <c r="D16" s="48" t="s">
        <v>192</v>
      </c>
      <c r="E16" s="135">
        <v>1</v>
      </c>
      <c r="F16" s="54" t="s">
        <v>192</v>
      </c>
      <c r="G16" s="136">
        <v>0</v>
      </c>
      <c r="H16" s="136">
        <v>0</v>
      </c>
      <c r="I16" s="136">
        <v>0</v>
      </c>
      <c r="J16" s="137">
        <f t="shared" si="0"/>
        <v>0</v>
      </c>
      <c r="K16" s="138"/>
      <c r="L16" s="138"/>
      <c r="M16" s="138"/>
      <c r="N16" s="138"/>
      <c r="O16" s="138"/>
      <c r="P16" s="138"/>
      <c r="Q16" s="138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1" t="s">
        <v>530</v>
      </c>
      <c r="B17" s="48" t="s">
        <v>29</v>
      </c>
      <c r="C17" s="48" t="s">
        <v>186</v>
      </c>
      <c r="D17" s="48" t="s">
        <v>190</v>
      </c>
      <c r="E17" s="135">
        <v>1</v>
      </c>
      <c r="F17" s="81" t="s">
        <v>201</v>
      </c>
      <c r="G17" s="136">
        <v>0</v>
      </c>
      <c r="H17" s="136">
        <v>1568.48</v>
      </c>
      <c r="I17" s="136">
        <v>6273.92</v>
      </c>
      <c r="J17" s="137">
        <f t="shared" si="0"/>
        <v>7842.4</v>
      </c>
      <c r="K17" s="138"/>
      <c r="L17" s="138"/>
      <c r="M17" s="138"/>
      <c r="N17" s="138"/>
      <c r="O17" s="138"/>
      <c r="P17" s="138"/>
      <c r="Q17" s="138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s="106" customFormat="1" x14ac:dyDescent="0.2">
      <c r="A18" s="89" t="s">
        <v>192</v>
      </c>
      <c r="B18" s="67" t="s">
        <v>27</v>
      </c>
      <c r="C18" s="68" t="s">
        <v>192</v>
      </c>
      <c r="D18" s="67" t="s">
        <v>192</v>
      </c>
      <c r="E18" s="139">
        <v>1</v>
      </c>
      <c r="F18" s="89" t="s">
        <v>192</v>
      </c>
      <c r="G18" s="140">
        <v>0</v>
      </c>
      <c r="H18" s="140">
        <v>0</v>
      </c>
      <c r="I18" s="140">
        <v>0</v>
      </c>
      <c r="J18" s="141">
        <f t="shared" si="0"/>
        <v>0</v>
      </c>
      <c r="K18" s="142"/>
      <c r="L18" s="142"/>
      <c r="M18" s="142"/>
      <c r="N18" s="142"/>
      <c r="O18" s="142"/>
      <c r="P18" s="142"/>
      <c r="Q18" s="142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</row>
    <row r="19" spans="1:30" s="106" customFormat="1" x14ac:dyDescent="0.2">
      <c r="A19" s="89" t="s">
        <v>192</v>
      </c>
      <c r="B19" s="67" t="s">
        <v>27</v>
      </c>
      <c r="C19" s="68" t="s">
        <v>192</v>
      </c>
      <c r="D19" s="67" t="s">
        <v>192</v>
      </c>
      <c r="E19" s="139">
        <v>1</v>
      </c>
      <c r="F19" s="89" t="s">
        <v>192</v>
      </c>
      <c r="G19" s="140">
        <v>0</v>
      </c>
      <c r="H19" s="140">
        <v>0</v>
      </c>
      <c r="I19" s="140">
        <v>0</v>
      </c>
      <c r="J19" s="141">
        <f t="shared" si="0"/>
        <v>0</v>
      </c>
      <c r="K19" s="142"/>
      <c r="L19" s="142"/>
      <c r="M19" s="142"/>
      <c r="N19" s="142"/>
      <c r="O19" s="142"/>
      <c r="P19" s="142"/>
      <c r="Q19" s="142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</row>
    <row r="20" spans="1:30" x14ac:dyDescent="0.2">
      <c r="A20" s="81" t="s">
        <v>266</v>
      </c>
      <c r="B20" s="48" t="s">
        <v>27</v>
      </c>
      <c r="C20" s="48" t="s">
        <v>186</v>
      </c>
      <c r="D20" s="48" t="s">
        <v>190</v>
      </c>
      <c r="E20" s="135">
        <v>1</v>
      </c>
      <c r="F20" s="81" t="s">
        <v>202</v>
      </c>
      <c r="G20" s="136">
        <v>0</v>
      </c>
      <c r="H20" s="136">
        <v>1865.22</v>
      </c>
      <c r="I20" s="136">
        <v>7460.87</v>
      </c>
      <c r="J20" s="137">
        <f t="shared" si="0"/>
        <v>9326.09</v>
      </c>
      <c r="K20" s="138"/>
      <c r="L20" s="138"/>
      <c r="M20" s="138"/>
      <c r="N20" s="138"/>
      <c r="O20" s="138"/>
      <c r="P20" s="138"/>
      <c r="Q20" s="138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</row>
    <row r="21" spans="1:30" x14ac:dyDescent="0.2">
      <c r="A21" s="81" t="s">
        <v>204</v>
      </c>
      <c r="B21" s="48" t="s">
        <v>27</v>
      </c>
      <c r="C21" s="48" t="s">
        <v>186</v>
      </c>
      <c r="D21" s="48" t="s">
        <v>190</v>
      </c>
      <c r="E21" s="135">
        <v>1</v>
      </c>
      <c r="F21" s="81" t="s">
        <v>203</v>
      </c>
      <c r="G21" s="136">
        <v>0</v>
      </c>
      <c r="H21" s="136">
        <v>1865.22</v>
      </c>
      <c r="I21" s="136">
        <v>7460.87</v>
      </c>
      <c r="J21" s="137">
        <f t="shared" si="0"/>
        <v>9326.09</v>
      </c>
      <c r="K21" s="138"/>
      <c r="L21" s="138"/>
      <c r="M21" s="138"/>
      <c r="N21" s="138"/>
      <c r="O21" s="138"/>
      <c r="P21" s="138"/>
      <c r="Q21" s="138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</row>
    <row r="22" spans="1:30" x14ac:dyDescent="0.2">
      <c r="A22" s="54" t="s">
        <v>192</v>
      </c>
      <c r="B22" s="48" t="s">
        <v>27</v>
      </c>
      <c r="C22" s="52" t="s">
        <v>206</v>
      </c>
      <c r="D22" s="48" t="s">
        <v>192</v>
      </c>
      <c r="E22" s="135">
        <v>1</v>
      </c>
      <c r="F22" s="54" t="s">
        <v>192</v>
      </c>
      <c r="G22" s="136">
        <v>0</v>
      </c>
      <c r="H22" s="136">
        <v>0</v>
      </c>
      <c r="I22" s="136">
        <v>0</v>
      </c>
      <c r="J22" s="137">
        <f t="shared" si="0"/>
        <v>0</v>
      </c>
      <c r="K22" s="138"/>
      <c r="L22" s="138"/>
      <c r="M22" s="138"/>
      <c r="N22" s="138"/>
      <c r="O22" s="138"/>
      <c r="P22" s="138"/>
      <c r="Q22" s="138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54" t="s">
        <v>192</v>
      </c>
      <c r="B23" s="48" t="s">
        <v>27</v>
      </c>
      <c r="C23" s="52" t="s">
        <v>207</v>
      </c>
      <c r="D23" s="48" t="s">
        <v>192</v>
      </c>
      <c r="E23" s="135">
        <v>1</v>
      </c>
      <c r="F23" s="54" t="s">
        <v>192</v>
      </c>
      <c r="G23" s="136">
        <v>0</v>
      </c>
      <c r="H23" s="136">
        <v>0</v>
      </c>
      <c r="I23" s="136">
        <v>0</v>
      </c>
      <c r="J23" s="137">
        <f t="shared" si="0"/>
        <v>0</v>
      </c>
      <c r="K23" s="138"/>
      <c r="L23" s="138"/>
      <c r="M23" s="138"/>
      <c r="N23" s="138"/>
      <c r="O23" s="138"/>
      <c r="P23" s="138"/>
      <c r="Q23" s="138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81" t="s">
        <v>210</v>
      </c>
      <c r="B24" s="48" t="s">
        <v>27</v>
      </c>
      <c r="C24" s="48" t="s">
        <v>213</v>
      </c>
      <c r="D24" s="48" t="s">
        <v>190</v>
      </c>
      <c r="E24" s="135">
        <v>1</v>
      </c>
      <c r="F24" s="81" t="s">
        <v>208</v>
      </c>
      <c r="G24" s="136">
        <v>0</v>
      </c>
      <c r="H24" s="136">
        <v>1865.22</v>
      </c>
      <c r="I24" s="136">
        <v>7460.87</v>
      </c>
      <c r="J24" s="137">
        <f t="shared" si="0"/>
        <v>9326.09</v>
      </c>
      <c r="K24" s="138"/>
      <c r="L24" s="138"/>
      <c r="M24" s="138"/>
      <c r="N24" s="138"/>
      <c r="O24" s="138"/>
      <c r="P24" s="138"/>
      <c r="Q24" s="13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54" t="s">
        <v>192</v>
      </c>
      <c r="B25" s="48" t="s">
        <v>27</v>
      </c>
      <c r="C25" s="52" t="s">
        <v>192</v>
      </c>
      <c r="D25" s="48" t="s">
        <v>192</v>
      </c>
      <c r="E25" s="135">
        <v>1</v>
      </c>
      <c r="F25" s="54" t="s">
        <v>192</v>
      </c>
      <c r="G25" s="136">
        <v>0</v>
      </c>
      <c r="H25" s="136">
        <v>0</v>
      </c>
      <c r="I25" s="136">
        <v>0</v>
      </c>
      <c r="J25" s="137">
        <f t="shared" si="0"/>
        <v>0</v>
      </c>
      <c r="K25" s="138"/>
      <c r="L25" s="138"/>
      <c r="M25" s="138"/>
      <c r="N25" s="138"/>
      <c r="O25" s="138"/>
      <c r="P25" s="138"/>
      <c r="Q25" s="138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81" t="s">
        <v>211</v>
      </c>
      <c r="B26" s="48" t="s">
        <v>27</v>
      </c>
      <c r="C26" s="48" t="s">
        <v>214</v>
      </c>
      <c r="D26" s="48" t="s">
        <v>190</v>
      </c>
      <c r="E26" s="135">
        <v>1</v>
      </c>
      <c r="F26" s="81" t="s">
        <v>209</v>
      </c>
      <c r="G26" s="136">
        <v>0</v>
      </c>
      <c r="H26" s="136">
        <v>1865.22</v>
      </c>
      <c r="I26" s="136">
        <v>7460.87</v>
      </c>
      <c r="J26" s="137">
        <f t="shared" si="0"/>
        <v>9326.09</v>
      </c>
      <c r="K26" s="138"/>
      <c r="L26" s="138"/>
      <c r="M26" s="138"/>
      <c r="N26" s="138"/>
      <c r="O26" s="138"/>
      <c r="P26" s="138"/>
      <c r="Q26" s="138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81" t="s">
        <v>197</v>
      </c>
      <c r="B27" s="48" t="s">
        <v>27</v>
      </c>
      <c r="C27" s="52" t="s">
        <v>192</v>
      </c>
      <c r="D27" s="48" t="s">
        <v>192</v>
      </c>
      <c r="E27" s="135">
        <v>1</v>
      </c>
      <c r="F27" s="54" t="s">
        <v>192</v>
      </c>
      <c r="G27" s="136">
        <v>0</v>
      </c>
      <c r="H27" s="136">
        <v>0</v>
      </c>
      <c r="I27" s="136">
        <v>0</v>
      </c>
      <c r="J27" s="137">
        <f t="shared" si="0"/>
        <v>0</v>
      </c>
      <c r="K27" s="138"/>
      <c r="L27" s="138"/>
      <c r="M27" s="138"/>
      <c r="N27" s="138"/>
      <c r="O27" s="138"/>
      <c r="P27" s="138"/>
      <c r="Q27" s="138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81" t="s">
        <v>197</v>
      </c>
      <c r="B28" s="48" t="s">
        <v>27</v>
      </c>
      <c r="C28" s="52" t="s">
        <v>192</v>
      </c>
      <c r="D28" s="48" t="s">
        <v>192</v>
      </c>
      <c r="E28" s="135">
        <v>1</v>
      </c>
      <c r="F28" s="54" t="s">
        <v>192</v>
      </c>
      <c r="G28" s="136">
        <v>0</v>
      </c>
      <c r="H28" s="136">
        <v>0</v>
      </c>
      <c r="I28" s="136">
        <v>0</v>
      </c>
      <c r="J28" s="137">
        <f t="shared" si="0"/>
        <v>0</v>
      </c>
      <c r="K28" s="138"/>
      <c r="L28" s="138"/>
      <c r="M28" s="138"/>
      <c r="N28" s="138"/>
      <c r="O28" s="138"/>
      <c r="P28" s="138"/>
      <c r="Q28" s="138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81" t="s">
        <v>197</v>
      </c>
      <c r="B29" s="48" t="s">
        <v>27</v>
      </c>
      <c r="C29" s="52" t="s">
        <v>192</v>
      </c>
      <c r="D29" s="48" t="s">
        <v>192</v>
      </c>
      <c r="E29" s="135">
        <v>1</v>
      </c>
      <c r="F29" s="54" t="s">
        <v>192</v>
      </c>
      <c r="G29" s="136">
        <v>0</v>
      </c>
      <c r="H29" s="136">
        <v>0</v>
      </c>
      <c r="I29" s="136">
        <v>0</v>
      </c>
      <c r="J29" s="137">
        <f t="shared" si="0"/>
        <v>0</v>
      </c>
      <c r="K29" s="138"/>
      <c r="L29" s="138"/>
      <c r="M29" s="138"/>
      <c r="N29" s="138"/>
      <c r="O29" s="138"/>
      <c r="P29" s="138"/>
      <c r="Q29" s="1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81" t="s">
        <v>217</v>
      </c>
      <c r="B30" s="48" t="s">
        <v>27</v>
      </c>
      <c r="C30" s="48" t="s">
        <v>219</v>
      </c>
      <c r="D30" s="48" t="s">
        <v>190</v>
      </c>
      <c r="E30" s="135">
        <v>1</v>
      </c>
      <c r="F30" s="81" t="s">
        <v>216</v>
      </c>
      <c r="G30" s="136">
        <v>0</v>
      </c>
      <c r="H30" s="136">
        <v>1865.22</v>
      </c>
      <c r="I30" s="136">
        <v>7460.87</v>
      </c>
      <c r="J30" s="137">
        <f t="shared" si="0"/>
        <v>9326.09</v>
      </c>
      <c r="K30" s="138"/>
      <c r="L30" s="138"/>
      <c r="M30" s="138"/>
      <c r="N30" s="138"/>
      <c r="O30" s="138"/>
      <c r="P30" s="138"/>
      <c r="Q30" s="13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81" t="s">
        <v>218</v>
      </c>
      <c r="B31" s="48" t="s">
        <v>27</v>
      </c>
      <c r="C31" s="48" t="s">
        <v>212</v>
      </c>
      <c r="D31" s="48" t="s">
        <v>190</v>
      </c>
      <c r="E31" s="135">
        <v>1</v>
      </c>
      <c r="F31" s="81" t="s">
        <v>580</v>
      </c>
      <c r="G31" s="136">
        <v>0</v>
      </c>
      <c r="H31" s="136">
        <v>1865.22</v>
      </c>
      <c r="I31" s="136">
        <v>7460.87</v>
      </c>
      <c r="J31" s="137">
        <f t="shared" si="0"/>
        <v>9326.09</v>
      </c>
      <c r="K31" s="138"/>
      <c r="L31" s="138"/>
      <c r="M31" s="138"/>
      <c r="N31" s="138"/>
      <c r="O31" s="138"/>
      <c r="P31" s="138"/>
      <c r="Q31" s="13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54" t="s">
        <v>192</v>
      </c>
      <c r="B32" s="48" t="s">
        <v>27</v>
      </c>
      <c r="C32" s="52" t="s">
        <v>192</v>
      </c>
      <c r="D32" s="48" t="s">
        <v>192</v>
      </c>
      <c r="E32" s="135">
        <v>1</v>
      </c>
      <c r="F32" s="54" t="s">
        <v>192</v>
      </c>
      <c r="G32" s="136">
        <v>0</v>
      </c>
      <c r="H32" s="136">
        <v>0</v>
      </c>
      <c r="I32" s="136">
        <v>0</v>
      </c>
      <c r="J32" s="137">
        <f t="shared" si="0"/>
        <v>0</v>
      </c>
      <c r="K32" s="138"/>
      <c r="L32" s="138"/>
      <c r="M32" s="138"/>
      <c r="N32" s="138"/>
      <c r="O32" s="138"/>
      <c r="P32" s="138"/>
      <c r="Q32" s="138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54" t="s">
        <v>192</v>
      </c>
      <c r="B33" s="48" t="s">
        <v>27</v>
      </c>
      <c r="C33" s="52" t="s">
        <v>192</v>
      </c>
      <c r="D33" s="48" t="s">
        <v>192</v>
      </c>
      <c r="E33" s="135">
        <v>1</v>
      </c>
      <c r="F33" s="54" t="s">
        <v>192</v>
      </c>
      <c r="G33" s="136">
        <v>0</v>
      </c>
      <c r="H33" s="136">
        <v>0</v>
      </c>
      <c r="I33" s="136">
        <v>0</v>
      </c>
      <c r="J33" s="137">
        <f t="shared" si="0"/>
        <v>0</v>
      </c>
      <c r="K33" s="138"/>
      <c r="L33" s="138"/>
      <c r="M33" s="138"/>
      <c r="N33" s="138"/>
      <c r="O33" s="138"/>
      <c r="P33" s="138"/>
      <c r="Q33" s="138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54" t="s">
        <v>192</v>
      </c>
      <c r="B34" s="48" t="s">
        <v>27</v>
      </c>
      <c r="C34" s="52" t="s">
        <v>192</v>
      </c>
      <c r="D34" s="48" t="s">
        <v>192</v>
      </c>
      <c r="E34" s="135">
        <v>1</v>
      </c>
      <c r="F34" s="54" t="s">
        <v>192</v>
      </c>
      <c r="G34" s="136">
        <v>0</v>
      </c>
      <c r="H34" s="136">
        <v>0</v>
      </c>
      <c r="I34" s="136">
        <v>0</v>
      </c>
      <c r="J34" s="137">
        <f t="shared" si="0"/>
        <v>0</v>
      </c>
      <c r="K34" s="138"/>
      <c r="L34" s="138"/>
      <c r="M34" s="138"/>
      <c r="N34" s="138"/>
      <c r="O34" s="138"/>
      <c r="P34" s="138"/>
      <c r="Q34" s="13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81" t="s">
        <v>204</v>
      </c>
      <c r="B35" s="48" t="s">
        <v>27</v>
      </c>
      <c r="C35" s="55" t="s">
        <v>215</v>
      </c>
      <c r="D35" s="48" t="s">
        <v>190</v>
      </c>
      <c r="E35" s="135">
        <v>1</v>
      </c>
      <c r="F35" s="81" t="s">
        <v>581</v>
      </c>
      <c r="G35" s="136">
        <v>0</v>
      </c>
      <c r="H35" s="136">
        <v>1865.22</v>
      </c>
      <c r="I35" s="136">
        <v>7460.87</v>
      </c>
      <c r="J35" s="137">
        <f t="shared" si="0"/>
        <v>9326.09</v>
      </c>
      <c r="K35" s="138"/>
      <c r="L35" s="138"/>
      <c r="M35" s="138"/>
      <c r="N35" s="138"/>
      <c r="O35" s="138"/>
      <c r="P35" s="138"/>
      <c r="Q35" s="13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s="106" customFormat="1" x14ac:dyDescent="0.2">
      <c r="A36" s="88" t="s">
        <v>221</v>
      </c>
      <c r="B36" s="67" t="s">
        <v>29</v>
      </c>
      <c r="C36" s="58" t="s">
        <v>186</v>
      </c>
      <c r="D36" s="67" t="s">
        <v>190</v>
      </c>
      <c r="E36" s="139">
        <v>1</v>
      </c>
      <c r="F36" s="88" t="s">
        <v>270</v>
      </c>
      <c r="G36" s="140">
        <v>0</v>
      </c>
      <c r="H36" s="140">
        <v>1568.48</v>
      </c>
      <c r="I36" s="140">
        <v>6273.92</v>
      </c>
      <c r="J36" s="141">
        <f t="shared" si="0"/>
        <v>7842.4</v>
      </c>
      <c r="K36" s="142"/>
      <c r="L36" s="142"/>
      <c r="M36" s="142"/>
      <c r="N36" s="142"/>
      <c r="O36" s="142"/>
      <c r="P36" s="142"/>
      <c r="Q36" s="142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</row>
    <row r="37" spans="1:30" s="106" customFormat="1" x14ac:dyDescent="0.2">
      <c r="A37" s="119" t="s">
        <v>242</v>
      </c>
      <c r="B37" s="67" t="s">
        <v>29</v>
      </c>
      <c r="C37" s="101" t="s">
        <v>185</v>
      </c>
      <c r="D37" s="67" t="s">
        <v>190</v>
      </c>
      <c r="E37" s="139">
        <v>1</v>
      </c>
      <c r="F37" s="119" t="s">
        <v>229</v>
      </c>
      <c r="G37" s="140">
        <v>0</v>
      </c>
      <c r="H37" s="140">
        <v>1568.48</v>
      </c>
      <c r="I37" s="140">
        <v>6273.92</v>
      </c>
      <c r="J37" s="141">
        <f t="shared" si="0"/>
        <v>7842.4</v>
      </c>
      <c r="K37" s="142"/>
      <c r="L37" s="142"/>
      <c r="M37" s="142"/>
      <c r="N37" s="142"/>
      <c r="O37" s="142"/>
      <c r="P37" s="142"/>
      <c r="Q37" s="142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</row>
    <row r="38" spans="1:30" s="106" customFormat="1" x14ac:dyDescent="0.2">
      <c r="A38" s="88" t="s">
        <v>239</v>
      </c>
      <c r="B38" s="67" t="s">
        <v>29</v>
      </c>
      <c r="C38" s="58" t="s">
        <v>212</v>
      </c>
      <c r="D38" s="67" t="s">
        <v>190</v>
      </c>
      <c r="E38" s="139">
        <v>1</v>
      </c>
      <c r="F38" s="88" t="s">
        <v>222</v>
      </c>
      <c r="G38" s="140">
        <v>0</v>
      </c>
      <c r="H38" s="140">
        <v>1568.48</v>
      </c>
      <c r="I38" s="140">
        <v>6273.92</v>
      </c>
      <c r="J38" s="141">
        <f t="shared" si="0"/>
        <v>7842.4</v>
      </c>
      <c r="K38" s="142"/>
      <c r="L38" s="142"/>
      <c r="M38" s="142"/>
      <c r="N38" s="142"/>
      <c r="O38" s="142"/>
      <c r="P38" s="142"/>
      <c r="Q38" s="142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</row>
    <row r="39" spans="1:30" s="106" customFormat="1" x14ac:dyDescent="0.2">
      <c r="A39" s="119" t="s">
        <v>530</v>
      </c>
      <c r="B39" s="67" t="s">
        <v>29</v>
      </c>
      <c r="C39" s="101" t="s">
        <v>186</v>
      </c>
      <c r="D39" s="67" t="s">
        <v>190</v>
      </c>
      <c r="E39" s="139">
        <v>1</v>
      </c>
      <c r="F39" s="119" t="s">
        <v>531</v>
      </c>
      <c r="G39" s="140">
        <v>0</v>
      </c>
      <c r="H39" s="140">
        <v>1568.48</v>
      </c>
      <c r="I39" s="140">
        <v>6273.92</v>
      </c>
      <c r="J39" s="141">
        <f t="shared" si="0"/>
        <v>7842.4</v>
      </c>
      <c r="K39" s="142"/>
      <c r="L39" s="142"/>
      <c r="M39" s="142"/>
      <c r="N39" s="142"/>
      <c r="O39" s="142"/>
      <c r="P39" s="142"/>
      <c r="Q39" s="142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</row>
    <row r="40" spans="1:30" s="106" customFormat="1" x14ac:dyDescent="0.2">
      <c r="A40" s="88" t="s">
        <v>238</v>
      </c>
      <c r="B40" s="67" t="s">
        <v>29</v>
      </c>
      <c r="C40" s="58" t="s">
        <v>188</v>
      </c>
      <c r="D40" s="67" t="s">
        <v>189</v>
      </c>
      <c r="E40" s="139">
        <v>1</v>
      </c>
      <c r="F40" s="88" t="s">
        <v>223</v>
      </c>
      <c r="G40" s="140">
        <v>0</v>
      </c>
      <c r="H40" s="140">
        <v>0</v>
      </c>
      <c r="I40" s="140">
        <v>6273.92</v>
      </c>
      <c r="J40" s="141">
        <f t="shared" si="0"/>
        <v>6273.92</v>
      </c>
      <c r="K40" s="142"/>
      <c r="L40" s="142"/>
      <c r="M40" s="142"/>
      <c r="N40" s="142"/>
      <c r="O40" s="142"/>
      <c r="P40" s="142"/>
      <c r="Q40" s="142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1:30" s="106" customFormat="1" x14ac:dyDescent="0.2">
      <c r="A41" s="88" t="s">
        <v>237</v>
      </c>
      <c r="B41" s="67" t="s">
        <v>29</v>
      </c>
      <c r="C41" s="58" t="s">
        <v>235</v>
      </c>
      <c r="D41" s="67" t="s">
        <v>190</v>
      </c>
      <c r="E41" s="139">
        <v>1</v>
      </c>
      <c r="F41" s="88" t="s">
        <v>224</v>
      </c>
      <c r="G41" s="140">
        <v>0</v>
      </c>
      <c r="H41" s="140">
        <v>1568.48</v>
      </c>
      <c r="I41" s="140">
        <v>6273.92</v>
      </c>
      <c r="J41" s="141">
        <f t="shared" si="0"/>
        <v>7842.4</v>
      </c>
      <c r="K41" s="142"/>
      <c r="L41" s="142"/>
      <c r="M41" s="142"/>
      <c r="N41" s="142"/>
      <c r="O41" s="142"/>
      <c r="P41" s="142"/>
      <c r="Q41" s="142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2" spans="1:30" s="106" customFormat="1" x14ac:dyDescent="0.2">
      <c r="A42" s="88" t="s">
        <v>236</v>
      </c>
      <c r="B42" s="67" t="s">
        <v>29</v>
      </c>
      <c r="C42" s="58" t="s">
        <v>185</v>
      </c>
      <c r="D42" s="67" t="s">
        <v>190</v>
      </c>
      <c r="E42" s="139">
        <v>1</v>
      </c>
      <c r="F42" s="88" t="s">
        <v>225</v>
      </c>
      <c r="G42" s="140">
        <v>0</v>
      </c>
      <c r="H42" s="140">
        <v>1568.48</v>
      </c>
      <c r="I42" s="140">
        <v>6273.92</v>
      </c>
      <c r="J42" s="141">
        <f t="shared" si="0"/>
        <v>7842.4</v>
      </c>
      <c r="K42" s="142"/>
      <c r="L42" s="142"/>
      <c r="M42" s="142"/>
      <c r="N42" s="142"/>
      <c r="O42" s="142"/>
      <c r="P42" s="142"/>
      <c r="Q42" s="142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</row>
    <row r="43" spans="1:30" s="106" customFormat="1" x14ac:dyDescent="0.2">
      <c r="A43" s="88" t="s">
        <v>236</v>
      </c>
      <c r="B43" s="67" t="s">
        <v>29</v>
      </c>
      <c r="C43" s="58" t="s">
        <v>185</v>
      </c>
      <c r="D43" s="67" t="s">
        <v>190</v>
      </c>
      <c r="E43" s="139">
        <v>1</v>
      </c>
      <c r="F43" s="88" t="s">
        <v>226</v>
      </c>
      <c r="G43" s="140">
        <v>0</v>
      </c>
      <c r="H43" s="140">
        <v>1568.48</v>
      </c>
      <c r="I43" s="140">
        <v>6273.92</v>
      </c>
      <c r="J43" s="141">
        <f t="shared" si="0"/>
        <v>7842.4</v>
      </c>
      <c r="K43" s="142"/>
      <c r="L43" s="142"/>
      <c r="M43" s="142"/>
      <c r="N43" s="142"/>
      <c r="O43" s="142"/>
      <c r="P43" s="142"/>
      <c r="Q43" s="142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4" spans="1:30" s="106" customFormat="1" x14ac:dyDescent="0.2">
      <c r="A44" s="119" t="s">
        <v>242</v>
      </c>
      <c r="B44" s="67" t="s">
        <v>29</v>
      </c>
      <c r="C44" s="101" t="s">
        <v>212</v>
      </c>
      <c r="D44" s="67" t="s">
        <v>190</v>
      </c>
      <c r="E44" s="139">
        <v>1</v>
      </c>
      <c r="F44" s="119" t="s">
        <v>540</v>
      </c>
      <c r="G44" s="140">
        <v>0</v>
      </c>
      <c r="H44" s="140">
        <v>1568.48</v>
      </c>
      <c r="I44" s="140">
        <v>6273.92</v>
      </c>
      <c r="J44" s="141">
        <f t="shared" si="0"/>
        <v>7842.4</v>
      </c>
      <c r="K44" s="142"/>
      <c r="L44" s="142"/>
      <c r="M44" s="142"/>
      <c r="N44" s="142"/>
      <c r="O44" s="142"/>
      <c r="P44" s="142"/>
      <c r="Q44" s="142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</row>
    <row r="45" spans="1:30" x14ac:dyDescent="0.2">
      <c r="A45" s="88" t="s">
        <v>240</v>
      </c>
      <c r="B45" s="67" t="s">
        <v>29</v>
      </c>
      <c r="C45" s="58" t="s">
        <v>213</v>
      </c>
      <c r="D45" s="48" t="s">
        <v>190</v>
      </c>
      <c r="E45" s="135">
        <v>1</v>
      </c>
      <c r="F45" s="81" t="s">
        <v>227</v>
      </c>
      <c r="G45" s="136">
        <v>0</v>
      </c>
      <c r="H45" s="136">
        <v>1568.48</v>
      </c>
      <c r="I45" s="136">
        <v>6273.92</v>
      </c>
      <c r="J45" s="137">
        <f t="shared" si="0"/>
        <v>7842.4</v>
      </c>
      <c r="K45" s="138"/>
      <c r="L45" s="138"/>
      <c r="M45" s="138"/>
      <c r="N45" s="138"/>
      <c r="O45" s="138"/>
      <c r="P45" s="138"/>
      <c r="Q45" s="138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</row>
    <row r="46" spans="1:30" x14ac:dyDescent="0.2">
      <c r="A46" s="88" t="s">
        <v>243</v>
      </c>
      <c r="B46" s="67" t="s">
        <v>29</v>
      </c>
      <c r="C46" s="58" t="s">
        <v>186</v>
      </c>
      <c r="D46" s="48" t="s">
        <v>190</v>
      </c>
      <c r="E46" s="135">
        <v>1</v>
      </c>
      <c r="F46" s="81" t="s">
        <v>228</v>
      </c>
      <c r="G46" s="136">
        <v>0</v>
      </c>
      <c r="H46" s="136">
        <v>1568.48</v>
      </c>
      <c r="I46" s="136">
        <v>6273.92</v>
      </c>
      <c r="J46" s="137">
        <f t="shared" si="0"/>
        <v>7842.4</v>
      </c>
      <c r="K46" s="138"/>
      <c r="L46" s="138"/>
      <c r="M46" s="138"/>
      <c r="N46" s="138"/>
      <c r="O46" s="138"/>
      <c r="P46" s="138"/>
      <c r="Q46" s="138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x14ac:dyDescent="0.2">
      <c r="A47" s="88" t="s">
        <v>242</v>
      </c>
      <c r="B47" s="67" t="s">
        <v>29</v>
      </c>
      <c r="C47" s="58" t="s">
        <v>241</v>
      </c>
      <c r="D47" s="48" t="s">
        <v>190</v>
      </c>
      <c r="E47" s="135">
        <v>1</v>
      </c>
      <c r="F47" s="81" t="s">
        <v>229</v>
      </c>
      <c r="G47" s="136">
        <v>0</v>
      </c>
      <c r="H47" s="136">
        <v>1568.48</v>
      </c>
      <c r="I47" s="136">
        <v>6273.92</v>
      </c>
      <c r="J47" s="137">
        <f t="shared" si="0"/>
        <v>7842.4</v>
      </c>
      <c r="K47" s="138"/>
      <c r="L47" s="138"/>
      <c r="M47" s="138"/>
      <c r="N47" s="138"/>
      <c r="O47" s="138"/>
      <c r="P47" s="138"/>
      <c r="Q47" s="138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x14ac:dyDescent="0.2">
      <c r="A48" s="88" t="s">
        <v>243</v>
      </c>
      <c r="B48" s="67" t="s">
        <v>29</v>
      </c>
      <c r="C48" s="58" t="s">
        <v>186</v>
      </c>
      <c r="D48" s="48" t="s">
        <v>190</v>
      </c>
      <c r="E48" s="135">
        <v>1</v>
      </c>
      <c r="F48" s="81" t="s">
        <v>230</v>
      </c>
      <c r="G48" s="136">
        <v>0</v>
      </c>
      <c r="H48" s="136">
        <v>1568.48</v>
      </c>
      <c r="I48" s="136">
        <v>6273.92</v>
      </c>
      <c r="J48" s="137">
        <f t="shared" si="0"/>
        <v>7842.4</v>
      </c>
      <c r="K48" s="138"/>
      <c r="L48" s="138"/>
      <c r="M48" s="138"/>
      <c r="N48" s="138"/>
      <c r="O48" s="138"/>
      <c r="P48" s="138"/>
      <c r="Q48" s="138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x14ac:dyDescent="0.2">
      <c r="A49" s="88" t="s">
        <v>244</v>
      </c>
      <c r="B49" s="67" t="s">
        <v>29</v>
      </c>
      <c r="C49" s="58" t="s">
        <v>187</v>
      </c>
      <c r="D49" s="48" t="s">
        <v>190</v>
      </c>
      <c r="E49" s="135">
        <v>1</v>
      </c>
      <c r="F49" s="81" t="s">
        <v>231</v>
      </c>
      <c r="G49" s="136">
        <v>0</v>
      </c>
      <c r="H49" s="136">
        <v>1568.48</v>
      </c>
      <c r="I49" s="136">
        <v>6273.92</v>
      </c>
      <c r="J49" s="137">
        <f t="shared" si="0"/>
        <v>7842.4</v>
      </c>
      <c r="K49" s="138"/>
      <c r="L49" s="138"/>
      <c r="M49" s="138"/>
      <c r="N49" s="138"/>
      <c r="O49" s="138"/>
      <c r="P49" s="138"/>
      <c r="Q49" s="138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x14ac:dyDescent="0.2">
      <c r="A50" s="54" t="s">
        <v>192</v>
      </c>
      <c r="B50" s="67" t="s">
        <v>29</v>
      </c>
      <c r="C50" s="52" t="s">
        <v>192</v>
      </c>
      <c r="D50" s="48" t="s">
        <v>192</v>
      </c>
      <c r="E50" s="135">
        <v>1</v>
      </c>
      <c r="F50" s="54" t="s">
        <v>192</v>
      </c>
      <c r="G50" s="136">
        <v>0</v>
      </c>
      <c r="H50" s="136">
        <v>0</v>
      </c>
      <c r="I50" s="136">
        <v>0</v>
      </c>
      <c r="J50" s="137">
        <f t="shared" si="0"/>
        <v>0</v>
      </c>
      <c r="K50" s="138"/>
      <c r="L50" s="138"/>
      <c r="M50" s="138"/>
      <c r="N50" s="138"/>
      <c r="O50" s="138"/>
      <c r="P50" s="138"/>
      <c r="Q50" s="138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x14ac:dyDescent="0.2">
      <c r="A51" s="54" t="s">
        <v>192</v>
      </c>
      <c r="B51" s="67" t="s">
        <v>29</v>
      </c>
      <c r="C51" s="52" t="s">
        <v>192</v>
      </c>
      <c r="D51" s="48" t="s">
        <v>192</v>
      </c>
      <c r="E51" s="135">
        <v>1</v>
      </c>
      <c r="F51" s="54" t="s">
        <v>192</v>
      </c>
      <c r="G51" s="136">
        <v>0</v>
      </c>
      <c r="H51" s="136">
        <v>0</v>
      </c>
      <c r="I51" s="136">
        <v>0</v>
      </c>
      <c r="J51" s="137">
        <f t="shared" si="0"/>
        <v>0</v>
      </c>
      <c r="K51" s="138"/>
      <c r="L51" s="138"/>
      <c r="M51" s="138"/>
      <c r="N51" s="138"/>
      <c r="O51" s="138"/>
      <c r="P51" s="138"/>
      <c r="Q51" s="138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x14ac:dyDescent="0.2">
      <c r="A52" s="54" t="s">
        <v>192</v>
      </c>
      <c r="B52" s="67" t="s">
        <v>29</v>
      </c>
      <c r="C52" s="52" t="s">
        <v>192</v>
      </c>
      <c r="D52" s="48" t="s">
        <v>192</v>
      </c>
      <c r="E52" s="135">
        <v>1</v>
      </c>
      <c r="F52" s="54" t="s">
        <v>192</v>
      </c>
      <c r="G52" s="136">
        <v>0</v>
      </c>
      <c r="H52" s="136">
        <v>0</v>
      </c>
      <c r="I52" s="136">
        <v>0</v>
      </c>
      <c r="J52" s="137">
        <f t="shared" si="0"/>
        <v>0</v>
      </c>
      <c r="K52" s="138"/>
      <c r="L52" s="138"/>
      <c r="M52" s="138"/>
      <c r="N52" s="138"/>
      <c r="O52" s="138"/>
      <c r="P52" s="138"/>
      <c r="Q52" s="138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x14ac:dyDescent="0.2">
      <c r="A53" s="54" t="s">
        <v>192</v>
      </c>
      <c r="B53" s="67" t="s">
        <v>29</v>
      </c>
      <c r="C53" s="52" t="s">
        <v>192</v>
      </c>
      <c r="D53" s="48" t="s">
        <v>192</v>
      </c>
      <c r="E53" s="135">
        <v>1</v>
      </c>
      <c r="F53" s="54" t="s">
        <v>192</v>
      </c>
      <c r="G53" s="136">
        <v>0</v>
      </c>
      <c r="H53" s="136">
        <v>0</v>
      </c>
      <c r="I53" s="136">
        <v>0</v>
      </c>
      <c r="J53" s="137">
        <f t="shared" si="0"/>
        <v>0</v>
      </c>
      <c r="K53" s="138"/>
      <c r="L53" s="138"/>
      <c r="M53" s="138"/>
      <c r="N53" s="138"/>
      <c r="O53" s="138"/>
      <c r="P53" s="138"/>
      <c r="Q53" s="138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x14ac:dyDescent="0.2">
      <c r="A54" s="54" t="s">
        <v>192</v>
      </c>
      <c r="B54" s="67" t="s">
        <v>29</v>
      </c>
      <c r="C54" s="52" t="s">
        <v>192</v>
      </c>
      <c r="D54" s="48" t="s">
        <v>192</v>
      </c>
      <c r="E54" s="135">
        <v>1</v>
      </c>
      <c r="F54" s="54" t="s">
        <v>192</v>
      </c>
      <c r="G54" s="136">
        <v>0</v>
      </c>
      <c r="H54" s="136">
        <v>0</v>
      </c>
      <c r="I54" s="136">
        <v>0</v>
      </c>
      <c r="J54" s="137">
        <f t="shared" si="0"/>
        <v>0</v>
      </c>
      <c r="K54" s="138"/>
      <c r="L54" s="138"/>
      <c r="M54" s="138"/>
      <c r="N54" s="138"/>
      <c r="O54" s="138"/>
      <c r="P54" s="138"/>
      <c r="Q54" s="13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54" t="s">
        <v>192</v>
      </c>
      <c r="B55" s="67" t="s">
        <v>29</v>
      </c>
      <c r="C55" s="52" t="s">
        <v>192</v>
      </c>
      <c r="D55" s="48" t="s">
        <v>192</v>
      </c>
      <c r="E55" s="135">
        <v>1</v>
      </c>
      <c r="F55" s="54" t="s">
        <v>192</v>
      </c>
      <c r="G55" s="136">
        <v>0</v>
      </c>
      <c r="H55" s="136">
        <v>0</v>
      </c>
      <c r="I55" s="136">
        <v>0</v>
      </c>
      <c r="J55" s="137">
        <f t="shared" si="0"/>
        <v>0</v>
      </c>
      <c r="K55" s="138"/>
      <c r="L55" s="138"/>
      <c r="M55" s="138"/>
      <c r="N55" s="138"/>
      <c r="O55" s="138"/>
      <c r="P55" s="138"/>
      <c r="Q55" s="13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54" t="s">
        <v>192</v>
      </c>
      <c r="B56" s="67" t="s">
        <v>29</v>
      </c>
      <c r="C56" s="52" t="s">
        <v>192</v>
      </c>
      <c r="D56" s="48" t="s">
        <v>192</v>
      </c>
      <c r="E56" s="135">
        <v>1</v>
      </c>
      <c r="F56" s="54" t="s">
        <v>192</v>
      </c>
      <c r="G56" s="136">
        <v>0</v>
      </c>
      <c r="H56" s="136">
        <v>0</v>
      </c>
      <c r="I56" s="136">
        <v>0</v>
      </c>
      <c r="J56" s="137">
        <f t="shared" si="0"/>
        <v>0</v>
      </c>
      <c r="K56" s="138"/>
      <c r="L56" s="138"/>
      <c r="M56" s="138"/>
      <c r="N56" s="138"/>
      <c r="O56" s="138"/>
      <c r="P56" s="138"/>
      <c r="Q56" s="13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54" t="s">
        <v>192</v>
      </c>
      <c r="B57" s="67" t="s">
        <v>29</v>
      </c>
      <c r="C57" s="52" t="s">
        <v>192</v>
      </c>
      <c r="D57" s="48" t="s">
        <v>192</v>
      </c>
      <c r="E57" s="135">
        <v>1</v>
      </c>
      <c r="F57" s="54" t="s">
        <v>192</v>
      </c>
      <c r="G57" s="136">
        <v>0</v>
      </c>
      <c r="H57" s="136">
        <v>0</v>
      </c>
      <c r="I57" s="136">
        <v>0</v>
      </c>
      <c r="J57" s="137">
        <f t="shared" si="0"/>
        <v>0</v>
      </c>
      <c r="K57" s="138"/>
      <c r="L57" s="138"/>
      <c r="M57" s="138"/>
      <c r="N57" s="138"/>
      <c r="O57" s="138"/>
      <c r="P57" s="138"/>
      <c r="Q57" s="13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54" t="s">
        <v>192</v>
      </c>
      <c r="B58" s="67" t="s">
        <v>29</v>
      </c>
      <c r="C58" s="52" t="s">
        <v>192</v>
      </c>
      <c r="D58" s="48" t="s">
        <v>192</v>
      </c>
      <c r="E58" s="135">
        <v>1</v>
      </c>
      <c r="F58" s="54" t="s">
        <v>192</v>
      </c>
      <c r="G58" s="136">
        <v>0</v>
      </c>
      <c r="H58" s="136">
        <v>0</v>
      </c>
      <c r="I58" s="136">
        <v>0</v>
      </c>
      <c r="J58" s="137">
        <f t="shared" si="0"/>
        <v>0</v>
      </c>
      <c r="K58" s="138"/>
      <c r="L58" s="138"/>
      <c r="M58" s="138"/>
      <c r="N58" s="138"/>
      <c r="O58" s="138"/>
      <c r="P58" s="138"/>
      <c r="Q58" s="13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54" t="s">
        <v>192</v>
      </c>
      <c r="B59" s="67" t="s">
        <v>29</v>
      </c>
      <c r="C59" s="52" t="s">
        <v>192</v>
      </c>
      <c r="D59" s="48" t="s">
        <v>192</v>
      </c>
      <c r="E59" s="135">
        <v>1</v>
      </c>
      <c r="F59" s="54" t="s">
        <v>192</v>
      </c>
      <c r="G59" s="136">
        <v>0</v>
      </c>
      <c r="H59" s="136">
        <v>0</v>
      </c>
      <c r="I59" s="136">
        <v>0</v>
      </c>
      <c r="J59" s="137">
        <f t="shared" si="0"/>
        <v>0</v>
      </c>
      <c r="K59" s="138"/>
      <c r="L59" s="138"/>
      <c r="M59" s="138"/>
      <c r="N59" s="138"/>
      <c r="O59" s="138"/>
      <c r="P59" s="138"/>
      <c r="Q59" s="13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54" t="s">
        <v>192</v>
      </c>
      <c r="B60" s="67" t="s">
        <v>29</v>
      </c>
      <c r="C60" s="52" t="s">
        <v>192</v>
      </c>
      <c r="D60" s="48" t="s">
        <v>192</v>
      </c>
      <c r="E60" s="135">
        <v>1</v>
      </c>
      <c r="F60" s="54" t="s">
        <v>192</v>
      </c>
      <c r="G60" s="136">
        <v>0</v>
      </c>
      <c r="H60" s="136">
        <v>0</v>
      </c>
      <c r="I60" s="136">
        <v>0</v>
      </c>
      <c r="J60" s="137">
        <f t="shared" si="0"/>
        <v>0</v>
      </c>
      <c r="K60" s="138"/>
      <c r="L60" s="138"/>
      <c r="M60" s="138"/>
      <c r="N60" s="138"/>
      <c r="O60" s="138"/>
      <c r="P60" s="138"/>
      <c r="Q60" s="13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54" t="s">
        <v>192</v>
      </c>
      <c r="B61" s="67" t="s">
        <v>29</v>
      </c>
      <c r="C61" s="52" t="s">
        <v>192</v>
      </c>
      <c r="D61" s="48" t="s">
        <v>192</v>
      </c>
      <c r="E61" s="135">
        <v>1</v>
      </c>
      <c r="F61" s="54" t="s">
        <v>192</v>
      </c>
      <c r="G61" s="136">
        <v>0</v>
      </c>
      <c r="H61" s="136">
        <v>0</v>
      </c>
      <c r="I61" s="136">
        <v>0</v>
      </c>
      <c r="J61" s="137">
        <f t="shared" si="0"/>
        <v>0</v>
      </c>
      <c r="K61" s="138"/>
      <c r="L61" s="138"/>
      <c r="M61" s="138"/>
      <c r="N61" s="138"/>
      <c r="O61" s="138"/>
      <c r="P61" s="138"/>
      <c r="Q61" s="13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54" t="s">
        <v>192</v>
      </c>
      <c r="B62" s="67" t="s">
        <v>29</v>
      </c>
      <c r="C62" s="52" t="s">
        <v>192</v>
      </c>
      <c r="D62" s="48" t="s">
        <v>192</v>
      </c>
      <c r="E62" s="135">
        <v>1</v>
      </c>
      <c r="F62" s="54" t="s">
        <v>192</v>
      </c>
      <c r="G62" s="136">
        <v>0</v>
      </c>
      <c r="H62" s="136">
        <v>0</v>
      </c>
      <c r="I62" s="136">
        <v>0</v>
      </c>
      <c r="J62" s="137">
        <f t="shared" si="0"/>
        <v>0</v>
      </c>
      <c r="K62" s="138"/>
      <c r="L62" s="138"/>
      <c r="M62" s="138"/>
      <c r="N62" s="138"/>
      <c r="O62" s="138"/>
      <c r="P62" s="138"/>
      <c r="Q62" s="13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54" t="s">
        <v>192</v>
      </c>
      <c r="B63" s="67" t="s">
        <v>29</v>
      </c>
      <c r="C63" s="52" t="s">
        <v>192</v>
      </c>
      <c r="D63" s="48" t="s">
        <v>192</v>
      </c>
      <c r="E63" s="135">
        <v>1</v>
      </c>
      <c r="F63" s="54" t="s">
        <v>192</v>
      </c>
      <c r="G63" s="136">
        <v>0</v>
      </c>
      <c r="H63" s="136">
        <v>0</v>
      </c>
      <c r="I63" s="136">
        <v>0</v>
      </c>
      <c r="J63" s="137">
        <f t="shared" si="0"/>
        <v>0</v>
      </c>
      <c r="K63" s="138"/>
      <c r="L63" s="138"/>
      <c r="M63" s="138"/>
      <c r="N63" s="138"/>
      <c r="O63" s="138"/>
      <c r="P63" s="138"/>
      <c r="Q63" s="13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54" t="s">
        <v>192</v>
      </c>
      <c r="B64" s="67" t="s">
        <v>29</v>
      </c>
      <c r="C64" s="52" t="s">
        <v>192</v>
      </c>
      <c r="D64" s="48" t="s">
        <v>192</v>
      </c>
      <c r="E64" s="135">
        <v>1</v>
      </c>
      <c r="F64" s="54" t="s">
        <v>192</v>
      </c>
      <c r="G64" s="136">
        <v>0</v>
      </c>
      <c r="H64" s="136">
        <v>0</v>
      </c>
      <c r="I64" s="136">
        <v>0</v>
      </c>
      <c r="J64" s="137">
        <f t="shared" si="0"/>
        <v>0</v>
      </c>
      <c r="K64" s="138"/>
      <c r="L64" s="138"/>
      <c r="M64" s="138"/>
      <c r="N64" s="138"/>
      <c r="O64" s="138"/>
      <c r="P64" s="138"/>
      <c r="Q64" s="138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54" t="s">
        <v>192</v>
      </c>
      <c r="B65" s="67" t="s">
        <v>29</v>
      </c>
      <c r="C65" s="52" t="s">
        <v>192</v>
      </c>
      <c r="D65" s="48" t="s">
        <v>192</v>
      </c>
      <c r="E65" s="135">
        <v>1</v>
      </c>
      <c r="F65" s="54" t="s">
        <v>192</v>
      </c>
      <c r="G65" s="136">
        <v>0</v>
      </c>
      <c r="H65" s="136">
        <v>0</v>
      </c>
      <c r="I65" s="136">
        <v>0</v>
      </c>
      <c r="J65" s="137">
        <f t="shared" si="0"/>
        <v>0</v>
      </c>
      <c r="K65" s="138"/>
      <c r="L65" s="138"/>
      <c r="M65" s="138"/>
      <c r="N65" s="138"/>
      <c r="O65" s="138"/>
      <c r="P65" s="138"/>
      <c r="Q65" s="138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54" t="s">
        <v>192</v>
      </c>
      <c r="B66" s="67" t="s">
        <v>29</v>
      </c>
      <c r="C66" s="52" t="s">
        <v>192</v>
      </c>
      <c r="D66" s="48" t="s">
        <v>192</v>
      </c>
      <c r="E66" s="135">
        <v>1</v>
      </c>
      <c r="F66" s="54" t="s">
        <v>192</v>
      </c>
      <c r="G66" s="136">
        <v>0</v>
      </c>
      <c r="H66" s="136">
        <v>0</v>
      </c>
      <c r="I66" s="136">
        <v>0</v>
      </c>
      <c r="J66" s="137">
        <f t="shared" si="0"/>
        <v>0</v>
      </c>
      <c r="K66" s="138"/>
      <c r="L66" s="138"/>
      <c r="M66" s="138"/>
      <c r="N66" s="138"/>
      <c r="O66" s="138"/>
      <c r="P66" s="138"/>
      <c r="Q66" s="138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A67" s="54" t="s">
        <v>192</v>
      </c>
      <c r="B67" s="67" t="s">
        <v>29</v>
      </c>
      <c r="C67" s="52" t="s">
        <v>192</v>
      </c>
      <c r="D67" s="48" t="s">
        <v>192</v>
      </c>
      <c r="E67" s="135">
        <v>1</v>
      </c>
      <c r="F67" s="54" t="s">
        <v>192</v>
      </c>
      <c r="G67" s="136">
        <v>0</v>
      </c>
      <c r="H67" s="136">
        <v>0</v>
      </c>
      <c r="I67" s="136">
        <v>0</v>
      </c>
      <c r="J67" s="137">
        <f t="shared" si="0"/>
        <v>0</v>
      </c>
      <c r="K67" s="138"/>
      <c r="L67" s="138"/>
      <c r="M67" s="138"/>
      <c r="N67" s="138"/>
      <c r="O67" s="138"/>
      <c r="P67" s="138"/>
      <c r="Q67" s="138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A68" s="54" t="s">
        <v>192</v>
      </c>
      <c r="B68" s="67" t="s">
        <v>29</v>
      </c>
      <c r="C68" s="52" t="s">
        <v>192</v>
      </c>
      <c r="D68" s="48" t="s">
        <v>192</v>
      </c>
      <c r="E68" s="135">
        <v>1</v>
      </c>
      <c r="F68" s="54" t="s">
        <v>192</v>
      </c>
      <c r="G68" s="136">
        <v>0</v>
      </c>
      <c r="H68" s="136">
        <v>0</v>
      </c>
      <c r="I68" s="136">
        <v>0</v>
      </c>
      <c r="J68" s="137">
        <f t="shared" si="0"/>
        <v>0</v>
      </c>
      <c r="K68" s="138"/>
      <c r="L68" s="138"/>
      <c r="M68" s="138"/>
      <c r="N68" s="138"/>
      <c r="O68" s="138"/>
      <c r="P68" s="138"/>
      <c r="Q68" s="13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89" t="s">
        <v>192</v>
      </c>
      <c r="B69" s="67" t="s">
        <v>31</v>
      </c>
      <c r="C69" s="68" t="s">
        <v>192</v>
      </c>
      <c r="D69" s="48" t="s">
        <v>192</v>
      </c>
      <c r="E69" s="135">
        <v>1</v>
      </c>
      <c r="F69" s="54" t="s">
        <v>192</v>
      </c>
      <c r="G69" s="136">
        <v>0</v>
      </c>
      <c r="H69" s="136">
        <v>0</v>
      </c>
      <c r="I69" s="136">
        <v>0</v>
      </c>
      <c r="J69" s="137">
        <f t="shared" si="0"/>
        <v>0</v>
      </c>
      <c r="K69" s="138"/>
      <c r="L69" s="138"/>
      <c r="M69" s="138"/>
      <c r="N69" s="138"/>
      <c r="O69" s="138"/>
      <c r="P69" s="138"/>
      <c r="Q69" s="138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88" t="s">
        <v>249</v>
      </c>
      <c r="B70" s="67" t="s">
        <v>31</v>
      </c>
      <c r="C70" s="58" t="s">
        <v>212</v>
      </c>
      <c r="D70" s="48" t="s">
        <v>190</v>
      </c>
      <c r="E70" s="135">
        <v>1</v>
      </c>
      <c r="F70" s="81" t="s">
        <v>245</v>
      </c>
      <c r="G70" s="136">
        <v>0</v>
      </c>
      <c r="H70" s="136">
        <v>1441.31</v>
      </c>
      <c r="I70" s="136">
        <v>5765.22</v>
      </c>
      <c r="J70" s="137">
        <f t="shared" si="0"/>
        <v>7206.5300000000007</v>
      </c>
      <c r="K70" s="138"/>
      <c r="L70" s="138"/>
      <c r="M70" s="138"/>
      <c r="N70" s="138"/>
      <c r="O70" s="138"/>
      <c r="P70" s="138"/>
      <c r="Q70" s="138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88" t="s">
        <v>250</v>
      </c>
      <c r="B71" s="67" t="s">
        <v>31</v>
      </c>
      <c r="C71" s="58" t="s">
        <v>212</v>
      </c>
      <c r="D71" s="48" t="s">
        <v>189</v>
      </c>
      <c r="E71" s="135">
        <v>1</v>
      </c>
      <c r="F71" s="81" t="s">
        <v>246</v>
      </c>
      <c r="G71" s="136">
        <v>0</v>
      </c>
      <c r="H71" s="136">
        <v>0</v>
      </c>
      <c r="I71" s="136">
        <v>5765.22</v>
      </c>
      <c r="J71" s="137">
        <f t="shared" si="0"/>
        <v>5765.22</v>
      </c>
      <c r="K71" s="138"/>
      <c r="L71" s="138"/>
      <c r="M71" s="138"/>
      <c r="N71" s="138"/>
      <c r="O71" s="138"/>
      <c r="P71" s="138"/>
      <c r="Q71" s="138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ht="15.75" customHeight="1" x14ac:dyDescent="0.2">
      <c r="A72" s="88" t="s">
        <v>251</v>
      </c>
      <c r="B72" s="67" t="s">
        <v>31</v>
      </c>
      <c r="C72" s="58" t="s">
        <v>252</v>
      </c>
      <c r="D72" s="48" t="s">
        <v>190</v>
      </c>
      <c r="E72" s="135">
        <v>1</v>
      </c>
      <c r="F72" s="81" t="s">
        <v>247</v>
      </c>
      <c r="G72" s="136">
        <v>0</v>
      </c>
      <c r="H72" s="136">
        <v>1441.31</v>
      </c>
      <c r="I72" s="136">
        <v>5765.22</v>
      </c>
      <c r="J72" s="137">
        <f t="shared" ref="J72:J135" si="1">SUM(G72:I72)</f>
        <v>7206.5300000000007</v>
      </c>
      <c r="K72" s="138"/>
      <c r="L72" s="138"/>
      <c r="M72" s="138"/>
      <c r="N72" s="138"/>
      <c r="O72" s="138"/>
      <c r="P72" s="138"/>
      <c r="Q72" s="138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x14ac:dyDescent="0.2">
      <c r="A73" s="61" t="s">
        <v>259</v>
      </c>
      <c r="B73" s="48" t="s">
        <v>31</v>
      </c>
      <c r="C73" s="48" t="s">
        <v>253</v>
      </c>
      <c r="D73" s="48" t="s">
        <v>189</v>
      </c>
      <c r="E73" s="135">
        <v>1</v>
      </c>
      <c r="F73" s="81" t="s">
        <v>248</v>
      </c>
      <c r="G73" s="136">
        <v>0</v>
      </c>
      <c r="H73" s="136">
        <v>0</v>
      </c>
      <c r="I73" s="136">
        <v>5765.22</v>
      </c>
      <c r="J73" s="137">
        <f t="shared" si="1"/>
        <v>5765.22</v>
      </c>
      <c r="K73" s="138"/>
      <c r="L73" s="138"/>
      <c r="M73" s="138"/>
      <c r="N73" s="138"/>
      <c r="O73" s="138"/>
      <c r="P73" s="138"/>
      <c r="Q73" s="138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x14ac:dyDescent="0.2">
      <c r="A74" s="61" t="s">
        <v>258</v>
      </c>
      <c r="B74" s="48" t="s">
        <v>31</v>
      </c>
      <c r="C74" s="58" t="s">
        <v>215</v>
      </c>
      <c r="D74" s="48" t="s">
        <v>190</v>
      </c>
      <c r="E74" s="143">
        <v>1</v>
      </c>
      <c r="F74" s="81" t="s">
        <v>254</v>
      </c>
      <c r="G74" s="136">
        <v>0</v>
      </c>
      <c r="H74" s="136">
        <v>1441.31</v>
      </c>
      <c r="I74" s="136">
        <v>5765.22</v>
      </c>
      <c r="J74" s="137">
        <f t="shared" si="1"/>
        <v>7206.5300000000007</v>
      </c>
      <c r="K74" s="138"/>
      <c r="L74" s="138"/>
      <c r="M74" s="138"/>
      <c r="N74" s="138"/>
      <c r="O74" s="138"/>
      <c r="P74" s="138"/>
      <c r="Q74" s="13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x14ac:dyDescent="0.2">
      <c r="A75" s="61" t="s">
        <v>205</v>
      </c>
      <c r="B75" s="48" t="s">
        <v>31</v>
      </c>
      <c r="C75" s="58" t="s">
        <v>257</v>
      </c>
      <c r="D75" s="48" t="s">
        <v>190</v>
      </c>
      <c r="E75" s="143">
        <v>1</v>
      </c>
      <c r="F75" s="81" t="s">
        <v>255</v>
      </c>
      <c r="G75" s="136">
        <v>0</v>
      </c>
      <c r="H75" s="136">
        <v>1441.31</v>
      </c>
      <c r="I75" s="136">
        <v>5765.22</v>
      </c>
      <c r="J75" s="137">
        <f t="shared" si="1"/>
        <v>7206.5300000000007</v>
      </c>
      <c r="K75" s="138"/>
      <c r="L75" s="138"/>
      <c r="M75" s="138"/>
      <c r="N75" s="138"/>
      <c r="O75" s="138"/>
      <c r="P75" s="138"/>
      <c r="Q75" s="138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x14ac:dyDescent="0.2">
      <c r="A76" s="61" t="s">
        <v>205</v>
      </c>
      <c r="B76" s="48" t="s">
        <v>31</v>
      </c>
      <c r="C76" s="58" t="s">
        <v>185</v>
      </c>
      <c r="D76" s="48" t="s">
        <v>190</v>
      </c>
      <c r="E76" s="143">
        <v>1</v>
      </c>
      <c r="F76" s="81" t="s">
        <v>256</v>
      </c>
      <c r="G76" s="136">
        <v>0</v>
      </c>
      <c r="H76" s="136">
        <v>1441.31</v>
      </c>
      <c r="I76" s="136">
        <v>5765.22</v>
      </c>
      <c r="J76" s="137">
        <f t="shared" si="1"/>
        <v>7206.5300000000007</v>
      </c>
      <c r="K76" s="138"/>
      <c r="L76" s="138"/>
      <c r="M76" s="138"/>
      <c r="N76" s="138"/>
      <c r="O76" s="138"/>
      <c r="P76" s="138"/>
      <c r="Q76" s="138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x14ac:dyDescent="0.2">
      <c r="A77" s="62" t="s">
        <v>192</v>
      </c>
      <c r="B77" s="48" t="s">
        <v>31</v>
      </c>
      <c r="C77" s="68" t="s">
        <v>192</v>
      </c>
      <c r="D77" s="48" t="s">
        <v>192</v>
      </c>
      <c r="E77" s="143">
        <v>1</v>
      </c>
      <c r="F77" s="54" t="s">
        <v>192</v>
      </c>
      <c r="G77" s="136">
        <v>0</v>
      </c>
      <c r="H77" s="136">
        <v>0</v>
      </c>
      <c r="I77" s="136">
        <v>0</v>
      </c>
      <c r="J77" s="137">
        <f t="shared" si="1"/>
        <v>0</v>
      </c>
      <c r="K77" s="138"/>
      <c r="L77" s="138"/>
      <c r="M77" s="138"/>
      <c r="N77" s="138"/>
      <c r="O77" s="138"/>
      <c r="P77" s="138"/>
      <c r="Q77" s="138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62" t="s">
        <v>192</v>
      </c>
      <c r="B78" s="48" t="s">
        <v>31</v>
      </c>
      <c r="C78" s="68" t="s">
        <v>192</v>
      </c>
      <c r="D78" s="48" t="s">
        <v>192</v>
      </c>
      <c r="E78" s="143">
        <v>1</v>
      </c>
      <c r="F78" s="54" t="s">
        <v>192</v>
      </c>
      <c r="G78" s="136">
        <v>0</v>
      </c>
      <c r="H78" s="136">
        <v>0</v>
      </c>
      <c r="I78" s="136">
        <v>0</v>
      </c>
      <c r="J78" s="137">
        <f t="shared" si="1"/>
        <v>0</v>
      </c>
      <c r="K78" s="138"/>
      <c r="L78" s="138"/>
      <c r="M78" s="138"/>
      <c r="N78" s="138"/>
      <c r="O78" s="138"/>
      <c r="P78" s="138"/>
      <c r="Q78" s="138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62" t="s">
        <v>192</v>
      </c>
      <c r="B79" s="48" t="s">
        <v>31</v>
      </c>
      <c r="C79" s="68" t="s">
        <v>192</v>
      </c>
      <c r="D79" s="48" t="s">
        <v>192</v>
      </c>
      <c r="E79" s="143">
        <v>1</v>
      </c>
      <c r="F79" s="54" t="s">
        <v>192</v>
      </c>
      <c r="G79" s="136">
        <v>0</v>
      </c>
      <c r="H79" s="136">
        <v>0</v>
      </c>
      <c r="I79" s="136">
        <v>0</v>
      </c>
      <c r="J79" s="137">
        <f t="shared" si="1"/>
        <v>0</v>
      </c>
      <c r="K79" s="138"/>
      <c r="L79" s="138"/>
      <c r="M79" s="138"/>
      <c r="N79" s="138"/>
      <c r="O79" s="138"/>
      <c r="P79" s="138"/>
      <c r="Q79" s="138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x14ac:dyDescent="0.2">
      <c r="A80" s="61" t="s">
        <v>205</v>
      </c>
      <c r="B80" s="48" t="s">
        <v>31</v>
      </c>
      <c r="C80" s="48" t="s">
        <v>191</v>
      </c>
      <c r="D80" s="48" t="s">
        <v>190</v>
      </c>
      <c r="E80" s="143">
        <v>1</v>
      </c>
      <c r="F80" s="81" t="s">
        <v>260</v>
      </c>
      <c r="G80" s="136">
        <v>0</v>
      </c>
      <c r="H80" s="136">
        <v>1441.31</v>
      </c>
      <c r="I80" s="136">
        <v>5765.22</v>
      </c>
      <c r="J80" s="137">
        <f t="shared" si="1"/>
        <v>7206.5300000000007</v>
      </c>
      <c r="K80" s="138"/>
      <c r="L80" s="138"/>
      <c r="M80" s="138"/>
      <c r="N80" s="138"/>
      <c r="O80" s="138"/>
      <c r="P80" s="138"/>
      <c r="Q80" s="138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x14ac:dyDescent="0.2">
      <c r="A81" s="62" t="s">
        <v>192</v>
      </c>
      <c r="B81" s="48" t="s">
        <v>31</v>
      </c>
      <c r="C81" s="52" t="s">
        <v>192</v>
      </c>
      <c r="D81" s="48" t="s">
        <v>192</v>
      </c>
      <c r="E81" s="143">
        <v>1</v>
      </c>
      <c r="F81" s="54" t="s">
        <v>192</v>
      </c>
      <c r="G81" s="136">
        <v>0</v>
      </c>
      <c r="H81" s="136">
        <v>0</v>
      </c>
      <c r="I81" s="136">
        <v>0</v>
      </c>
      <c r="J81" s="137">
        <f t="shared" si="1"/>
        <v>0</v>
      </c>
      <c r="K81" s="138"/>
      <c r="L81" s="138"/>
      <c r="M81" s="138"/>
      <c r="N81" s="138"/>
      <c r="O81" s="138"/>
      <c r="P81" s="138"/>
      <c r="Q81" s="138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62" t="s">
        <v>192</v>
      </c>
      <c r="B82" s="48" t="s">
        <v>31</v>
      </c>
      <c r="C82" s="52" t="s">
        <v>192</v>
      </c>
      <c r="D82" s="48" t="s">
        <v>192</v>
      </c>
      <c r="E82" s="143">
        <v>1</v>
      </c>
      <c r="F82" s="54" t="s">
        <v>192</v>
      </c>
      <c r="G82" s="136">
        <v>0</v>
      </c>
      <c r="H82" s="136">
        <v>0</v>
      </c>
      <c r="I82" s="136">
        <v>0</v>
      </c>
      <c r="J82" s="137">
        <f t="shared" si="1"/>
        <v>0</v>
      </c>
      <c r="K82" s="138"/>
      <c r="L82" s="138"/>
      <c r="M82" s="138"/>
      <c r="N82" s="138"/>
      <c r="O82" s="138"/>
      <c r="P82" s="138"/>
      <c r="Q82" s="138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s="106" customFormat="1" x14ac:dyDescent="0.2">
      <c r="A83" s="107" t="s">
        <v>205</v>
      </c>
      <c r="B83" s="67" t="s">
        <v>31</v>
      </c>
      <c r="C83" s="101" t="s">
        <v>185</v>
      </c>
      <c r="D83" s="67" t="s">
        <v>190</v>
      </c>
      <c r="E83" s="144">
        <v>1</v>
      </c>
      <c r="F83" s="119" t="s">
        <v>532</v>
      </c>
      <c r="G83" s="140">
        <v>0</v>
      </c>
      <c r="H83" s="140">
        <v>1441.31</v>
      </c>
      <c r="I83" s="140">
        <v>5765.22</v>
      </c>
      <c r="J83" s="141">
        <f t="shared" si="1"/>
        <v>7206.5300000000007</v>
      </c>
      <c r="K83" s="142"/>
      <c r="L83" s="142"/>
      <c r="M83" s="142"/>
      <c r="N83" s="142"/>
      <c r="O83" s="142"/>
      <c r="P83" s="142"/>
      <c r="Q83" s="142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</row>
    <row r="84" spans="1:30" s="106" customFormat="1" x14ac:dyDescent="0.2">
      <c r="A84" s="117" t="s">
        <v>192</v>
      </c>
      <c r="B84" s="67" t="s">
        <v>31</v>
      </c>
      <c r="C84" s="68" t="s">
        <v>192</v>
      </c>
      <c r="D84" s="67" t="s">
        <v>192</v>
      </c>
      <c r="E84" s="144">
        <v>1</v>
      </c>
      <c r="F84" s="89" t="s">
        <v>192</v>
      </c>
      <c r="G84" s="140">
        <v>0</v>
      </c>
      <c r="H84" s="140">
        <v>0</v>
      </c>
      <c r="I84" s="140">
        <v>0</v>
      </c>
      <c r="J84" s="141">
        <f t="shared" si="1"/>
        <v>0</v>
      </c>
      <c r="K84" s="142"/>
      <c r="L84" s="142"/>
      <c r="M84" s="142"/>
      <c r="N84" s="142"/>
      <c r="O84" s="142"/>
      <c r="P84" s="142"/>
      <c r="Q84" s="142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</row>
    <row r="85" spans="1:30" s="106" customFormat="1" x14ac:dyDescent="0.2">
      <c r="A85" s="117" t="s">
        <v>192</v>
      </c>
      <c r="B85" s="67" t="s">
        <v>31</v>
      </c>
      <c r="C85" s="68" t="s">
        <v>192</v>
      </c>
      <c r="D85" s="67" t="s">
        <v>192</v>
      </c>
      <c r="E85" s="144">
        <v>1</v>
      </c>
      <c r="F85" s="89" t="s">
        <v>192</v>
      </c>
      <c r="G85" s="140">
        <v>0</v>
      </c>
      <c r="H85" s="140">
        <v>0</v>
      </c>
      <c r="I85" s="140">
        <v>0</v>
      </c>
      <c r="J85" s="141">
        <f t="shared" si="1"/>
        <v>0</v>
      </c>
      <c r="K85" s="142"/>
      <c r="L85" s="142"/>
      <c r="M85" s="142"/>
      <c r="N85" s="142"/>
      <c r="O85" s="142"/>
      <c r="P85" s="142"/>
      <c r="Q85" s="142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</row>
    <row r="86" spans="1:30" s="106" customFormat="1" x14ac:dyDescent="0.2">
      <c r="A86" s="110" t="s">
        <v>205</v>
      </c>
      <c r="B86" s="67" t="s">
        <v>31</v>
      </c>
      <c r="C86" s="67" t="s">
        <v>185</v>
      </c>
      <c r="D86" s="67" t="s">
        <v>190</v>
      </c>
      <c r="E86" s="144">
        <v>1</v>
      </c>
      <c r="F86" s="88" t="s">
        <v>582</v>
      </c>
      <c r="G86" s="140">
        <v>0</v>
      </c>
      <c r="H86" s="140">
        <v>1441.31</v>
      </c>
      <c r="I86" s="140">
        <v>5765.22</v>
      </c>
      <c r="J86" s="141">
        <f t="shared" si="1"/>
        <v>7206.5300000000007</v>
      </c>
      <c r="K86" s="142"/>
      <c r="L86" s="142"/>
      <c r="M86" s="142"/>
      <c r="N86" s="142"/>
      <c r="O86" s="142"/>
      <c r="P86" s="142"/>
      <c r="Q86" s="142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</row>
    <row r="87" spans="1:30" s="106" customFormat="1" x14ac:dyDescent="0.2">
      <c r="A87" s="117" t="s">
        <v>192</v>
      </c>
      <c r="B87" s="67" t="s">
        <v>31</v>
      </c>
      <c r="C87" s="68" t="s">
        <v>192</v>
      </c>
      <c r="D87" s="67" t="s">
        <v>192</v>
      </c>
      <c r="E87" s="144">
        <v>1</v>
      </c>
      <c r="F87" s="89" t="s">
        <v>192</v>
      </c>
      <c r="G87" s="140">
        <v>0</v>
      </c>
      <c r="H87" s="140">
        <v>0</v>
      </c>
      <c r="I87" s="140">
        <v>0</v>
      </c>
      <c r="J87" s="141">
        <f t="shared" si="1"/>
        <v>0</v>
      </c>
      <c r="K87" s="142"/>
      <c r="L87" s="142"/>
      <c r="M87" s="142"/>
      <c r="N87" s="142"/>
      <c r="O87" s="142"/>
      <c r="P87" s="142"/>
      <c r="Q87" s="142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</row>
    <row r="88" spans="1:30" s="106" customFormat="1" x14ac:dyDescent="0.2">
      <c r="A88" s="107" t="s">
        <v>205</v>
      </c>
      <c r="B88" s="67" t="s">
        <v>31</v>
      </c>
      <c r="C88" s="101" t="s">
        <v>212</v>
      </c>
      <c r="D88" s="67" t="s">
        <v>190</v>
      </c>
      <c r="E88" s="144">
        <v>1</v>
      </c>
      <c r="F88" s="119" t="s">
        <v>537</v>
      </c>
      <c r="G88" s="140">
        <v>0</v>
      </c>
      <c r="H88" s="140">
        <v>1441.31</v>
      </c>
      <c r="I88" s="140">
        <v>5765.22</v>
      </c>
      <c r="J88" s="141">
        <f t="shared" si="1"/>
        <v>7206.5300000000007</v>
      </c>
      <c r="K88" s="142"/>
      <c r="L88" s="142"/>
      <c r="M88" s="142"/>
      <c r="N88" s="142"/>
      <c r="O88" s="142"/>
      <c r="P88" s="142"/>
      <c r="Q88" s="142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</row>
    <row r="89" spans="1:30" s="106" customFormat="1" x14ac:dyDescent="0.2">
      <c r="A89" s="117" t="s">
        <v>192</v>
      </c>
      <c r="B89" s="67" t="s">
        <v>31</v>
      </c>
      <c r="C89" s="68" t="s">
        <v>192</v>
      </c>
      <c r="D89" s="67" t="s">
        <v>192</v>
      </c>
      <c r="E89" s="144">
        <v>1</v>
      </c>
      <c r="F89" s="89" t="s">
        <v>192</v>
      </c>
      <c r="G89" s="140">
        <v>0</v>
      </c>
      <c r="H89" s="140">
        <v>0</v>
      </c>
      <c r="I89" s="140">
        <v>0</v>
      </c>
      <c r="J89" s="141">
        <f t="shared" si="1"/>
        <v>0</v>
      </c>
      <c r="K89" s="142"/>
      <c r="L89" s="142"/>
      <c r="M89" s="142"/>
      <c r="N89" s="142"/>
      <c r="O89" s="142"/>
      <c r="P89" s="142"/>
      <c r="Q89" s="142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</row>
    <row r="90" spans="1:30" s="106" customFormat="1" x14ac:dyDescent="0.2">
      <c r="A90" s="107" t="s">
        <v>205</v>
      </c>
      <c r="B90" s="67" t="s">
        <v>31</v>
      </c>
      <c r="C90" s="101" t="s">
        <v>212</v>
      </c>
      <c r="D90" s="67" t="s">
        <v>190</v>
      </c>
      <c r="E90" s="144">
        <v>1</v>
      </c>
      <c r="F90" s="119" t="s">
        <v>538</v>
      </c>
      <c r="G90" s="140">
        <v>0</v>
      </c>
      <c r="H90" s="140">
        <v>1441.31</v>
      </c>
      <c r="I90" s="140">
        <v>5765.22</v>
      </c>
      <c r="J90" s="141">
        <f t="shared" si="1"/>
        <v>7206.5300000000007</v>
      </c>
      <c r="K90" s="142"/>
      <c r="L90" s="142"/>
      <c r="M90" s="142"/>
      <c r="N90" s="142"/>
      <c r="O90" s="142"/>
      <c r="P90" s="142"/>
      <c r="Q90" s="142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</row>
    <row r="91" spans="1:30" s="106" customFormat="1" x14ac:dyDescent="0.2">
      <c r="A91" s="117" t="s">
        <v>192</v>
      </c>
      <c r="B91" s="67" t="s">
        <v>31</v>
      </c>
      <c r="C91" s="68" t="s">
        <v>192</v>
      </c>
      <c r="D91" s="67" t="s">
        <v>192</v>
      </c>
      <c r="E91" s="144">
        <v>1</v>
      </c>
      <c r="F91" s="89" t="s">
        <v>192</v>
      </c>
      <c r="G91" s="140">
        <v>0</v>
      </c>
      <c r="H91" s="140">
        <v>0</v>
      </c>
      <c r="I91" s="140">
        <v>0</v>
      </c>
      <c r="J91" s="141">
        <f t="shared" si="1"/>
        <v>0</v>
      </c>
      <c r="K91" s="142"/>
      <c r="L91" s="142"/>
      <c r="M91" s="142"/>
      <c r="N91" s="142"/>
      <c r="O91" s="142"/>
      <c r="P91" s="142"/>
      <c r="Q91" s="142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</row>
    <row r="92" spans="1:30" s="106" customFormat="1" x14ac:dyDescent="0.2">
      <c r="A92" s="110" t="s">
        <v>205</v>
      </c>
      <c r="B92" s="67" t="s">
        <v>31</v>
      </c>
      <c r="C92" s="67" t="s">
        <v>185</v>
      </c>
      <c r="D92" s="67" t="s">
        <v>190</v>
      </c>
      <c r="E92" s="144">
        <v>1</v>
      </c>
      <c r="F92" s="88" t="s">
        <v>261</v>
      </c>
      <c r="G92" s="140">
        <v>0</v>
      </c>
      <c r="H92" s="140">
        <v>1441.31</v>
      </c>
      <c r="I92" s="140">
        <v>5765.22</v>
      </c>
      <c r="J92" s="141">
        <f t="shared" si="1"/>
        <v>7206.5300000000007</v>
      </c>
      <c r="K92" s="142"/>
      <c r="L92" s="142"/>
      <c r="M92" s="142"/>
      <c r="N92" s="142"/>
      <c r="O92" s="142"/>
      <c r="P92" s="142"/>
      <c r="Q92" s="142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</row>
    <row r="93" spans="1:30" s="106" customFormat="1" x14ac:dyDescent="0.2">
      <c r="A93" s="110" t="s">
        <v>205</v>
      </c>
      <c r="B93" s="67" t="s">
        <v>31</v>
      </c>
      <c r="C93" s="67" t="s">
        <v>185</v>
      </c>
      <c r="D93" s="67" t="s">
        <v>190</v>
      </c>
      <c r="E93" s="144">
        <v>1</v>
      </c>
      <c r="F93" s="88" t="s">
        <v>262</v>
      </c>
      <c r="G93" s="140">
        <v>0</v>
      </c>
      <c r="H93" s="140">
        <v>1441.31</v>
      </c>
      <c r="I93" s="140">
        <v>5765.22</v>
      </c>
      <c r="J93" s="141">
        <f t="shared" si="1"/>
        <v>7206.5300000000007</v>
      </c>
      <c r="K93" s="142"/>
      <c r="L93" s="142"/>
      <c r="M93" s="142"/>
      <c r="N93" s="142"/>
      <c r="O93" s="142"/>
      <c r="P93" s="142"/>
      <c r="Q93" s="142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</row>
    <row r="94" spans="1:30" s="106" customFormat="1" x14ac:dyDescent="0.2">
      <c r="A94" s="117" t="s">
        <v>192</v>
      </c>
      <c r="B94" s="67" t="s">
        <v>31</v>
      </c>
      <c r="C94" s="68" t="s">
        <v>192</v>
      </c>
      <c r="D94" s="67" t="s">
        <v>192</v>
      </c>
      <c r="E94" s="144">
        <v>1</v>
      </c>
      <c r="F94" s="89" t="s">
        <v>192</v>
      </c>
      <c r="G94" s="140">
        <v>0</v>
      </c>
      <c r="H94" s="140">
        <v>1310.28</v>
      </c>
      <c r="I94" s="140">
        <v>5241.1099999999997</v>
      </c>
      <c r="J94" s="141">
        <f t="shared" si="1"/>
        <v>6551.3899999999994</v>
      </c>
      <c r="K94" s="142"/>
      <c r="L94" s="142"/>
      <c r="M94" s="142"/>
      <c r="N94" s="142"/>
      <c r="O94" s="142"/>
      <c r="P94" s="142"/>
      <c r="Q94" s="142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</row>
    <row r="95" spans="1:30" s="106" customFormat="1" x14ac:dyDescent="0.2">
      <c r="A95" s="110" t="s">
        <v>205</v>
      </c>
      <c r="B95" s="67" t="s">
        <v>31</v>
      </c>
      <c r="C95" s="67" t="s">
        <v>185</v>
      </c>
      <c r="D95" s="67" t="s">
        <v>190</v>
      </c>
      <c r="E95" s="144">
        <v>1</v>
      </c>
      <c r="F95" s="88" t="s">
        <v>263</v>
      </c>
      <c r="G95" s="140">
        <v>0</v>
      </c>
      <c r="H95" s="140">
        <v>1441.31</v>
      </c>
      <c r="I95" s="140">
        <v>5765.22</v>
      </c>
      <c r="J95" s="141">
        <f t="shared" si="1"/>
        <v>7206.5300000000007</v>
      </c>
      <c r="K95" s="142"/>
      <c r="L95" s="142"/>
      <c r="M95" s="142"/>
      <c r="N95" s="142"/>
      <c r="O95" s="142"/>
      <c r="P95" s="142"/>
      <c r="Q95" s="142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</row>
    <row r="96" spans="1:30" s="106" customFormat="1" x14ac:dyDescent="0.2">
      <c r="A96" s="107" t="s">
        <v>205</v>
      </c>
      <c r="B96" s="67" t="s">
        <v>31</v>
      </c>
      <c r="C96" s="101" t="s">
        <v>186</v>
      </c>
      <c r="D96" s="67" t="s">
        <v>190</v>
      </c>
      <c r="E96" s="144">
        <v>1</v>
      </c>
      <c r="F96" s="119" t="s">
        <v>539</v>
      </c>
      <c r="G96" s="140">
        <v>0</v>
      </c>
      <c r="H96" s="140">
        <v>1441.31</v>
      </c>
      <c r="I96" s="140">
        <v>5765.22</v>
      </c>
      <c r="J96" s="141">
        <f t="shared" si="1"/>
        <v>7206.5300000000007</v>
      </c>
      <c r="K96" s="142"/>
      <c r="L96" s="142"/>
      <c r="M96" s="142"/>
      <c r="N96" s="142"/>
      <c r="O96" s="142"/>
      <c r="P96" s="142"/>
      <c r="Q96" s="142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</row>
    <row r="97" spans="1:30" s="106" customFormat="1" x14ac:dyDescent="0.2">
      <c r="A97" s="110" t="s">
        <v>205</v>
      </c>
      <c r="B97" s="67" t="s">
        <v>31</v>
      </c>
      <c r="C97" s="67" t="s">
        <v>185</v>
      </c>
      <c r="D97" s="67" t="s">
        <v>190</v>
      </c>
      <c r="E97" s="144">
        <v>1</v>
      </c>
      <c r="F97" s="88" t="s">
        <v>583</v>
      </c>
      <c r="G97" s="140">
        <v>0</v>
      </c>
      <c r="H97" s="140">
        <v>1441.31</v>
      </c>
      <c r="I97" s="140">
        <v>5765.22</v>
      </c>
      <c r="J97" s="141">
        <f t="shared" si="1"/>
        <v>7206.5300000000007</v>
      </c>
      <c r="K97" s="142"/>
      <c r="L97" s="142"/>
      <c r="M97" s="142"/>
      <c r="N97" s="142"/>
      <c r="O97" s="142"/>
      <c r="P97" s="142"/>
      <c r="Q97" s="142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</row>
    <row r="98" spans="1:30" s="106" customFormat="1" x14ac:dyDescent="0.2">
      <c r="A98" s="117" t="s">
        <v>192</v>
      </c>
      <c r="B98" s="67" t="s">
        <v>31</v>
      </c>
      <c r="C98" s="68" t="s">
        <v>192</v>
      </c>
      <c r="D98" s="67" t="s">
        <v>192</v>
      </c>
      <c r="E98" s="144">
        <v>1</v>
      </c>
      <c r="F98" s="89" t="s">
        <v>192</v>
      </c>
      <c r="G98" s="140">
        <v>0</v>
      </c>
      <c r="H98" s="140">
        <v>0</v>
      </c>
      <c r="I98" s="140">
        <v>0</v>
      </c>
      <c r="J98" s="141">
        <f t="shared" si="1"/>
        <v>0</v>
      </c>
      <c r="K98" s="142"/>
      <c r="L98" s="142"/>
      <c r="M98" s="142"/>
      <c r="N98" s="142"/>
      <c r="O98" s="142"/>
      <c r="P98" s="142"/>
      <c r="Q98" s="142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</row>
    <row r="99" spans="1:30" s="106" customFormat="1" x14ac:dyDescent="0.2">
      <c r="A99" s="107" t="s">
        <v>205</v>
      </c>
      <c r="B99" s="67" t="s">
        <v>31</v>
      </c>
      <c r="C99" s="101" t="s">
        <v>212</v>
      </c>
      <c r="D99" s="67" t="s">
        <v>190</v>
      </c>
      <c r="E99" s="144">
        <v>1</v>
      </c>
      <c r="F99" s="119" t="s">
        <v>541</v>
      </c>
      <c r="G99" s="140">
        <v>0</v>
      </c>
      <c r="H99" s="140">
        <v>1441.31</v>
      </c>
      <c r="I99" s="140">
        <v>5765.22</v>
      </c>
      <c r="J99" s="141">
        <f t="shared" si="1"/>
        <v>7206.5300000000007</v>
      </c>
      <c r="K99" s="142"/>
      <c r="L99" s="142"/>
      <c r="M99" s="142"/>
      <c r="N99" s="142"/>
      <c r="O99" s="142"/>
      <c r="P99" s="142"/>
      <c r="Q99" s="142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</row>
    <row r="100" spans="1:30" s="106" customFormat="1" x14ac:dyDescent="0.2">
      <c r="A100" s="107" t="s">
        <v>205</v>
      </c>
      <c r="B100" s="67" t="s">
        <v>31</v>
      </c>
      <c r="C100" s="101" t="s">
        <v>186</v>
      </c>
      <c r="D100" s="67" t="s">
        <v>190</v>
      </c>
      <c r="E100" s="144">
        <v>1</v>
      </c>
      <c r="F100" s="119" t="s">
        <v>546</v>
      </c>
      <c r="G100" s="140">
        <v>0</v>
      </c>
      <c r="H100" s="140">
        <v>1441.31</v>
      </c>
      <c r="I100" s="140">
        <v>5765.22</v>
      </c>
      <c r="J100" s="141">
        <f t="shared" si="1"/>
        <v>7206.5300000000007</v>
      </c>
      <c r="K100" s="142"/>
      <c r="L100" s="142"/>
      <c r="M100" s="142"/>
      <c r="N100" s="142"/>
      <c r="O100" s="142"/>
      <c r="P100" s="142"/>
      <c r="Q100" s="142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</row>
    <row r="101" spans="1:30" s="106" customFormat="1" x14ac:dyDescent="0.2">
      <c r="A101" s="119" t="s">
        <v>205</v>
      </c>
      <c r="B101" s="67" t="s">
        <v>31</v>
      </c>
      <c r="C101" s="101" t="s">
        <v>185</v>
      </c>
      <c r="D101" s="67" t="s">
        <v>190</v>
      </c>
      <c r="E101" s="144">
        <v>1</v>
      </c>
      <c r="F101" s="119" t="s">
        <v>547</v>
      </c>
      <c r="G101" s="140">
        <v>0</v>
      </c>
      <c r="H101" s="140">
        <v>1441.31</v>
      </c>
      <c r="I101" s="140">
        <v>5765.22</v>
      </c>
      <c r="J101" s="141">
        <f t="shared" si="1"/>
        <v>7206.5300000000007</v>
      </c>
      <c r="K101" s="142"/>
      <c r="L101" s="142"/>
      <c r="M101" s="142"/>
      <c r="N101" s="142"/>
      <c r="O101" s="142"/>
      <c r="P101" s="142"/>
      <c r="Q101" s="142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</row>
    <row r="102" spans="1:30" s="106" customFormat="1" x14ac:dyDescent="0.2">
      <c r="A102" s="110" t="s">
        <v>205</v>
      </c>
      <c r="B102" s="67" t="s">
        <v>31</v>
      </c>
      <c r="C102" s="67" t="s">
        <v>186</v>
      </c>
      <c r="D102" s="67" t="s">
        <v>190</v>
      </c>
      <c r="E102" s="144">
        <v>1</v>
      </c>
      <c r="F102" s="88" t="s">
        <v>264</v>
      </c>
      <c r="G102" s="140">
        <v>0</v>
      </c>
      <c r="H102" s="140">
        <v>1441.31</v>
      </c>
      <c r="I102" s="140">
        <v>5765.22</v>
      </c>
      <c r="J102" s="141">
        <f t="shared" si="1"/>
        <v>7206.5300000000007</v>
      </c>
      <c r="K102" s="142"/>
      <c r="L102" s="142"/>
      <c r="M102" s="142"/>
      <c r="N102" s="142"/>
      <c r="O102" s="142"/>
      <c r="P102" s="142"/>
      <c r="Q102" s="142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</row>
    <row r="103" spans="1:30" s="106" customFormat="1" x14ac:dyDescent="0.2">
      <c r="A103" s="110" t="s">
        <v>205</v>
      </c>
      <c r="B103" s="67" t="s">
        <v>31</v>
      </c>
      <c r="C103" s="67" t="s">
        <v>186</v>
      </c>
      <c r="D103" s="67" t="s">
        <v>190</v>
      </c>
      <c r="E103" s="144">
        <v>1</v>
      </c>
      <c r="F103" s="88" t="s">
        <v>265</v>
      </c>
      <c r="G103" s="140">
        <v>0</v>
      </c>
      <c r="H103" s="140">
        <v>1441.31</v>
      </c>
      <c r="I103" s="140">
        <v>5765.22</v>
      </c>
      <c r="J103" s="141">
        <f t="shared" si="1"/>
        <v>7206.5300000000007</v>
      </c>
      <c r="K103" s="142"/>
      <c r="L103" s="142"/>
      <c r="M103" s="142"/>
      <c r="N103" s="142"/>
      <c r="O103" s="142"/>
      <c r="P103" s="142"/>
      <c r="Q103" s="142"/>
      <c r="R103" s="105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</row>
    <row r="104" spans="1:30" s="106" customFormat="1" x14ac:dyDescent="0.2">
      <c r="A104" s="107" t="s">
        <v>205</v>
      </c>
      <c r="B104" s="67" t="s">
        <v>31</v>
      </c>
      <c r="C104" s="101" t="s">
        <v>212</v>
      </c>
      <c r="D104" s="67" t="s">
        <v>190</v>
      </c>
      <c r="E104" s="144">
        <v>1</v>
      </c>
      <c r="F104" s="119" t="s">
        <v>548</v>
      </c>
      <c r="G104" s="140">
        <v>0</v>
      </c>
      <c r="H104" s="140">
        <v>1441.31</v>
      </c>
      <c r="I104" s="140">
        <v>5765.22</v>
      </c>
      <c r="J104" s="141">
        <f t="shared" si="1"/>
        <v>7206.5300000000007</v>
      </c>
      <c r="K104" s="142"/>
      <c r="L104" s="142"/>
      <c r="M104" s="142"/>
      <c r="N104" s="142"/>
      <c r="O104" s="142"/>
      <c r="P104" s="142"/>
      <c r="Q104" s="142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</row>
    <row r="105" spans="1:30" s="106" customFormat="1" x14ac:dyDescent="0.2">
      <c r="A105" s="119" t="s">
        <v>205</v>
      </c>
      <c r="B105" s="67" t="s">
        <v>31</v>
      </c>
      <c r="C105" s="101" t="s">
        <v>186</v>
      </c>
      <c r="D105" s="67" t="s">
        <v>190</v>
      </c>
      <c r="E105" s="144">
        <v>1</v>
      </c>
      <c r="F105" s="119" t="s">
        <v>551</v>
      </c>
      <c r="G105" s="140">
        <v>0</v>
      </c>
      <c r="H105" s="140">
        <v>1441.31</v>
      </c>
      <c r="I105" s="140">
        <v>5765.22</v>
      </c>
      <c r="J105" s="141">
        <f t="shared" si="1"/>
        <v>7206.5300000000007</v>
      </c>
      <c r="K105" s="142"/>
      <c r="L105" s="142"/>
      <c r="M105" s="142"/>
      <c r="N105" s="142"/>
      <c r="O105" s="142"/>
      <c r="P105" s="142"/>
      <c r="Q105" s="142"/>
      <c r="R105" s="105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</row>
    <row r="106" spans="1:30" s="106" customFormat="1" x14ac:dyDescent="0.2">
      <c r="A106" s="107" t="s">
        <v>205</v>
      </c>
      <c r="B106" s="67" t="s">
        <v>31</v>
      </c>
      <c r="C106" s="101" t="s">
        <v>186</v>
      </c>
      <c r="D106" s="67" t="s">
        <v>190</v>
      </c>
      <c r="E106" s="144">
        <v>1</v>
      </c>
      <c r="F106" s="119" t="s">
        <v>584</v>
      </c>
      <c r="G106" s="140">
        <v>0</v>
      </c>
      <c r="H106" s="140">
        <v>1441.31</v>
      </c>
      <c r="I106" s="140">
        <v>5765.22</v>
      </c>
      <c r="J106" s="141">
        <f t="shared" si="1"/>
        <v>7206.5300000000007</v>
      </c>
      <c r="K106" s="142"/>
      <c r="L106" s="142"/>
      <c r="M106" s="142"/>
      <c r="N106" s="142"/>
      <c r="O106" s="142"/>
      <c r="P106" s="142"/>
      <c r="Q106" s="142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</row>
    <row r="107" spans="1:30" s="106" customFormat="1" x14ac:dyDescent="0.2">
      <c r="A107" s="107" t="s">
        <v>205</v>
      </c>
      <c r="B107" s="67" t="s">
        <v>31</v>
      </c>
      <c r="C107" s="101" t="s">
        <v>185</v>
      </c>
      <c r="D107" s="67" t="s">
        <v>190</v>
      </c>
      <c r="E107" s="144">
        <v>1</v>
      </c>
      <c r="F107" s="119" t="s">
        <v>553</v>
      </c>
      <c r="G107" s="140">
        <v>0</v>
      </c>
      <c r="H107" s="140">
        <v>1441.31</v>
      </c>
      <c r="I107" s="140">
        <v>5765.22</v>
      </c>
      <c r="J107" s="141">
        <f t="shared" si="1"/>
        <v>7206.5300000000007</v>
      </c>
      <c r="K107" s="142"/>
      <c r="L107" s="142"/>
      <c r="M107" s="142"/>
      <c r="N107" s="142"/>
      <c r="O107" s="142"/>
      <c r="P107" s="142"/>
      <c r="Q107" s="142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</row>
    <row r="108" spans="1:30" s="106" customFormat="1" x14ac:dyDescent="0.2">
      <c r="A108" s="107" t="s">
        <v>205</v>
      </c>
      <c r="B108" s="67" t="s">
        <v>31</v>
      </c>
      <c r="C108" s="101" t="s">
        <v>186</v>
      </c>
      <c r="D108" s="67" t="s">
        <v>190</v>
      </c>
      <c r="E108" s="144">
        <v>1</v>
      </c>
      <c r="F108" s="119" t="s">
        <v>554</v>
      </c>
      <c r="G108" s="140">
        <v>0</v>
      </c>
      <c r="H108" s="140">
        <v>1441.31</v>
      </c>
      <c r="I108" s="140">
        <v>5765.22</v>
      </c>
      <c r="J108" s="141">
        <f t="shared" si="1"/>
        <v>7206.5300000000007</v>
      </c>
      <c r="K108" s="142"/>
      <c r="L108" s="142"/>
      <c r="M108" s="142"/>
      <c r="N108" s="142"/>
      <c r="O108" s="142"/>
      <c r="P108" s="142"/>
      <c r="Q108" s="142"/>
      <c r="R108" s="105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5"/>
      <c r="AD108" s="105"/>
    </row>
    <row r="109" spans="1:30" s="106" customFormat="1" x14ac:dyDescent="0.2">
      <c r="A109" s="117" t="s">
        <v>192</v>
      </c>
      <c r="B109" s="67" t="s">
        <v>31</v>
      </c>
      <c r="C109" s="68" t="s">
        <v>192</v>
      </c>
      <c r="D109" s="67" t="s">
        <v>192</v>
      </c>
      <c r="E109" s="144">
        <v>1</v>
      </c>
      <c r="F109" s="89" t="s">
        <v>192</v>
      </c>
      <c r="G109" s="140">
        <v>0</v>
      </c>
      <c r="H109" s="140">
        <v>0</v>
      </c>
      <c r="I109" s="140">
        <v>0</v>
      </c>
      <c r="J109" s="141">
        <f t="shared" si="1"/>
        <v>0</v>
      </c>
      <c r="K109" s="142"/>
      <c r="L109" s="142"/>
      <c r="M109" s="142"/>
      <c r="N109" s="142"/>
      <c r="O109" s="142"/>
      <c r="P109" s="142"/>
      <c r="Q109" s="142"/>
      <c r="R109" s="105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105"/>
    </row>
    <row r="110" spans="1:30" s="106" customFormat="1" x14ac:dyDescent="0.2">
      <c r="A110" s="117" t="s">
        <v>192</v>
      </c>
      <c r="B110" s="67" t="s">
        <v>31</v>
      </c>
      <c r="C110" s="68" t="s">
        <v>192</v>
      </c>
      <c r="D110" s="67" t="s">
        <v>192</v>
      </c>
      <c r="E110" s="144">
        <v>1</v>
      </c>
      <c r="F110" s="89" t="s">
        <v>192</v>
      </c>
      <c r="G110" s="140">
        <v>0</v>
      </c>
      <c r="H110" s="140">
        <v>0</v>
      </c>
      <c r="I110" s="140">
        <v>0</v>
      </c>
      <c r="J110" s="141">
        <f t="shared" si="1"/>
        <v>0</v>
      </c>
      <c r="K110" s="142"/>
      <c r="L110" s="142"/>
      <c r="M110" s="142"/>
      <c r="N110" s="142"/>
      <c r="O110" s="142"/>
      <c r="P110" s="142"/>
      <c r="Q110" s="142"/>
      <c r="R110" s="105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5"/>
      <c r="AD110" s="105"/>
    </row>
    <row r="111" spans="1:30" s="106" customFormat="1" x14ac:dyDescent="0.2">
      <c r="A111" s="117" t="s">
        <v>192</v>
      </c>
      <c r="B111" s="67" t="s">
        <v>31</v>
      </c>
      <c r="C111" s="68" t="s">
        <v>192</v>
      </c>
      <c r="D111" s="67" t="s">
        <v>192</v>
      </c>
      <c r="E111" s="144">
        <v>1</v>
      </c>
      <c r="F111" s="89" t="s">
        <v>192</v>
      </c>
      <c r="G111" s="140">
        <v>0</v>
      </c>
      <c r="H111" s="140">
        <v>0</v>
      </c>
      <c r="I111" s="140">
        <v>0</v>
      </c>
      <c r="J111" s="141">
        <f t="shared" si="1"/>
        <v>0</v>
      </c>
      <c r="K111" s="142"/>
      <c r="L111" s="142"/>
      <c r="M111" s="142"/>
      <c r="N111" s="142"/>
      <c r="O111" s="142"/>
      <c r="P111" s="142"/>
      <c r="Q111" s="142"/>
      <c r="R111" s="105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5"/>
      <c r="AD111" s="105"/>
    </row>
    <row r="112" spans="1:30" s="106" customFormat="1" x14ac:dyDescent="0.2">
      <c r="A112" s="117" t="s">
        <v>192</v>
      </c>
      <c r="B112" s="67" t="s">
        <v>31</v>
      </c>
      <c r="C112" s="68" t="s">
        <v>192</v>
      </c>
      <c r="D112" s="67" t="s">
        <v>192</v>
      </c>
      <c r="E112" s="144">
        <v>1</v>
      </c>
      <c r="F112" s="89" t="s">
        <v>192</v>
      </c>
      <c r="G112" s="140">
        <v>0</v>
      </c>
      <c r="H112" s="140">
        <v>0</v>
      </c>
      <c r="I112" s="140">
        <v>0</v>
      </c>
      <c r="J112" s="141">
        <f t="shared" si="1"/>
        <v>0</v>
      </c>
      <c r="K112" s="142"/>
      <c r="L112" s="142"/>
      <c r="M112" s="142"/>
      <c r="N112" s="142"/>
      <c r="O112" s="142"/>
      <c r="P112" s="142"/>
      <c r="Q112" s="142"/>
      <c r="R112" s="105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5"/>
      <c r="AD112" s="105"/>
    </row>
    <row r="113" spans="1:30" s="106" customFormat="1" x14ac:dyDescent="0.2">
      <c r="A113" s="110" t="s">
        <v>205</v>
      </c>
      <c r="B113" s="67" t="s">
        <v>31</v>
      </c>
      <c r="C113" s="67" t="s">
        <v>191</v>
      </c>
      <c r="D113" s="67" t="s">
        <v>190</v>
      </c>
      <c r="E113" s="144">
        <v>1</v>
      </c>
      <c r="F113" s="88" t="s">
        <v>585</v>
      </c>
      <c r="G113" s="140">
        <v>0</v>
      </c>
      <c r="H113" s="140">
        <v>1441.31</v>
      </c>
      <c r="I113" s="140">
        <v>5765.22</v>
      </c>
      <c r="J113" s="141">
        <f t="shared" si="1"/>
        <v>7206.5300000000007</v>
      </c>
      <c r="K113" s="142"/>
      <c r="L113" s="142"/>
      <c r="M113" s="142"/>
      <c r="N113" s="142"/>
      <c r="O113" s="142"/>
      <c r="P113" s="142"/>
      <c r="Q113" s="142"/>
      <c r="R113" s="105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5"/>
      <c r="AD113" s="105"/>
    </row>
    <row r="114" spans="1:30" s="106" customFormat="1" x14ac:dyDescent="0.2">
      <c r="A114" s="117" t="s">
        <v>192</v>
      </c>
      <c r="B114" s="67" t="s">
        <v>31</v>
      </c>
      <c r="C114" s="68" t="s">
        <v>192</v>
      </c>
      <c r="D114" s="67" t="s">
        <v>192</v>
      </c>
      <c r="E114" s="144">
        <v>1</v>
      </c>
      <c r="F114" s="89" t="s">
        <v>192</v>
      </c>
      <c r="G114" s="140">
        <v>0</v>
      </c>
      <c r="H114" s="140">
        <v>0</v>
      </c>
      <c r="I114" s="140">
        <v>0</v>
      </c>
      <c r="J114" s="141">
        <f t="shared" si="1"/>
        <v>0</v>
      </c>
      <c r="K114" s="142"/>
      <c r="L114" s="142"/>
      <c r="M114" s="142"/>
      <c r="N114" s="142"/>
      <c r="O114" s="142"/>
      <c r="P114" s="142"/>
      <c r="Q114" s="142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5"/>
      <c r="AD114" s="105"/>
    </row>
    <row r="115" spans="1:30" s="106" customFormat="1" x14ac:dyDescent="0.2">
      <c r="A115" s="117" t="s">
        <v>192</v>
      </c>
      <c r="B115" s="67" t="s">
        <v>31</v>
      </c>
      <c r="C115" s="68" t="s">
        <v>192</v>
      </c>
      <c r="D115" s="67" t="s">
        <v>192</v>
      </c>
      <c r="E115" s="144">
        <v>1</v>
      </c>
      <c r="F115" s="89" t="s">
        <v>192</v>
      </c>
      <c r="G115" s="140">
        <v>0</v>
      </c>
      <c r="H115" s="140">
        <v>0</v>
      </c>
      <c r="I115" s="140">
        <v>0</v>
      </c>
      <c r="J115" s="141">
        <f t="shared" si="1"/>
        <v>0</v>
      </c>
      <c r="K115" s="142"/>
      <c r="L115" s="142"/>
      <c r="M115" s="142"/>
      <c r="N115" s="142"/>
      <c r="O115" s="142"/>
      <c r="P115" s="142"/>
      <c r="Q115" s="142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</row>
    <row r="116" spans="1:30" s="106" customFormat="1" x14ac:dyDescent="0.2">
      <c r="A116" s="117" t="s">
        <v>192</v>
      </c>
      <c r="B116" s="67" t="s">
        <v>31</v>
      </c>
      <c r="C116" s="68" t="s">
        <v>192</v>
      </c>
      <c r="D116" s="67" t="s">
        <v>192</v>
      </c>
      <c r="E116" s="144">
        <v>1</v>
      </c>
      <c r="F116" s="89" t="s">
        <v>192</v>
      </c>
      <c r="G116" s="140">
        <v>0</v>
      </c>
      <c r="H116" s="140">
        <v>0</v>
      </c>
      <c r="I116" s="140">
        <v>0</v>
      </c>
      <c r="J116" s="141">
        <f t="shared" si="1"/>
        <v>0</v>
      </c>
      <c r="K116" s="142"/>
      <c r="L116" s="142"/>
      <c r="M116" s="142"/>
      <c r="N116" s="142"/>
      <c r="O116" s="142"/>
      <c r="P116" s="142"/>
      <c r="Q116" s="142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5"/>
      <c r="AD116" s="105"/>
    </row>
    <row r="117" spans="1:30" x14ac:dyDescent="0.2">
      <c r="A117" s="62" t="s">
        <v>192</v>
      </c>
      <c r="B117" s="48" t="s">
        <v>31</v>
      </c>
      <c r="C117" s="52" t="s">
        <v>192</v>
      </c>
      <c r="D117" s="48" t="s">
        <v>192</v>
      </c>
      <c r="E117" s="143">
        <v>1</v>
      </c>
      <c r="F117" s="54" t="s">
        <v>192</v>
      </c>
      <c r="G117" s="136">
        <v>0</v>
      </c>
      <c r="H117" s="136">
        <v>0</v>
      </c>
      <c r="I117" s="136">
        <v>0</v>
      </c>
      <c r="J117" s="137">
        <f t="shared" si="1"/>
        <v>0</v>
      </c>
      <c r="K117" s="138"/>
      <c r="L117" s="138"/>
      <c r="M117" s="138"/>
      <c r="N117" s="138"/>
      <c r="O117" s="138"/>
      <c r="P117" s="138"/>
      <c r="Q117" s="138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x14ac:dyDescent="0.2">
      <c r="A118" s="62" t="s">
        <v>192</v>
      </c>
      <c r="B118" s="48" t="s">
        <v>31</v>
      </c>
      <c r="C118" s="52" t="s">
        <v>192</v>
      </c>
      <c r="D118" s="48" t="s">
        <v>192</v>
      </c>
      <c r="E118" s="143">
        <v>1</v>
      </c>
      <c r="F118" s="54" t="s">
        <v>192</v>
      </c>
      <c r="G118" s="136">
        <v>0</v>
      </c>
      <c r="H118" s="136">
        <v>0</v>
      </c>
      <c r="I118" s="136">
        <v>0</v>
      </c>
      <c r="J118" s="137">
        <f t="shared" si="1"/>
        <v>0</v>
      </c>
      <c r="K118" s="138"/>
      <c r="L118" s="138"/>
      <c r="M118" s="138"/>
      <c r="N118" s="138"/>
      <c r="O118" s="138"/>
      <c r="P118" s="138"/>
      <c r="Q118" s="138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s="106" customFormat="1" x14ac:dyDescent="0.2">
      <c r="A119" s="117" t="s">
        <v>192</v>
      </c>
      <c r="B119" s="67" t="s">
        <v>31</v>
      </c>
      <c r="C119" s="68" t="s">
        <v>192</v>
      </c>
      <c r="D119" s="67" t="s">
        <v>192</v>
      </c>
      <c r="E119" s="144">
        <v>1</v>
      </c>
      <c r="F119" s="89" t="s">
        <v>192</v>
      </c>
      <c r="G119" s="140">
        <v>0</v>
      </c>
      <c r="H119" s="140">
        <v>0</v>
      </c>
      <c r="I119" s="140">
        <v>0</v>
      </c>
      <c r="J119" s="141">
        <f t="shared" si="1"/>
        <v>0</v>
      </c>
      <c r="K119" s="142"/>
      <c r="L119" s="142"/>
      <c r="M119" s="142"/>
      <c r="N119" s="142"/>
      <c r="O119" s="142"/>
      <c r="P119" s="142"/>
      <c r="Q119" s="142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5"/>
      <c r="AD119" s="105"/>
    </row>
    <row r="120" spans="1:30" s="106" customFormat="1" x14ac:dyDescent="0.2">
      <c r="A120" s="117" t="s">
        <v>192</v>
      </c>
      <c r="B120" s="67" t="s">
        <v>31</v>
      </c>
      <c r="C120" s="68" t="s">
        <v>192</v>
      </c>
      <c r="D120" s="67" t="s">
        <v>192</v>
      </c>
      <c r="E120" s="144">
        <v>1</v>
      </c>
      <c r="F120" s="89" t="s">
        <v>192</v>
      </c>
      <c r="G120" s="140">
        <v>0</v>
      </c>
      <c r="H120" s="140">
        <v>0</v>
      </c>
      <c r="I120" s="140">
        <v>0</v>
      </c>
      <c r="J120" s="141">
        <f t="shared" si="1"/>
        <v>0</v>
      </c>
      <c r="K120" s="142"/>
      <c r="L120" s="142"/>
      <c r="M120" s="142"/>
      <c r="N120" s="142"/>
      <c r="O120" s="142"/>
      <c r="P120" s="142"/>
      <c r="Q120" s="142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</row>
    <row r="121" spans="1:30" s="106" customFormat="1" x14ac:dyDescent="0.2">
      <c r="A121" s="117" t="s">
        <v>192</v>
      </c>
      <c r="B121" s="67" t="s">
        <v>31</v>
      </c>
      <c r="C121" s="68" t="s">
        <v>192</v>
      </c>
      <c r="D121" s="67" t="s">
        <v>192</v>
      </c>
      <c r="E121" s="144">
        <v>1</v>
      </c>
      <c r="F121" s="89" t="s">
        <v>192</v>
      </c>
      <c r="G121" s="140">
        <v>0</v>
      </c>
      <c r="H121" s="140">
        <v>0</v>
      </c>
      <c r="I121" s="140">
        <v>0</v>
      </c>
      <c r="J121" s="141">
        <f t="shared" si="1"/>
        <v>0</v>
      </c>
      <c r="K121" s="142"/>
      <c r="L121" s="142"/>
      <c r="M121" s="142"/>
      <c r="N121" s="142"/>
      <c r="O121" s="142"/>
      <c r="P121" s="142"/>
      <c r="Q121" s="142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</row>
    <row r="122" spans="1:30" s="106" customFormat="1" x14ac:dyDescent="0.2">
      <c r="A122" s="89" t="s">
        <v>192</v>
      </c>
      <c r="B122" s="67" t="s">
        <v>31</v>
      </c>
      <c r="C122" s="68" t="s">
        <v>192</v>
      </c>
      <c r="D122" s="67" t="s">
        <v>192</v>
      </c>
      <c r="E122" s="144">
        <v>1</v>
      </c>
      <c r="F122" s="89" t="s">
        <v>192</v>
      </c>
      <c r="G122" s="140">
        <v>0</v>
      </c>
      <c r="H122" s="140">
        <v>0</v>
      </c>
      <c r="I122" s="140">
        <v>0</v>
      </c>
      <c r="J122" s="141">
        <f t="shared" si="1"/>
        <v>0</v>
      </c>
      <c r="K122" s="142"/>
      <c r="L122" s="142"/>
      <c r="M122" s="142"/>
      <c r="N122" s="142"/>
      <c r="O122" s="142"/>
      <c r="P122" s="142"/>
      <c r="Q122" s="142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</row>
    <row r="123" spans="1:30" s="106" customFormat="1" x14ac:dyDescent="0.2">
      <c r="A123" s="89" t="s">
        <v>192</v>
      </c>
      <c r="B123" s="67" t="s">
        <v>31</v>
      </c>
      <c r="C123" s="68" t="s">
        <v>192</v>
      </c>
      <c r="D123" s="67" t="s">
        <v>192</v>
      </c>
      <c r="E123" s="144">
        <v>1</v>
      </c>
      <c r="F123" s="89" t="s">
        <v>192</v>
      </c>
      <c r="G123" s="140">
        <v>0</v>
      </c>
      <c r="H123" s="140">
        <v>0</v>
      </c>
      <c r="I123" s="140">
        <v>0</v>
      </c>
      <c r="J123" s="141">
        <f t="shared" si="1"/>
        <v>0</v>
      </c>
      <c r="K123" s="142"/>
      <c r="L123" s="142"/>
      <c r="M123" s="142"/>
      <c r="N123" s="142"/>
      <c r="O123" s="142"/>
      <c r="P123" s="142"/>
      <c r="Q123" s="142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</row>
    <row r="124" spans="1:30" s="106" customFormat="1" x14ac:dyDescent="0.2">
      <c r="A124" s="89" t="s">
        <v>192</v>
      </c>
      <c r="B124" s="67" t="s">
        <v>31</v>
      </c>
      <c r="C124" s="68" t="s">
        <v>192</v>
      </c>
      <c r="D124" s="67" t="s">
        <v>192</v>
      </c>
      <c r="E124" s="144">
        <v>1</v>
      </c>
      <c r="F124" s="89" t="s">
        <v>192</v>
      </c>
      <c r="G124" s="140">
        <v>0</v>
      </c>
      <c r="H124" s="140">
        <v>0</v>
      </c>
      <c r="I124" s="140">
        <v>0</v>
      </c>
      <c r="J124" s="141">
        <f t="shared" si="1"/>
        <v>0</v>
      </c>
      <c r="K124" s="142"/>
      <c r="L124" s="142"/>
      <c r="M124" s="142"/>
      <c r="N124" s="142"/>
      <c r="O124" s="142"/>
      <c r="P124" s="142"/>
      <c r="Q124" s="142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</row>
    <row r="125" spans="1:30" x14ac:dyDescent="0.2">
      <c r="A125" s="54" t="s">
        <v>192</v>
      </c>
      <c r="B125" s="48" t="s">
        <v>31</v>
      </c>
      <c r="C125" s="52" t="s">
        <v>192</v>
      </c>
      <c r="D125" s="48" t="s">
        <v>192</v>
      </c>
      <c r="E125" s="143">
        <v>1</v>
      </c>
      <c r="F125" s="54" t="s">
        <v>192</v>
      </c>
      <c r="G125" s="136">
        <v>0</v>
      </c>
      <c r="H125" s="136">
        <v>0</v>
      </c>
      <c r="I125" s="136">
        <v>0</v>
      </c>
      <c r="J125" s="137">
        <f t="shared" si="1"/>
        <v>0</v>
      </c>
      <c r="K125" s="138"/>
      <c r="L125" s="138"/>
      <c r="M125" s="138"/>
      <c r="N125" s="138"/>
      <c r="O125" s="138"/>
      <c r="P125" s="138"/>
      <c r="Q125" s="138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x14ac:dyDescent="0.2">
      <c r="A126" s="54" t="s">
        <v>192</v>
      </c>
      <c r="B126" s="48" t="s">
        <v>31</v>
      </c>
      <c r="C126" s="52" t="s">
        <v>192</v>
      </c>
      <c r="D126" s="48" t="s">
        <v>192</v>
      </c>
      <c r="E126" s="143">
        <v>1</v>
      </c>
      <c r="F126" s="54" t="s">
        <v>192</v>
      </c>
      <c r="G126" s="136">
        <v>0</v>
      </c>
      <c r="H126" s="136">
        <v>0</v>
      </c>
      <c r="I126" s="136">
        <v>0</v>
      </c>
      <c r="J126" s="137">
        <f t="shared" si="1"/>
        <v>0</v>
      </c>
      <c r="K126" s="138"/>
      <c r="L126" s="138"/>
      <c r="M126" s="138"/>
      <c r="N126" s="138"/>
      <c r="O126" s="138"/>
      <c r="P126" s="138"/>
      <c r="Q126" s="138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x14ac:dyDescent="0.2">
      <c r="A127" s="81" t="s">
        <v>205</v>
      </c>
      <c r="B127" s="48" t="s">
        <v>31</v>
      </c>
      <c r="C127" s="48" t="s">
        <v>186</v>
      </c>
      <c r="D127" s="48" t="s">
        <v>190</v>
      </c>
      <c r="E127" s="143">
        <v>1</v>
      </c>
      <c r="F127" s="81" t="s">
        <v>267</v>
      </c>
      <c r="G127" s="136">
        <v>0</v>
      </c>
      <c r="H127" s="136">
        <v>1441.31</v>
      </c>
      <c r="I127" s="136">
        <v>5765.22</v>
      </c>
      <c r="J127" s="137">
        <f t="shared" si="1"/>
        <v>7206.5300000000007</v>
      </c>
      <c r="K127" s="138"/>
      <c r="L127" s="138"/>
      <c r="M127" s="138"/>
      <c r="N127" s="138"/>
      <c r="O127" s="138"/>
      <c r="P127" s="138"/>
      <c r="Q127" s="138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81" t="s">
        <v>205</v>
      </c>
      <c r="B128" s="48" t="s">
        <v>31</v>
      </c>
      <c r="C128" s="48" t="s">
        <v>186</v>
      </c>
      <c r="D128" s="48" t="s">
        <v>190</v>
      </c>
      <c r="E128" s="143">
        <v>1</v>
      </c>
      <c r="F128" s="81" t="s">
        <v>268</v>
      </c>
      <c r="G128" s="136">
        <v>0</v>
      </c>
      <c r="H128" s="136">
        <v>1441.31</v>
      </c>
      <c r="I128" s="136">
        <v>5765.22</v>
      </c>
      <c r="J128" s="137">
        <f t="shared" si="1"/>
        <v>7206.5300000000007</v>
      </c>
      <c r="K128" s="138"/>
      <c r="L128" s="138"/>
      <c r="M128" s="138"/>
      <c r="N128" s="138"/>
      <c r="O128" s="138"/>
      <c r="P128" s="138"/>
      <c r="Q128" s="138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x14ac:dyDescent="0.2">
      <c r="A129" s="54" t="s">
        <v>192</v>
      </c>
      <c r="B129" s="48" t="s">
        <v>31</v>
      </c>
      <c r="C129" s="52" t="s">
        <v>192</v>
      </c>
      <c r="D129" s="48" t="s">
        <v>192</v>
      </c>
      <c r="E129" s="143">
        <v>1</v>
      </c>
      <c r="F129" s="54" t="s">
        <v>192</v>
      </c>
      <c r="G129" s="136">
        <v>0</v>
      </c>
      <c r="H129" s="136">
        <v>0</v>
      </c>
      <c r="I129" s="136">
        <v>0</v>
      </c>
      <c r="J129" s="137">
        <f t="shared" si="1"/>
        <v>0</v>
      </c>
      <c r="K129" s="138"/>
      <c r="L129" s="138"/>
      <c r="M129" s="138"/>
      <c r="N129" s="138"/>
      <c r="O129" s="138"/>
      <c r="P129" s="138"/>
      <c r="Q129" s="138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61" t="s">
        <v>205</v>
      </c>
      <c r="B130" s="48" t="s">
        <v>31</v>
      </c>
      <c r="C130" s="48" t="s">
        <v>186</v>
      </c>
      <c r="D130" s="48" t="s">
        <v>190</v>
      </c>
      <c r="E130" s="143">
        <v>1</v>
      </c>
      <c r="F130" s="81" t="s">
        <v>269</v>
      </c>
      <c r="G130" s="136">
        <v>0</v>
      </c>
      <c r="H130" s="136">
        <v>1441.31</v>
      </c>
      <c r="I130" s="136">
        <v>5765.22</v>
      </c>
      <c r="J130" s="137">
        <f t="shared" si="1"/>
        <v>7206.5300000000007</v>
      </c>
      <c r="K130" s="138"/>
      <c r="L130" s="138"/>
      <c r="M130" s="138"/>
      <c r="N130" s="138"/>
      <c r="O130" s="138"/>
      <c r="P130" s="138"/>
      <c r="Q130" s="138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s="80" customFormat="1" x14ac:dyDescent="0.2">
      <c r="A131" s="121" t="s">
        <v>205</v>
      </c>
      <c r="B131" s="145" t="s">
        <v>31</v>
      </c>
      <c r="C131" s="145" t="s">
        <v>186</v>
      </c>
      <c r="D131" s="145" t="s">
        <v>190</v>
      </c>
      <c r="E131" s="146">
        <v>1</v>
      </c>
      <c r="F131" s="120" t="s">
        <v>220</v>
      </c>
      <c r="G131" s="147">
        <v>0</v>
      </c>
      <c r="H131" s="147">
        <v>1441.31</v>
      </c>
      <c r="I131" s="147">
        <v>5765.22</v>
      </c>
      <c r="J131" s="148">
        <f t="shared" si="1"/>
        <v>7206.5300000000007</v>
      </c>
      <c r="K131" s="149"/>
      <c r="L131" s="149"/>
      <c r="M131" s="149"/>
      <c r="N131" s="149"/>
      <c r="O131" s="149"/>
      <c r="P131" s="149"/>
      <c r="Q131" s="14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</row>
    <row r="132" spans="1:30" x14ac:dyDescent="0.2">
      <c r="A132" s="61" t="s">
        <v>205</v>
      </c>
      <c r="B132" s="48" t="s">
        <v>31</v>
      </c>
      <c r="C132" s="48" t="s">
        <v>186</v>
      </c>
      <c r="D132" s="48" t="s">
        <v>190</v>
      </c>
      <c r="E132" s="143">
        <v>1</v>
      </c>
      <c r="F132" s="81" t="s">
        <v>271</v>
      </c>
      <c r="G132" s="136">
        <v>0</v>
      </c>
      <c r="H132" s="136">
        <v>1441.31</v>
      </c>
      <c r="I132" s="136">
        <v>5765.22</v>
      </c>
      <c r="J132" s="137">
        <f t="shared" si="1"/>
        <v>7206.5300000000007</v>
      </c>
      <c r="K132" s="138"/>
      <c r="L132" s="138"/>
      <c r="M132" s="138"/>
      <c r="N132" s="138"/>
      <c r="O132" s="138"/>
      <c r="P132" s="138"/>
      <c r="Q132" s="138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x14ac:dyDescent="0.2">
      <c r="A133" s="61" t="s">
        <v>205</v>
      </c>
      <c r="B133" s="48" t="s">
        <v>31</v>
      </c>
      <c r="C133" s="48" t="s">
        <v>186</v>
      </c>
      <c r="D133" s="48" t="s">
        <v>190</v>
      </c>
      <c r="E133" s="143">
        <v>1</v>
      </c>
      <c r="F133" s="81" t="s">
        <v>272</v>
      </c>
      <c r="G133" s="136">
        <v>0</v>
      </c>
      <c r="H133" s="136">
        <v>1441.31</v>
      </c>
      <c r="I133" s="136">
        <v>5765.22</v>
      </c>
      <c r="J133" s="137">
        <f t="shared" si="1"/>
        <v>7206.5300000000007</v>
      </c>
      <c r="K133" s="138"/>
      <c r="L133" s="138"/>
      <c r="M133" s="138"/>
      <c r="N133" s="138"/>
      <c r="O133" s="138"/>
      <c r="P133" s="138"/>
      <c r="Q133" s="13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61" t="s">
        <v>277</v>
      </c>
      <c r="B134" s="48" t="s">
        <v>31</v>
      </c>
      <c r="C134" s="48" t="s">
        <v>186</v>
      </c>
      <c r="D134" s="48" t="s">
        <v>190</v>
      </c>
      <c r="E134" s="143">
        <v>1</v>
      </c>
      <c r="F134" s="81" t="s">
        <v>273</v>
      </c>
      <c r="G134" s="136">
        <v>0</v>
      </c>
      <c r="H134" s="136">
        <v>1441.31</v>
      </c>
      <c r="I134" s="136">
        <v>5765.22</v>
      </c>
      <c r="J134" s="137">
        <f t="shared" si="1"/>
        <v>7206.5300000000007</v>
      </c>
      <c r="K134" s="138"/>
      <c r="L134" s="138"/>
      <c r="M134" s="138"/>
      <c r="N134" s="138"/>
      <c r="O134" s="138"/>
      <c r="P134" s="138"/>
      <c r="Q134" s="138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x14ac:dyDescent="0.2">
      <c r="A135" s="54" t="s">
        <v>192</v>
      </c>
      <c r="B135" s="48" t="s">
        <v>31</v>
      </c>
      <c r="C135" s="52" t="s">
        <v>192</v>
      </c>
      <c r="D135" s="48" t="s">
        <v>192</v>
      </c>
      <c r="E135" s="143">
        <v>1</v>
      </c>
      <c r="F135" s="54" t="s">
        <v>192</v>
      </c>
      <c r="G135" s="136">
        <v>0</v>
      </c>
      <c r="H135" s="136">
        <v>0</v>
      </c>
      <c r="I135" s="136">
        <v>0</v>
      </c>
      <c r="J135" s="137">
        <f t="shared" si="1"/>
        <v>0</v>
      </c>
      <c r="K135" s="138"/>
      <c r="L135" s="138"/>
      <c r="M135" s="138"/>
      <c r="N135" s="138"/>
      <c r="O135" s="138"/>
      <c r="P135" s="138"/>
      <c r="Q135" s="13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54" t="s">
        <v>192</v>
      </c>
      <c r="B136" s="48" t="s">
        <v>31</v>
      </c>
      <c r="C136" s="52" t="s">
        <v>192</v>
      </c>
      <c r="D136" s="48" t="s">
        <v>192</v>
      </c>
      <c r="E136" s="143">
        <v>1</v>
      </c>
      <c r="F136" s="54" t="s">
        <v>192</v>
      </c>
      <c r="G136" s="136">
        <v>0</v>
      </c>
      <c r="H136" s="136">
        <v>0</v>
      </c>
      <c r="I136" s="136">
        <v>0</v>
      </c>
      <c r="J136" s="137">
        <f t="shared" ref="J136:J199" si="2">SUM(G136:I136)</f>
        <v>0</v>
      </c>
      <c r="K136" s="138"/>
      <c r="L136" s="138"/>
      <c r="M136" s="138"/>
      <c r="N136" s="138"/>
      <c r="O136" s="138"/>
      <c r="P136" s="138"/>
      <c r="Q136" s="13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54" t="s">
        <v>192</v>
      </c>
      <c r="B137" s="48" t="s">
        <v>31</v>
      </c>
      <c r="C137" s="52" t="s">
        <v>192</v>
      </c>
      <c r="D137" s="48" t="s">
        <v>192</v>
      </c>
      <c r="E137" s="143">
        <v>1</v>
      </c>
      <c r="F137" s="54" t="s">
        <v>192</v>
      </c>
      <c r="G137" s="136">
        <v>0</v>
      </c>
      <c r="H137" s="136">
        <v>0</v>
      </c>
      <c r="I137" s="136">
        <v>0</v>
      </c>
      <c r="J137" s="137">
        <f t="shared" si="2"/>
        <v>0</v>
      </c>
      <c r="K137" s="138"/>
      <c r="L137" s="138"/>
      <c r="M137" s="138"/>
      <c r="N137" s="138"/>
      <c r="O137" s="138"/>
      <c r="P137" s="138"/>
      <c r="Q137" s="13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54" t="s">
        <v>192</v>
      </c>
      <c r="B138" s="48" t="s">
        <v>31</v>
      </c>
      <c r="C138" s="52" t="s">
        <v>192</v>
      </c>
      <c r="D138" s="48" t="s">
        <v>192</v>
      </c>
      <c r="E138" s="143">
        <v>1</v>
      </c>
      <c r="F138" s="54" t="s">
        <v>192</v>
      </c>
      <c r="G138" s="136">
        <v>0</v>
      </c>
      <c r="H138" s="136">
        <v>0</v>
      </c>
      <c r="I138" s="136">
        <v>0</v>
      </c>
      <c r="J138" s="137">
        <f t="shared" si="2"/>
        <v>0</v>
      </c>
      <c r="K138" s="138"/>
      <c r="L138" s="138"/>
      <c r="M138" s="138"/>
      <c r="N138" s="138"/>
      <c r="O138" s="138"/>
      <c r="P138" s="138"/>
      <c r="Q138" s="13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61" t="s">
        <v>278</v>
      </c>
      <c r="B139" s="48" t="s">
        <v>31</v>
      </c>
      <c r="C139" s="48" t="s">
        <v>235</v>
      </c>
      <c r="D139" s="48" t="s">
        <v>190</v>
      </c>
      <c r="E139" s="143">
        <v>1</v>
      </c>
      <c r="F139" s="81" t="s">
        <v>274</v>
      </c>
      <c r="G139" s="136">
        <v>0</v>
      </c>
      <c r="H139" s="136">
        <v>1441.31</v>
      </c>
      <c r="I139" s="136">
        <v>5765.22</v>
      </c>
      <c r="J139" s="137">
        <f t="shared" si="2"/>
        <v>7206.5300000000007</v>
      </c>
      <c r="K139" s="138"/>
      <c r="L139" s="138"/>
      <c r="M139" s="138"/>
      <c r="N139" s="138"/>
      <c r="O139" s="138"/>
      <c r="P139" s="138"/>
      <c r="Q139" s="13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61" t="s">
        <v>279</v>
      </c>
      <c r="B140" s="48" t="s">
        <v>31</v>
      </c>
      <c r="C140" s="48" t="s">
        <v>235</v>
      </c>
      <c r="D140" s="48" t="s">
        <v>190</v>
      </c>
      <c r="E140" s="143">
        <v>1</v>
      </c>
      <c r="F140" s="81" t="s">
        <v>275</v>
      </c>
      <c r="G140" s="136">
        <v>0</v>
      </c>
      <c r="H140" s="136">
        <v>1441.31</v>
      </c>
      <c r="I140" s="136">
        <v>5765.22</v>
      </c>
      <c r="J140" s="137">
        <f t="shared" si="2"/>
        <v>7206.5300000000007</v>
      </c>
      <c r="K140" s="138"/>
      <c r="L140" s="138"/>
      <c r="M140" s="138"/>
      <c r="N140" s="138"/>
      <c r="O140" s="138"/>
      <c r="P140" s="138"/>
      <c r="Q140" s="13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61" t="s">
        <v>280</v>
      </c>
      <c r="B141" s="48" t="s">
        <v>31</v>
      </c>
      <c r="C141" s="48" t="s">
        <v>213</v>
      </c>
      <c r="D141" s="48" t="s">
        <v>190</v>
      </c>
      <c r="E141" s="143">
        <v>1</v>
      </c>
      <c r="F141" s="81" t="s">
        <v>276</v>
      </c>
      <c r="G141" s="136">
        <v>0</v>
      </c>
      <c r="H141" s="136">
        <v>1441.31</v>
      </c>
      <c r="I141" s="136">
        <v>5765.22</v>
      </c>
      <c r="J141" s="137">
        <f t="shared" si="2"/>
        <v>7206.5300000000007</v>
      </c>
      <c r="K141" s="138"/>
      <c r="L141" s="138"/>
      <c r="M141" s="138"/>
      <c r="N141" s="138"/>
      <c r="O141" s="138"/>
      <c r="P141" s="138"/>
      <c r="Q141" s="138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x14ac:dyDescent="0.2">
      <c r="A142" s="54" t="s">
        <v>192</v>
      </c>
      <c r="B142" s="48" t="s">
        <v>31</v>
      </c>
      <c r="C142" s="52" t="s">
        <v>192</v>
      </c>
      <c r="D142" s="48" t="s">
        <v>192</v>
      </c>
      <c r="E142" s="143">
        <v>1</v>
      </c>
      <c r="F142" s="54" t="s">
        <v>192</v>
      </c>
      <c r="G142" s="136">
        <v>0</v>
      </c>
      <c r="H142" s="136">
        <v>0</v>
      </c>
      <c r="I142" s="136">
        <v>0</v>
      </c>
      <c r="J142" s="137">
        <f t="shared" si="2"/>
        <v>0</v>
      </c>
      <c r="K142" s="138"/>
      <c r="L142" s="138"/>
      <c r="M142" s="138"/>
      <c r="N142" s="138"/>
      <c r="O142" s="138"/>
      <c r="P142" s="138"/>
      <c r="Q142" s="138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x14ac:dyDescent="0.2">
      <c r="A143" s="54" t="s">
        <v>192</v>
      </c>
      <c r="B143" s="48" t="s">
        <v>31</v>
      </c>
      <c r="C143" s="52" t="s">
        <v>192</v>
      </c>
      <c r="D143" s="48" t="s">
        <v>192</v>
      </c>
      <c r="E143" s="143">
        <v>1</v>
      </c>
      <c r="F143" s="54" t="s">
        <v>192</v>
      </c>
      <c r="G143" s="136">
        <v>0</v>
      </c>
      <c r="H143" s="136">
        <v>0</v>
      </c>
      <c r="I143" s="136">
        <v>0</v>
      </c>
      <c r="J143" s="137">
        <f t="shared" si="2"/>
        <v>0</v>
      </c>
      <c r="K143" s="138"/>
      <c r="L143" s="138"/>
      <c r="M143" s="138"/>
      <c r="N143" s="138"/>
      <c r="O143" s="138"/>
      <c r="P143" s="138"/>
      <c r="Q143" s="13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61" t="s">
        <v>290</v>
      </c>
      <c r="B144" s="48" t="s">
        <v>31</v>
      </c>
      <c r="C144" s="48" t="s">
        <v>291</v>
      </c>
      <c r="D144" s="48" t="s">
        <v>190</v>
      </c>
      <c r="E144" s="143">
        <v>1</v>
      </c>
      <c r="F144" s="81" t="s">
        <v>281</v>
      </c>
      <c r="G144" s="136">
        <v>0</v>
      </c>
      <c r="H144" s="136">
        <v>1441.31</v>
      </c>
      <c r="I144" s="136">
        <v>5765.22</v>
      </c>
      <c r="J144" s="137">
        <f t="shared" si="2"/>
        <v>7206.5300000000007</v>
      </c>
      <c r="K144" s="138"/>
      <c r="L144" s="138"/>
      <c r="M144" s="138"/>
      <c r="N144" s="138"/>
      <c r="O144" s="138"/>
      <c r="P144" s="138"/>
      <c r="Q144" s="138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x14ac:dyDescent="0.2">
      <c r="A145" s="61" t="s">
        <v>292</v>
      </c>
      <c r="B145" s="48" t="s">
        <v>31</v>
      </c>
      <c r="C145" s="48" t="s">
        <v>293</v>
      </c>
      <c r="D145" s="48" t="s">
        <v>190</v>
      </c>
      <c r="E145" s="143">
        <v>1</v>
      </c>
      <c r="F145" s="81" t="s">
        <v>282</v>
      </c>
      <c r="G145" s="136">
        <v>0</v>
      </c>
      <c r="H145" s="136">
        <v>1441.31</v>
      </c>
      <c r="I145" s="136">
        <v>5765.22</v>
      </c>
      <c r="J145" s="137">
        <f t="shared" si="2"/>
        <v>7206.5300000000007</v>
      </c>
      <c r="K145" s="138"/>
      <c r="L145" s="138"/>
      <c r="M145" s="138"/>
      <c r="N145" s="138"/>
      <c r="O145" s="138"/>
      <c r="P145" s="138"/>
      <c r="Q145" s="13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61" t="s">
        <v>205</v>
      </c>
      <c r="B146" s="48" t="s">
        <v>31</v>
      </c>
      <c r="C146" s="48" t="s">
        <v>185</v>
      </c>
      <c r="D146" s="48" t="s">
        <v>190</v>
      </c>
      <c r="E146" s="143">
        <v>1</v>
      </c>
      <c r="F146" s="81" t="s">
        <v>283</v>
      </c>
      <c r="G146" s="136">
        <v>0</v>
      </c>
      <c r="H146" s="136">
        <v>1441.31</v>
      </c>
      <c r="I146" s="136">
        <v>5765.22</v>
      </c>
      <c r="J146" s="137">
        <f t="shared" si="2"/>
        <v>7206.5300000000007</v>
      </c>
      <c r="K146" s="138"/>
      <c r="L146" s="138"/>
      <c r="M146" s="138"/>
      <c r="N146" s="138"/>
      <c r="O146" s="138"/>
      <c r="P146" s="138"/>
      <c r="Q146" s="13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61" t="s">
        <v>294</v>
      </c>
      <c r="B147" s="48" t="s">
        <v>31</v>
      </c>
      <c r="C147" s="48" t="s">
        <v>188</v>
      </c>
      <c r="D147" s="48" t="s">
        <v>190</v>
      </c>
      <c r="E147" s="143">
        <v>1</v>
      </c>
      <c r="F147" s="81" t="s">
        <v>284</v>
      </c>
      <c r="G147" s="136">
        <v>0</v>
      </c>
      <c r="H147" s="136">
        <v>1441.31</v>
      </c>
      <c r="I147" s="136">
        <v>5765.22</v>
      </c>
      <c r="J147" s="137">
        <f t="shared" si="2"/>
        <v>7206.5300000000007</v>
      </c>
      <c r="K147" s="138"/>
      <c r="L147" s="138"/>
      <c r="M147" s="138"/>
      <c r="N147" s="138"/>
      <c r="O147" s="138"/>
      <c r="P147" s="138"/>
      <c r="Q147" s="138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x14ac:dyDescent="0.2">
      <c r="A148" s="61" t="s">
        <v>296</v>
      </c>
      <c r="B148" s="48" t="s">
        <v>31</v>
      </c>
      <c r="C148" s="48" t="s">
        <v>295</v>
      </c>
      <c r="D148" s="48" t="s">
        <v>190</v>
      </c>
      <c r="E148" s="143">
        <v>1</v>
      </c>
      <c r="F148" s="81" t="s">
        <v>285</v>
      </c>
      <c r="G148" s="136">
        <v>0</v>
      </c>
      <c r="H148" s="136">
        <v>1441.31</v>
      </c>
      <c r="I148" s="136">
        <v>5765.22</v>
      </c>
      <c r="J148" s="137">
        <f t="shared" si="2"/>
        <v>7206.5300000000007</v>
      </c>
      <c r="K148" s="138"/>
      <c r="L148" s="138"/>
      <c r="M148" s="138"/>
      <c r="N148" s="138"/>
      <c r="O148" s="138"/>
      <c r="P148" s="138"/>
      <c r="Q148" s="138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x14ac:dyDescent="0.2">
      <c r="A149" s="61" t="s">
        <v>297</v>
      </c>
      <c r="B149" s="48" t="s">
        <v>31</v>
      </c>
      <c r="C149" s="48" t="s">
        <v>185</v>
      </c>
      <c r="D149" s="48" t="s">
        <v>190</v>
      </c>
      <c r="E149" s="143">
        <v>1</v>
      </c>
      <c r="F149" s="81" t="s">
        <v>286</v>
      </c>
      <c r="G149" s="136">
        <v>0</v>
      </c>
      <c r="H149" s="136">
        <v>1441.31</v>
      </c>
      <c r="I149" s="136">
        <v>5765.22</v>
      </c>
      <c r="J149" s="137">
        <f t="shared" si="2"/>
        <v>7206.5300000000007</v>
      </c>
      <c r="K149" s="138"/>
      <c r="L149" s="138"/>
      <c r="M149" s="138"/>
      <c r="N149" s="138"/>
      <c r="O149" s="138"/>
      <c r="P149" s="138"/>
      <c r="Q149" s="13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61" t="s">
        <v>298</v>
      </c>
      <c r="B150" s="48" t="s">
        <v>31</v>
      </c>
      <c r="C150" s="48" t="s">
        <v>188</v>
      </c>
      <c r="D150" s="48" t="s">
        <v>190</v>
      </c>
      <c r="E150" s="143">
        <v>1</v>
      </c>
      <c r="F150" s="81" t="s">
        <v>287</v>
      </c>
      <c r="G150" s="136">
        <v>0</v>
      </c>
      <c r="H150" s="136">
        <v>1441.31</v>
      </c>
      <c r="I150" s="136">
        <v>5765.22</v>
      </c>
      <c r="J150" s="137">
        <f t="shared" si="2"/>
        <v>7206.5300000000007</v>
      </c>
      <c r="K150" s="138"/>
      <c r="L150" s="138"/>
      <c r="M150" s="138"/>
      <c r="N150" s="138"/>
      <c r="O150" s="138"/>
      <c r="P150" s="138"/>
      <c r="Q150" s="138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x14ac:dyDescent="0.2">
      <c r="A151" s="61" t="s">
        <v>299</v>
      </c>
      <c r="B151" s="48" t="s">
        <v>31</v>
      </c>
      <c r="C151" s="48" t="s">
        <v>187</v>
      </c>
      <c r="D151" s="48" t="s">
        <v>190</v>
      </c>
      <c r="E151" s="143">
        <v>1</v>
      </c>
      <c r="F151" s="81" t="s">
        <v>288</v>
      </c>
      <c r="G151" s="136">
        <v>0</v>
      </c>
      <c r="H151" s="136">
        <v>1441.31</v>
      </c>
      <c r="I151" s="136">
        <v>5765.22</v>
      </c>
      <c r="J151" s="137">
        <f t="shared" si="2"/>
        <v>7206.5300000000007</v>
      </c>
      <c r="K151" s="138"/>
      <c r="L151" s="138"/>
      <c r="M151" s="138"/>
      <c r="N151" s="138"/>
      <c r="O151" s="138"/>
      <c r="P151" s="138"/>
      <c r="Q151" s="13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61" t="s">
        <v>545</v>
      </c>
      <c r="B152" s="48" t="s">
        <v>27</v>
      </c>
      <c r="C152" s="48" t="s">
        <v>212</v>
      </c>
      <c r="D152" s="48" t="s">
        <v>190</v>
      </c>
      <c r="E152" s="143">
        <v>1</v>
      </c>
      <c r="F152" s="81" t="s">
        <v>289</v>
      </c>
      <c r="G152" s="136">
        <v>0</v>
      </c>
      <c r="H152" s="136">
        <v>1865.22</v>
      </c>
      <c r="I152" s="136">
        <v>7460.87</v>
      </c>
      <c r="J152" s="137">
        <f t="shared" si="2"/>
        <v>9326.09</v>
      </c>
      <c r="K152" s="138"/>
      <c r="L152" s="138"/>
      <c r="M152" s="138"/>
      <c r="N152" s="138"/>
      <c r="O152" s="138"/>
      <c r="P152" s="138"/>
      <c r="Q152" s="13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61" t="s">
        <v>205</v>
      </c>
      <c r="B153" s="48" t="s">
        <v>31</v>
      </c>
      <c r="C153" s="48" t="s">
        <v>186</v>
      </c>
      <c r="D153" s="48" t="s">
        <v>190</v>
      </c>
      <c r="E153" s="143">
        <v>1</v>
      </c>
      <c r="F153" s="81" t="s">
        <v>300</v>
      </c>
      <c r="G153" s="136">
        <v>0</v>
      </c>
      <c r="H153" s="136">
        <v>1441.31</v>
      </c>
      <c r="I153" s="136">
        <v>5765.22</v>
      </c>
      <c r="J153" s="137">
        <f t="shared" si="2"/>
        <v>7206.5300000000007</v>
      </c>
      <c r="K153" s="138"/>
      <c r="L153" s="138"/>
      <c r="M153" s="138"/>
      <c r="N153" s="138"/>
      <c r="O153" s="138"/>
      <c r="P153" s="138"/>
      <c r="Q153" s="13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54" t="s">
        <v>192</v>
      </c>
      <c r="B154" s="48" t="s">
        <v>31</v>
      </c>
      <c r="C154" s="52" t="s">
        <v>192</v>
      </c>
      <c r="D154" s="48" t="s">
        <v>192</v>
      </c>
      <c r="E154" s="143">
        <v>1</v>
      </c>
      <c r="F154" s="54" t="s">
        <v>192</v>
      </c>
      <c r="G154" s="136">
        <v>0</v>
      </c>
      <c r="H154" s="136">
        <v>0</v>
      </c>
      <c r="I154" s="136">
        <v>0</v>
      </c>
      <c r="J154" s="137">
        <f t="shared" si="2"/>
        <v>0</v>
      </c>
      <c r="K154" s="138"/>
      <c r="L154" s="138"/>
      <c r="M154" s="138"/>
      <c r="N154" s="138"/>
      <c r="O154" s="138"/>
      <c r="P154" s="138"/>
      <c r="Q154" s="13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62" t="s">
        <v>192</v>
      </c>
      <c r="B155" s="48" t="s">
        <v>31</v>
      </c>
      <c r="C155" s="52" t="s">
        <v>192</v>
      </c>
      <c r="D155" s="48" t="s">
        <v>192</v>
      </c>
      <c r="E155" s="143">
        <v>1</v>
      </c>
      <c r="F155" s="54" t="s">
        <v>192</v>
      </c>
      <c r="G155" s="136">
        <v>0</v>
      </c>
      <c r="H155" s="136">
        <v>0</v>
      </c>
      <c r="I155" s="136">
        <v>0</v>
      </c>
      <c r="J155" s="137">
        <f t="shared" si="2"/>
        <v>0</v>
      </c>
      <c r="K155" s="138"/>
      <c r="L155" s="138"/>
      <c r="M155" s="138"/>
      <c r="N155" s="138"/>
      <c r="O155" s="138"/>
      <c r="P155" s="138"/>
      <c r="Q155" s="13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61" t="s">
        <v>205</v>
      </c>
      <c r="B156" s="48" t="s">
        <v>31</v>
      </c>
      <c r="C156" s="48" t="s">
        <v>185</v>
      </c>
      <c r="D156" s="48" t="s">
        <v>190</v>
      </c>
      <c r="E156" s="143">
        <v>1</v>
      </c>
      <c r="F156" s="81" t="s">
        <v>301</v>
      </c>
      <c r="G156" s="136">
        <v>0</v>
      </c>
      <c r="H156" s="136">
        <v>1441.31</v>
      </c>
      <c r="I156" s="136">
        <v>5765.22</v>
      </c>
      <c r="J156" s="137">
        <f t="shared" si="2"/>
        <v>7206.5300000000007</v>
      </c>
      <c r="K156" s="138"/>
      <c r="L156" s="138"/>
      <c r="M156" s="138"/>
      <c r="N156" s="138"/>
      <c r="O156" s="138"/>
      <c r="P156" s="138"/>
      <c r="Q156" s="13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s="106" customFormat="1" x14ac:dyDescent="0.2">
      <c r="A157" s="117" t="s">
        <v>192</v>
      </c>
      <c r="B157" s="67" t="s">
        <v>31</v>
      </c>
      <c r="C157" s="68" t="s">
        <v>192</v>
      </c>
      <c r="D157" s="67" t="s">
        <v>192</v>
      </c>
      <c r="E157" s="144">
        <v>1</v>
      </c>
      <c r="F157" s="89" t="s">
        <v>192</v>
      </c>
      <c r="G157" s="140">
        <v>0</v>
      </c>
      <c r="H157" s="140">
        <v>0</v>
      </c>
      <c r="I157" s="140">
        <v>0</v>
      </c>
      <c r="J157" s="141">
        <f t="shared" si="2"/>
        <v>0</v>
      </c>
      <c r="K157" s="142"/>
      <c r="L157" s="142"/>
      <c r="M157" s="142"/>
      <c r="N157" s="142"/>
      <c r="O157" s="142"/>
      <c r="P157" s="142"/>
      <c r="Q157" s="142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</row>
    <row r="158" spans="1:30" s="106" customFormat="1" x14ac:dyDescent="0.2">
      <c r="A158" s="117" t="s">
        <v>192</v>
      </c>
      <c r="B158" s="67" t="s">
        <v>31</v>
      </c>
      <c r="C158" s="68" t="s">
        <v>192</v>
      </c>
      <c r="D158" s="67" t="s">
        <v>192</v>
      </c>
      <c r="E158" s="144">
        <v>1</v>
      </c>
      <c r="F158" s="89" t="s">
        <v>192</v>
      </c>
      <c r="G158" s="140">
        <v>0</v>
      </c>
      <c r="H158" s="140">
        <v>0</v>
      </c>
      <c r="I158" s="140">
        <v>0</v>
      </c>
      <c r="J158" s="141">
        <f t="shared" si="2"/>
        <v>0</v>
      </c>
      <c r="K158" s="142"/>
      <c r="L158" s="142"/>
      <c r="M158" s="142"/>
      <c r="N158" s="142"/>
      <c r="O158" s="142"/>
      <c r="P158" s="142"/>
      <c r="Q158" s="142"/>
      <c r="R158" s="105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5"/>
      <c r="AD158" s="105"/>
    </row>
    <row r="159" spans="1:30" s="106" customFormat="1" x14ac:dyDescent="0.2">
      <c r="A159" s="117" t="s">
        <v>192</v>
      </c>
      <c r="B159" s="67" t="s">
        <v>31</v>
      </c>
      <c r="C159" s="68" t="s">
        <v>192</v>
      </c>
      <c r="D159" s="67" t="s">
        <v>192</v>
      </c>
      <c r="E159" s="144">
        <v>1</v>
      </c>
      <c r="F159" s="89" t="s">
        <v>192</v>
      </c>
      <c r="G159" s="140">
        <v>0</v>
      </c>
      <c r="H159" s="140">
        <v>0</v>
      </c>
      <c r="I159" s="140">
        <v>0</v>
      </c>
      <c r="J159" s="141">
        <f t="shared" si="2"/>
        <v>0</v>
      </c>
      <c r="K159" s="142"/>
      <c r="L159" s="142"/>
      <c r="M159" s="142"/>
      <c r="N159" s="142"/>
      <c r="O159" s="142"/>
      <c r="P159" s="142"/>
      <c r="Q159" s="142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</row>
    <row r="160" spans="1:30" s="106" customFormat="1" x14ac:dyDescent="0.2">
      <c r="A160" s="117" t="s">
        <v>192</v>
      </c>
      <c r="B160" s="67" t="s">
        <v>31</v>
      </c>
      <c r="C160" s="68" t="s">
        <v>192</v>
      </c>
      <c r="D160" s="67" t="s">
        <v>192</v>
      </c>
      <c r="E160" s="144">
        <v>1</v>
      </c>
      <c r="F160" s="89" t="s">
        <v>192</v>
      </c>
      <c r="G160" s="140">
        <v>0</v>
      </c>
      <c r="H160" s="140">
        <v>0</v>
      </c>
      <c r="I160" s="140">
        <v>0</v>
      </c>
      <c r="J160" s="141">
        <f t="shared" si="2"/>
        <v>0</v>
      </c>
      <c r="K160" s="142"/>
      <c r="L160" s="142"/>
      <c r="M160" s="142"/>
      <c r="N160" s="142"/>
      <c r="O160" s="142"/>
      <c r="P160" s="142"/>
      <c r="Q160" s="142"/>
      <c r="R160" s="105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5"/>
      <c r="AD160" s="105"/>
    </row>
    <row r="161" spans="1:30" x14ac:dyDescent="0.2">
      <c r="A161" s="61" t="s">
        <v>205</v>
      </c>
      <c r="B161" s="48" t="s">
        <v>31</v>
      </c>
      <c r="C161" s="48" t="s">
        <v>186</v>
      </c>
      <c r="D161" s="48" t="s">
        <v>190</v>
      </c>
      <c r="E161" s="143">
        <v>1</v>
      </c>
      <c r="F161" s="81" t="s">
        <v>302</v>
      </c>
      <c r="G161" s="136">
        <v>0</v>
      </c>
      <c r="H161" s="136">
        <v>1441.31</v>
      </c>
      <c r="I161" s="136">
        <v>5765.22</v>
      </c>
      <c r="J161" s="137">
        <f t="shared" si="2"/>
        <v>7206.5300000000007</v>
      </c>
      <c r="K161" s="138"/>
      <c r="L161" s="138"/>
      <c r="M161" s="138"/>
      <c r="N161" s="138"/>
      <c r="O161" s="138"/>
      <c r="P161" s="138"/>
      <c r="Q161" s="138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s="106" customFormat="1" x14ac:dyDescent="0.2">
      <c r="A162" s="117" t="s">
        <v>192</v>
      </c>
      <c r="B162" s="67" t="s">
        <v>31</v>
      </c>
      <c r="C162" s="68" t="s">
        <v>192</v>
      </c>
      <c r="D162" s="67" t="s">
        <v>192</v>
      </c>
      <c r="E162" s="144">
        <v>1</v>
      </c>
      <c r="F162" s="89" t="s">
        <v>192</v>
      </c>
      <c r="G162" s="140">
        <v>0</v>
      </c>
      <c r="H162" s="140">
        <v>0</v>
      </c>
      <c r="I162" s="140">
        <v>0</v>
      </c>
      <c r="J162" s="141">
        <f t="shared" si="2"/>
        <v>0</v>
      </c>
      <c r="K162" s="142"/>
      <c r="L162" s="142"/>
      <c r="M162" s="142"/>
      <c r="N162" s="142"/>
      <c r="O162" s="142"/>
      <c r="P162" s="142"/>
      <c r="Q162" s="142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</row>
    <row r="163" spans="1:30" s="106" customFormat="1" x14ac:dyDescent="0.2">
      <c r="A163" s="117" t="s">
        <v>192</v>
      </c>
      <c r="B163" s="67" t="s">
        <v>31</v>
      </c>
      <c r="C163" s="123" t="s">
        <v>192</v>
      </c>
      <c r="D163" s="67" t="s">
        <v>192</v>
      </c>
      <c r="E163" s="144">
        <v>1</v>
      </c>
      <c r="F163" s="115" t="s">
        <v>192</v>
      </c>
      <c r="G163" s="140">
        <v>0</v>
      </c>
      <c r="H163" s="140">
        <v>0</v>
      </c>
      <c r="I163" s="140">
        <v>0</v>
      </c>
      <c r="J163" s="141">
        <f t="shared" si="2"/>
        <v>0</v>
      </c>
      <c r="K163" s="142"/>
      <c r="L163" s="142"/>
      <c r="M163" s="142"/>
      <c r="N163" s="142"/>
      <c r="O163" s="142"/>
      <c r="P163" s="142"/>
      <c r="Q163" s="142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</row>
    <row r="164" spans="1:30" s="106" customFormat="1" x14ac:dyDescent="0.2">
      <c r="A164" s="117" t="s">
        <v>192</v>
      </c>
      <c r="B164" s="67" t="s">
        <v>31</v>
      </c>
      <c r="C164" s="123" t="s">
        <v>192</v>
      </c>
      <c r="D164" s="67" t="s">
        <v>192</v>
      </c>
      <c r="E164" s="144">
        <v>1</v>
      </c>
      <c r="F164" s="115" t="s">
        <v>192</v>
      </c>
      <c r="G164" s="140">
        <v>0</v>
      </c>
      <c r="H164" s="140">
        <v>0</v>
      </c>
      <c r="I164" s="140">
        <v>0</v>
      </c>
      <c r="J164" s="141">
        <f t="shared" si="2"/>
        <v>0</v>
      </c>
      <c r="K164" s="142"/>
      <c r="L164" s="142"/>
      <c r="M164" s="142"/>
      <c r="N164" s="142"/>
      <c r="O164" s="142"/>
      <c r="P164" s="142"/>
      <c r="Q164" s="142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5"/>
      <c r="AD164" s="105"/>
    </row>
    <row r="165" spans="1:30" s="106" customFormat="1" x14ac:dyDescent="0.2">
      <c r="A165" s="117" t="s">
        <v>192</v>
      </c>
      <c r="B165" s="67" t="s">
        <v>31</v>
      </c>
      <c r="C165" s="123" t="s">
        <v>192</v>
      </c>
      <c r="D165" s="67" t="s">
        <v>192</v>
      </c>
      <c r="E165" s="144">
        <v>1</v>
      </c>
      <c r="F165" s="115" t="s">
        <v>192</v>
      </c>
      <c r="G165" s="140">
        <v>0</v>
      </c>
      <c r="H165" s="140">
        <v>0</v>
      </c>
      <c r="I165" s="140">
        <v>0</v>
      </c>
      <c r="J165" s="141">
        <f t="shared" si="2"/>
        <v>0</v>
      </c>
      <c r="K165" s="142"/>
      <c r="L165" s="142"/>
      <c r="M165" s="142"/>
      <c r="N165" s="142"/>
      <c r="O165" s="142"/>
      <c r="P165" s="142"/>
      <c r="Q165" s="142"/>
      <c r="R165" s="105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5"/>
      <c r="AD165" s="105"/>
    </row>
    <row r="166" spans="1:30" s="106" customFormat="1" x14ac:dyDescent="0.2">
      <c r="A166" s="117" t="s">
        <v>192</v>
      </c>
      <c r="B166" s="67" t="s">
        <v>31</v>
      </c>
      <c r="C166" s="123" t="s">
        <v>192</v>
      </c>
      <c r="D166" s="67" t="s">
        <v>192</v>
      </c>
      <c r="E166" s="144">
        <v>1</v>
      </c>
      <c r="F166" s="115" t="s">
        <v>192</v>
      </c>
      <c r="G166" s="140">
        <v>0</v>
      </c>
      <c r="H166" s="140">
        <v>0</v>
      </c>
      <c r="I166" s="140">
        <v>0</v>
      </c>
      <c r="J166" s="141">
        <f t="shared" si="2"/>
        <v>0</v>
      </c>
      <c r="K166" s="142"/>
      <c r="L166" s="142"/>
      <c r="M166" s="142"/>
      <c r="N166" s="142"/>
      <c r="O166" s="142"/>
      <c r="P166" s="142"/>
      <c r="Q166" s="142"/>
      <c r="R166" s="105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5"/>
      <c r="AD166" s="105"/>
    </row>
    <row r="167" spans="1:30" s="106" customFormat="1" x14ac:dyDescent="0.2">
      <c r="A167" s="117" t="s">
        <v>192</v>
      </c>
      <c r="B167" s="67" t="s">
        <v>31</v>
      </c>
      <c r="C167" s="123" t="s">
        <v>192</v>
      </c>
      <c r="D167" s="67" t="s">
        <v>192</v>
      </c>
      <c r="E167" s="144">
        <v>1</v>
      </c>
      <c r="F167" s="115" t="s">
        <v>192</v>
      </c>
      <c r="G167" s="140">
        <v>0</v>
      </c>
      <c r="H167" s="140">
        <v>0</v>
      </c>
      <c r="I167" s="140">
        <v>0</v>
      </c>
      <c r="J167" s="141">
        <f t="shared" si="2"/>
        <v>0</v>
      </c>
      <c r="K167" s="142"/>
      <c r="L167" s="142"/>
      <c r="M167" s="142"/>
      <c r="N167" s="142"/>
      <c r="O167" s="142"/>
      <c r="P167" s="142"/>
      <c r="Q167" s="142"/>
      <c r="R167" s="105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5"/>
      <c r="AD167" s="105"/>
    </row>
    <row r="168" spans="1:30" x14ac:dyDescent="0.2">
      <c r="A168" s="61" t="s">
        <v>205</v>
      </c>
      <c r="B168" s="48" t="s">
        <v>31</v>
      </c>
      <c r="C168" s="65" t="s">
        <v>186</v>
      </c>
      <c r="D168" s="48" t="s">
        <v>190</v>
      </c>
      <c r="E168" s="143">
        <v>1</v>
      </c>
      <c r="F168" s="63" t="s">
        <v>303</v>
      </c>
      <c r="G168" s="136">
        <v>0</v>
      </c>
      <c r="H168" s="136">
        <v>1441.31</v>
      </c>
      <c r="I168" s="136">
        <v>5765.22</v>
      </c>
      <c r="J168" s="137">
        <f t="shared" si="2"/>
        <v>7206.5300000000007</v>
      </c>
      <c r="K168" s="138"/>
      <c r="L168" s="138"/>
      <c r="M168" s="138"/>
      <c r="N168" s="138"/>
      <c r="O168" s="138"/>
      <c r="P168" s="138"/>
      <c r="Q168" s="138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x14ac:dyDescent="0.2">
      <c r="A169" s="61" t="s">
        <v>205</v>
      </c>
      <c r="B169" s="48" t="s">
        <v>31</v>
      </c>
      <c r="C169" s="65" t="s">
        <v>186</v>
      </c>
      <c r="D169" s="48" t="s">
        <v>190</v>
      </c>
      <c r="E169" s="143">
        <v>1</v>
      </c>
      <c r="F169" s="63" t="s">
        <v>304</v>
      </c>
      <c r="G169" s="136">
        <v>0</v>
      </c>
      <c r="H169" s="136">
        <v>1441.31</v>
      </c>
      <c r="I169" s="136">
        <v>5765.22</v>
      </c>
      <c r="J169" s="137">
        <f t="shared" si="2"/>
        <v>7206.5300000000007</v>
      </c>
      <c r="K169" s="138"/>
      <c r="L169" s="138"/>
      <c r="M169" s="138"/>
      <c r="N169" s="138"/>
      <c r="O169" s="138"/>
      <c r="P169" s="138"/>
      <c r="Q169" s="13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61" t="s">
        <v>205</v>
      </c>
      <c r="B170" s="48" t="s">
        <v>31</v>
      </c>
      <c r="C170" s="65" t="s">
        <v>241</v>
      </c>
      <c r="D170" s="48" t="s">
        <v>190</v>
      </c>
      <c r="E170" s="143">
        <v>1</v>
      </c>
      <c r="F170" s="63" t="s">
        <v>305</v>
      </c>
      <c r="G170" s="136">
        <v>0</v>
      </c>
      <c r="H170" s="136">
        <v>1441.31</v>
      </c>
      <c r="I170" s="136">
        <v>5765.22</v>
      </c>
      <c r="J170" s="137">
        <f t="shared" si="2"/>
        <v>7206.5300000000007</v>
      </c>
      <c r="K170" s="138"/>
      <c r="L170" s="138"/>
      <c r="M170" s="138"/>
      <c r="N170" s="138"/>
      <c r="O170" s="138"/>
      <c r="P170" s="138"/>
      <c r="Q170" s="138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x14ac:dyDescent="0.2">
      <c r="A171" s="62" t="s">
        <v>192</v>
      </c>
      <c r="B171" s="48" t="s">
        <v>31</v>
      </c>
      <c r="C171" s="66" t="s">
        <v>192</v>
      </c>
      <c r="D171" s="48" t="s">
        <v>192</v>
      </c>
      <c r="E171" s="143">
        <v>1</v>
      </c>
      <c r="F171" s="64" t="s">
        <v>192</v>
      </c>
      <c r="G171" s="136">
        <v>0</v>
      </c>
      <c r="H171" s="136">
        <v>0</v>
      </c>
      <c r="I171" s="136">
        <v>0</v>
      </c>
      <c r="J171" s="137">
        <f t="shared" si="2"/>
        <v>0</v>
      </c>
      <c r="K171" s="138"/>
      <c r="L171" s="138"/>
      <c r="M171" s="138"/>
      <c r="N171" s="138"/>
      <c r="O171" s="138"/>
      <c r="P171" s="138"/>
      <c r="Q171" s="138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x14ac:dyDescent="0.2">
      <c r="A172" s="62" t="s">
        <v>192</v>
      </c>
      <c r="B172" s="48" t="s">
        <v>31</v>
      </c>
      <c r="C172" s="66" t="s">
        <v>192</v>
      </c>
      <c r="D172" s="48" t="s">
        <v>192</v>
      </c>
      <c r="E172" s="143">
        <v>1</v>
      </c>
      <c r="F172" s="64" t="s">
        <v>192</v>
      </c>
      <c r="G172" s="136">
        <v>0</v>
      </c>
      <c r="H172" s="136">
        <v>0</v>
      </c>
      <c r="I172" s="136">
        <v>0</v>
      </c>
      <c r="J172" s="137">
        <f t="shared" si="2"/>
        <v>0</v>
      </c>
      <c r="K172" s="138"/>
      <c r="L172" s="138"/>
      <c r="M172" s="138"/>
      <c r="N172" s="138"/>
      <c r="O172" s="138"/>
      <c r="P172" s="138"/>
      <c r="Q172" s="13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s="106" customFormat="1" x14ac:dyDescent="0.2">
      <c r="A173" s="117" t="s">
        <v>192</v>
      </c>
      <c r="B173" s="67" t="s">
        <v>31</v>
      </c>
      <c r="C173" s="123" t="s">
        <v>192</v>
      </c>
      <c r="D173" s="67" t="s">
        <v>192</v>
      </c>
      <c r="E173" s="144">
        <v>1</v>
      </c>
      <c r="F173" s="115" t="s">
        <v>192</v>
      </c>
      <c r="G173" s="140">
        <v>0</v>
      </c>
      <c r="H173" s="140">
        <v>0</v>
      </c>
      <c r="I173" s="140">
        <v>0</v>
      </c>
      <c r="J173" s="141">
        <f t="shared" si="2"/>
        <v>0</v>
      </c>
      <c r="K173" s="142"/>
      <c r="L173" s="142"/>
      <c r="M173" s="142"/>
      <c r="N173" s="142"/>
      <c r="O173" s="142"/>
      <c r="P173" s="142"/>
      <c r="Q173" s="142"/>
      <c r="R173" s="105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5"/>
      <c r="AD173" s="105"/>
    </row>
    <row r="174" spans="1:30" s="106" customFormat="1" x14ac:dyDescent="0.2">
      <c r="A174" s="117" t="s">
        <v>192</v>
      </c>
      <c r="B174" s="67" t="s">
        <v>31</v>
      </c>
      <c r="C174" s="123" t="s">
        <v>192</v>
      </c>
      <c r="D174" s="67" t="s">
        <v>192</v>
      </c>
      <c r="E174" s="144">
        <v>1</v>
      </c>
      <c r="F174" s="115" t="s">
        <v>192</v>
      </c>
      <c r="G174" s="140">
        <v>0</v>
      </c>
      <c r="H174" s="140">
        <v>0</v>
      </c>
      <c r="I174" s="140">
        <v>0</v>
      </c>
      <c r="J174" s="141">
        <f t="shared" si="2"/>
        <v>0</v>
      </c>
      <c r="K174" s="142"/>
      <c r="L174" s="142"/>
      <c r="M174" s="142"/>
      <c r="N174" s="142"/>
      <c r="O174" s="142"/>
      <c r="P174" s="142"/>
      <c r="Q174" s="142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</row>
    <row r="175" spans="1:30" s="106" customFormat="1" x14ac:dyDescent="0.2">
      <c r="A175" s="117" t="s">
        <v>192</v>
      </c>
      <c r="B175" s="67" t="s">
        <v>31</v>
      </c>
      <c r="C175" s="123" t="s">
        <v>192</v>
      </c>
      <c r="D175" s="67" t="s">
        <v>192</v>
      </c>
      <c r="E175" s="144">
        <v>1</v>
      </c>
      <c r="F175" s="115" t="s">
        <v>192</v>
      </c>
      <c r="G175" s="140">
        <v>0</v>
      </c>
      <c r="H175" s="140">
        <v>0</v>
      </c>
      <c r="I175" s="140">
        <v>0</v>
      </c>
      <c r="J175" s="141">
        <f t="shared" si="2"/>
        <v>0</v>
      </c>
      <c r="K175" s="142"/>
      <c r="L175" s="142"/>
      <c r="M175" s="142"/>
      <c r="N175" s="142"/>
      <c r="O175" s="142"/>
      <c r="P175" s="142"/>
      <c r="Q175" s="142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</row>
    <row r="176" spans="1:30" s="106" customFormat="1" x14ac:dyDescent="0.2">
      <c r="A176" s="117" t="s">
        <v>192</v>
      </c>
      <c r="B176" s="67" t="s">
        <v>31</v>
      </c>
      <c r="C176" s="123" t="s">
        <v>192</v>
      </c>
      <c r="D176" s="67" t="s">
        <v>192</v>
      </c>
      <c r="E176" s="144">
        <v>1</v>
      </c>
      <c r="F176" s="115" t="s">
        <v>192</v>
      </c>
      <c r="G176" s="140">
        <v>0</v>
      </c>
      <c r="H176" s="140">
        <v>0</v>
      </c>
      <c r="I176" s="140">
        <v>0</v>
      </c>
      <c r="J176" s="141">
        <f t="shared" si="2"/>
        <v>0</v>
      </c>
      <c r="K176" s="142"/>
      <c r="L176" s="142"/>
      <c r="M176" s="142"/>
      <c r="N176" s="142"/>
      <c r="O176" s="142"/>
      <c r="P176" s="142"/>
      <c r="Q176" s="142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</row>
    <row r="177" spans="1:30" s="106" customFormat="1" x14ac:dyDescent="0.2">
      <c r="A177" s="117" t="s">
        <v>192</v>
      </c>
      <c r="B177" s="67" t="s">
        <v>31</v>
      </c>
      <c r="C177" s="123" t="s">
        <v>192</v>
      </c>
      <c r="D177" s="67" t="s">
        <v>192</v>
      </c>
      <c r="E177" s="144">
        <v>1</v>
      </c>
      <c r="F177" s="115" t="s">
        <v>192</v>
      </c>
      <c r="G177" s="140">
        <v>0</v>
      </c>
      <c r="H177" s="140">
        <v>0</v>
      </c>
      <c r="I177" s="140">
        <v>0</v>
      </c>
      <c r="J177" s="141">
        <f t="shared" si="2"/>
        <v>0</v>
      </c>
      <c r="K177" s="142"/>
      <c r="L177" s="142"/>
      <c r="M177" s="142"/>
      <c r="N177" s="142"/>
      <c r="O177" s="142"/>
      <c r="P177" s="142"/>
      <c r="Q177" s="142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s="106" customFormat="1" x14ac:dyDescent="0.2">
      <c r="A178" s="110" t="s">
        <v>205</v>
      </c>
      <c r="B178" s="67" t="s">
        <v>31</v>
      </c>
      <c r="C178" s="150" t="s">
        <v>186</v>
      </c>
      <c r="D178" s="67" t="s">
        <v>190</v>
      </c>
      <c r="E178" s="144">
        <v>1</v>
      </c>
      <c r="F178" s="111" t="s">
        <v>306</v>
      </c>
      <c r="G178" s="140">
        <v>0</v>
      </c>
      <c r="H178" s="140">
        <v>1441.31</v>
      </c>
      <c r="I178" s="140">
        <v>5765.22</v>
      </c>
      <c r="J178" s="141">
        <f t="shared" si="2"/>
        <v>7206.5300000000007</v>
      </c>
      <c r="K178" s="142"/>
      <c r="L178" s="142"/>
      <c r="M178" s="142"/>
      <c r="N178" s="142"/>
      <c r="O178" s="142"/>
      <c r="P178" s="142"/>
      <c r="Q178" s="142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s="106" customFormat="1" x14ac:dyDescent="0.2">
      <c r="A179" s="117" t="s">
        <v>192</v>
      </c>
      <c r="B179" s="67" t="s">
        <v>31</v>
      </c>
      <c r="C179" s="123" t="s">
        <v>192</v>
      </c>
      <c r="D179" s="67" t="s">
        <v>192</v>
      </c>
      <c r="E179" s="144">
        <v>1</v>
      </c>
      <c r="F179" s="115" t="s">
        <v>192</v>
      </c>
      <c r="G179" s="140">
        <v>0</v>
      </c>
      <c r="H179" s="140">
        <v>0</v>
      </c>
      <c r="I179" s="140">
        <v>0</v>
      </c>
      <c r="J179" s="141">
        <f t="shared" si="2"/>
        <v>0</v>
      </c>
      <c r="K179" s="142"/>
      <c r="L179" s="142"/>
      <c r="M179" s="142"/>
      <c r="N179" s="142"/>
      <c r="O179" s="142"/>
      <c r="P179" s="142"/>
      <c r="Q179" s="142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</row>
    <row r="180" spans="1:30" s="106" customFormat="1" x14ac:dyDescent="0.2">
      <c r="A180" s="117" t="s">
        <v>192</v>
      </c>
      <c r="B180" s="67" t="s">
        <v>31</v>
      </c>
      <c r="C180" s="123" t="s">
        <v>192</v>
      </c>
      <c r="D180" s="67" t="s">
        <v>192</v>
      </c>
      <c r="E180" s="144">
        <v>1</v>
      </c>
      <c r="F180" s="115" t="s">
        <v>192</v>
      </c>
      <c r="G180" s="140">
        <v>0</v>
      </c>
      <c r="H180" s="140">
        <v>0</v>
      </c>
      <c r="I180" s="140">
        <v>0</v>
      </c>
      <c r="J180" s="141">
        <f t="shared" si="2"/>
        <v>0</v>
      </c>
      <c r="K180" s="142"/>
      <c r="L180" s="142"/>
      <c r="M180" s="142"/>
      <c r="N180" s="142"/>
      <c r="O180" s="142"/>
      <c r="P180" s="142"/>
      <c r="Q180" s="142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s="106" customFormat="1" x14ac:dyDescent="0.2">
      <c r="A181" s="117" t="s">
        <v>192</v>
      </c>
      <c r="B181" s="67" t="s">
        <v>31</v>
      </c>
      <c r="C181" s="123" t="s">
        <v>192</v>
      </c>
      <c r="D181" s="67" t="s">
        <v>192</v>
      </c>
      <c r="E181" s="144">
        <v>1</v>
      </c>
      <c r="F181" s="115" t="s">
        <v>192</v>
      </c>
      <c r="G181" s="140">
        <v>0</v>
      </c>
      <c r="H181" s="140">
        <v>0</v>
      </c>
      <c r="I181" s="140">
        <v>0</v>
      </c>
      <c r="J181" s="141">
        <f t="shared" si="2"/>
        <v>0</v>
      </c>
      <c r="K181" s="142"/>
      <c r="L181" s="142"/>
      <c r="M181" s="142"/>
      <c r="N181" s="142"/>
      <c r="O181" s="142"/>
      <c r="P181" s="142"/>
      <c r="Q181" s="142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17" t="s">
        <v>192</v>
      </c>
      <c r="B182" s="67" t="s">
        <v>31</v>
      </c>
      <c r="C182" s="123" t="s">
        <v>192</v>
      </c>
      <c r="D182" s="67" t="s">
        <v>192</v>
      </c>
      <c r="E182" s="144">
        <v>1</v>
      </c>
      <c r="F182" s="115" t="s">
        <v>192</v>
      </c>
      <c r="G182" s="140">
        <v>0</v>
      </c>
      <c r="H182" s="140">
        <v>0</v>
      </c>
      <c r="I182" s="140">
        <v>0</v>
      </c>
      <c r="J182" s="141">
        <f t="shared" si="2"/>
        <v>0</v>
      </c>
      <c r="K182" s="142"/>
      <c r="L182" s="142"/>
      <c r="M182" s="142"/>
      <c r="N182" s="142"/>
      <c r="O182" s="142"/>
      <c r="P182" s="142"/>
      <c r="Q182" s="142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17" t="s">
        <v>192</v>
      </c>
      <c r="B183" s="67" t="s">
        <v>31</v>
      </c>
      <c r="C183" s="123" t="s">
        <v>192</v>
      </c>
      <c r="D183" s="67" t="s">
        <v>192</v>
      </c>
      <c r="E183" s="144">
        <v>1</v>
      </c>
      <c r="F183" s="115" t="s">
        <v>192</v>
      </c>
      <c r="G183" s="140">
        <v>0</v>
      </c>
      <c r="H183" s="140">
        <v>0</v>
      </c>
      <c r="I183" s="140">
        <v>0</v>
      </c>
      <c r="J183" s="141">
        <f t="shared" si="2"/>
        <v>0</v>
      </c>
      <c r="K183" s="142"/>
      <c r="L183" s="142"/>
      <c r="M183" s="142"/>
      <c r="N183" s="142"/>
      <c r="O183" s="142"/>
      <c r="P183" s="142"/>
      <c r="Q183" s="142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17" t="s">
        <v>192</v>
      </c>
      <c r="B184" s="67" t="s">
        <v>31</v>
      </c>
      <c r="C184" s="123" t="s">
        <v>192</v>
      </c>
      <c r="D184" s="67" t="s">
        <v>192</v>
      </c>
      <c r="E184" s="144">
        <v>1</v>
      </c>
      <c r="F184" s="115" t="s">
        <v>192</v>
      </c>
      <c r="G184" s="140">
        <v>0</v>
      </c>
      <c r="H184" s="140">
        <v>0</v>
      </c>
      <c r="I184" s="140">
        <v>0</v>
      </c>
      <c r="J184" s="141">
        <f t="shared" si="2"/>
        <v>0</v>
      </c>
      <c r="K184" s="142"/>
      <c r="L184" s="142"/>
      <c r="M184" s="142"/>
      <c r="N184" s="142"/>
      <c r="O184" s="142"/>
      <c r="P184" s="142"/>
      <c r="Q184" s="14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117" t="s">
        <v>192</v>
      </c>
      <c r="B185" s="67" t="s">
        <v>31</v>
      </c>
      <c r="C185" s="123" t="s">
        <v>192</v>
      </c>
      <c r="D185" s="67" t="s">
        <v>192</v>
      </c>
      <c r="E185" s="144">
        <v>1</v>
      </c>
      <c r="F185" s="115" t="s">
        <v>192</v>
      </c>
      <c r="G185" s="140">
        <v>0</v>
      </c>
      <c r="H185" s="140">
        <v>0</v>
      </c>
      <c r="I185" s="140">
        <v>0</v>
      </c>
      <c r="J185" s="141">
        <f t="shared" si="2"/>
        <v>0</v>
      </c>
      <c r="K185" s="142"/>
      <c r="L185" s="142"/>
      <c r="M185" s="142"/>
      <c r="N185" s="142"/>
      <c r="O185" s="142"/>
      <c r="P185" s="142"/>
      <c r="Q185" s="142"/>
      <c r="R185" s="105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5"/>
      <c r="AD185" s="105"/>
    </row>
    <row r="186" spans="1:30" s="106" customFormat="1" x14ac:dyDescent="0.2">
      <c r="A186" s="117" t="s">
        <v>192</v>
      </c>
      <c r="B186" s="67" t="s">
        <v>31</v>
      </c>
      <c r="C186" s="123" t="s">
        <v>192</v>
      </c>
      <c r="D186" s="67" t="s">
        <v>192</v>
      </c>
      <c r="E186" s="144">
        <v>1</v>
      </c>
      <c r="F186" s="115" t="s">
        <v>192</v>
      </c>
      <c r="G186" s="140">
        <v>0</v>
      </c>
      <c r="H186" s="140">
        <v>0</v>
      </c>
      <c r="I186" s="140">
        <v>0</v>
      </c>
      <c r="J186" s="141">
        <f t="shared" si="2"/>
        <v>0</v>
      </c>
      <c r="K186" s="142"/>
      <c r="L186" s="142"/>
      <c r="M186" s="142"/>
      <c r="N186" s="142"/>
      <c r="O186" s="142"/>
      <c r="P186" s="142"/>
      <c r="Q186" s="142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</row>
    <row r="187" spans="1:30" x14ac:dyDescent="0.2">
      <c r="A187" s="62" t="s">
        <v>192</v>
      </c>
      <c r="B187" s="48" t="s">
        <v>31</v>
      </c>
      <c r="C187" s="66" t="s">
        <v>192</v>
      </c>
      <c r="D187" s="48" t="s">
        <v>192</v>
      </c>
      <c r="E187" s="143">
        <v>1</v>
      </c>
      <c r="F187" s="64" t="s">
        <v>192</v>
      </c>
      <c r="G187" s="136">
        <v>0</v>
      </c>
      <c r="H187" s="136">
        <v>0</v>
      </c>
      <c r="I187" s="136">
        <v>0</v>
      </c>
      <c r="J187" s="137">
        <f t="shared" si="2"/>
        <v>0</v>
      </c>
      <c r="K187" s="138"/>
      <c r="L187" s="138"/>
      <c r="M187" s="138"/>
      <c r="N187" s="138"/>
      <c r="O187" s="138"/>
      <c r="P187" s="138"/>
      <c r="Q187" s="138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x14ac:dyDescent="0.2">
      <c r="A188" s="62" t="s">
        <v>192</v>
      </c>
      <c r="B188" s="48" t="s">
        <v>31</v>
      </c>
      <c r="C188" s="66" t="s">
        <v>192</v>
      </c>
      <c r="D188" s="48" t="s">
        <v>192</v>
      </c>
      <c r="E188" s="143">
        <v>1</v>
      </c>
      <c r="F188" s="64" t="s">
        <v>192</v>
      </c>
      <c r="G188" s="136">
        <v>0</v>
      </c>
      <c r="H188" s="136">
        <v>0</v>
      </c>
      <c r="I188" s="136">
        <v>0</v>
      </c>
      <c r="J188" s="137">
        <f t="shared" si="2"/>
        <v>0</v>
      </c>
      <c r="K188" s="138"/>
      <c r="L188" s="138"/>
      <c r="M188" s="138"/>
      <c r="N188" s="138"/>
      <c r="O188" s="138"/>
      <c r="P188" s="138"/>
      <c r="Q188" s="138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x14ac:dyDescent="0.2">
      <c r="A189" s="62" t="s">
        <v>192</v>
      </c>
      <c r="B189" s="48" t="s">
        <v>31</v>
      </c>
      <c r="C189" s="66" t="s">
        <v>192</v>
      </c>
      <c r="D189" s="48" t="s">
        <v>192</v>
      </c>
      <c r="E189" s="143">
        <v>1</v>
      </c>
      <c r="F189" s="64" t="s">
        <v>192</v>
      </c>
      <c r="G189" s="136">
        <v>0</v>
      </c>
      <c r="H189" s="136">
        <v>0</v>
      </c>
      <c r="I189" s="136">
        <v>0</v>
      </c>
      <c r="J189" s="137">
        <f t="shared" si="2"/>
        <v>0</v>
      </c>
      <c r="K189" s="138"/>
      <c r="L189" s="138"/>
      <c r="M189" s="138"/>
      <c r="N189" s="138"/>
      <c r="O189" s="138"/>
      <c r="P189" s="138"/>
      <c r="Q189" s="138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x14ac:dyDescent="0.2">
      <c r="A190" s="61" t="s">
        <v>205</v>
      </c>
      <c r="B190" s="48" t="s">
        <v>31</v>
      </c>
      <c r="C190" s="65" t="s">
        <v>241</v>
      </c>
      <c r="D190" s="48" t="s">
        <v>190</v>
      </c>
      <c r="E190" s="143">
        <v>1</v>
      </c>
      <c r="F190" s="63" t="s">
        <v>307</v>
      </c>
      <c r="G190" s="136">
        <v>0</v>
      </c>
      <c r="H190" s="136">
        <v>1441.31</v>
      </c>
      <c r="I190" s="136">
        <v>5765.22</v>
      </c>
      <c r="J190" s="137">
        <f t="shared" si="2"/>
        <v>7206.5300000000007</v>
      </c>
      <c r="K190" s="138"/>
      <c r="L190" s="138"/>
      <c r="M190" s="138"/>
      <c r="N190" s="138"/>
      <c r="O190" s="138"/>
      <c r="P190" s="138"/>
      <c r="Q190" s="138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</row>
    <row r="191" spans="1:30" x14ac:dyDescent="0.2">
      <c r="A191" s="61" t="s">
        <v>205</v>
      </c>
      <c r="B191" s="48" t="s">
        <v>31</v>
      </c>
      <c r="C191" s="65" t="s">
        <v>186</v>
      </c>
      <c r="D191" s="48" t="s">
        <v>190</v>
      </c>
      <c r="E191" s="143">
        <v>1</v>
      </c>
      <c r="F191" s="63" t="s">
        <v>308</v>
      </c>
      <c r="G191" s="136">
        <v>0</v>
      </c>
      <c r="H191" s="136">
        <v>1441.31</v>
      </c>
      <c r="I191" s="136">
        <v>5765.22</v>
      </c>
      <c r="J191" s="137">
        <f t="shared" si="2"/>
        <v>7206.5300000000007</v>
      </c>
      <c r="K191" s="138"/>
      <c r="L191" s="138"/>
      <c r="M191" s="138"/>
      <c r="N191" s="138"/>
      <c r="O191" s="138"/>
      <c r="P191" s="138"/>
      <c r="Q191" s="138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</row>
    <row r="192" spans="1:30" x14ac:dyDescent="0.2">
      <c r="A192" s="62" t="s">
        <v>192</v>
      </c>
      <c r="B192" s="48" t="s">
        <v>31</v>
      </c>
      <c r="C192" s="66" t="s">
        <v>192</v>
      </c>
      <c r="D192" s="48" t="s">
        <v>192</v>
      </c>
      <c r="E192" s="143">
        <v>1</v>
      </c>
      <c r="F192" s="64" t="s">
        <v>192</v>
      </c>
      <c r="G192" s="136">
        <v>0</v>
      </c>
      <c r="H192" s="136">
        <v>0</v>
      </c>
      <c r="I192" s="136">
        <v>0</v>
      </c>
      <c r="J192" s="137">
        <f t="shared" si="2"/>
        <v>0</v>
      </c>
      <c r="K192" s="138"/>
      <c r="L192" s="138"/>
      <c r="M192" s="138"/>
      <c r="N192" s="138"/>
      <c r="O192" s="138"/>
      <c r="P192" s="138"/>
      <c r="Q192" s="138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1:30" x14ac:dyDescent="0.2">
      <c r="A193" s="62" t="s">
        <v>192</v>
      </c>
      <c r="B193" s="48" t="s">
        <v>31</v>
      </c>
      <c r="C193" s="66" t="s">
        <v>192</v>
      </c>
      <c r="D193" s="48" t="s">
        <v>192</v>
      </c>
      <c r="E193" s="143">
        <v>1</v>
      </c>
      <c r="F193" s="64" t="s">
        <v>192</v>
      </c>
      <c r="G193" s="136">
        <v>0</v>
      </c>
      <c r="H193" s="136">
        <v>0</v>
      </c>
      <c r="I193" s="136">
        <v>0</v>
      </c>
      <c r="J193" s="137">
        <f t="shared" si="2"/>
        <v>0</v>
      </c>
      <c r="K193" s="138"/>
      <c r="L193" s="138"/>
      <c r="M193" s="138"/>
      <c r="N193" s="138"/>
      <c r="O193" s="138"/>
      <c r="P193" s="138"/>
      <c r="Q193" s="138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x14ac:dyDescent="0.2">
      <c r="A194" s="62" t="s">
        <v>192</v>
      </c>
      <c r="B194" s="48" t="s">
        <v>31</v>
      </c>
      <c r="C194" s="66" t="s">
        <v>192</v>
      </c>
      <c r="D194" s="48" t="s">
        <v>192</v>
      </c>
      <c r="E194" s="143">
        <v>1</v>
      </c>
      <c r="F194" s="64" t="s">
        <v>192</v>
      </c>
      <c r="G194" s="136">
        <v>0</v>
      </c>
      <c r="H194" s="136">
        <v>0</v>
      </c>
      <c r="I194" s="136">
        <v>0</v>
      </c>
      <c r="J194" s="137">
        <f t="shared" si="2"/>
        <v>0</v>
      </c>
      <c r="K194" s="138"/>
      <c r="L194" s="138"/>
      <c r="M194" s="138"/>
      <c r="N194" s="138"/>
      <c r="O194" s="138"/>
      <c r="P194" s="138"/>
      <c r="Q194" s="138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x14ac:dyDescent="0.2">
      <c r="A195" s="61" t="s">
        <v>205</v>
      </c>
      <c r="B195" s="48" t="s">
        <v>31</v>
      </c>
      <c r="C195" s="65" t="s">
        <v>186</v>
      </c>
      <c r="D195" s="48" t="s">
        <v>190</v>
      </c>
      <c r="E195" s="143">
        <v>1</v>
      </c>
      <c r="F195" s="63" t="s">
        <v>309</v>
      </c>
      <c r="G195" s="136">
        <v>0</v>
      </c>
      <c r="H195" s="136">
        <v>1441.31</v>
      </c>
      <c r="I195" s="136">
        <v>5765.22</v>
      </c>
      <c r="J195" s="137">
        <f t="shared" si="2"/>
        <v>7206.5300000000007</v>
      </c>
      <c r="K195" s="138"/>
      <c r="L195" s="138"/>
      <c r="M195" s="138"/>
      <c r="N195" s="138"/>
      <c r="O195" s="138"/>
      <c r="P195" s="138"/>
      <c r="Q195" s="138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x14ac:dyDescent="0.2">
      <c r="A196" s="62" t="s">
        <v>192</v>
      </c>
      <c r="B196" s="48" t="s">
        <v>31</v>
      </c>
      <c r="C196" s="66" t="s">
        <v>192</v>
      </c>
      <c r="D196" s="48" t="s">
        <v>192</v>
      </c>
      <c r="E196" s="143">
        <v>1</v>
      </c>
      <c r="F196" s="64" t="s">
        <v>192</v>
      </c>
      <c r="G196" s="136">
        <v>0</v>
      </c>
      <c r="H196" s="136">
        <v>0</v>
      </c>
      <c r="I196" s="136">
        <v>0</v>
      </c>
      <c r="J196" s="137">
        <f t="shared" si="2"/>
        <v>0</v>
      </c>
      <c r="K196" s="138"/>
      <c r="L196" s="138"/>
      <c r="M196" s="138"/>
      <c r="N196" s="138"/>
      <c r="O196" s="138"/>
      <c r="P196" s="138"/>
      <c r="Q196" s="138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x14ac:dyDescent="0.2">
      <c r="A197" s="62" t="s">
        <v>192</v>
      </c>
      <c r="B197" s="48" t="s">
        <v>31</v>
      </c>
      <c r="C197" s="66" t="s">
        <v>192</v>
      </c>
      <c r="D197" s="48" t="s">
        <v>192</v>
      </c>
      <c r="E197" s="143">
        <v>1</v>
      </c>
      <c r="F197" s="64" t="s">
        <v>192</v>
      </c>
      <c r="G197" s="136">
        <v>0</v>
      </c>
      <c r="H197" s="136">
        <v>0</v>
      </c>
      <c r="I197" s="136">
        <v>0</v>
      </c>
      <c r="J197" s="137">
        <f t="shared" si="2"/>
        <v>0</v>
      </c>
      <c r="K197" s="138"/>
      <c r="L197" s="138"/>
      <c r="M197" s="138"/>
      <c r="N197" s="138"/>
      <c r="O197" s="138"/>
      <c r="P197" s="138"/>
      <c r="Q197" s="138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</row>
    <row r="198" spans="1:30" x14ac:dyDescent="0.2">
      <c r="A198" s="62" t="s">
        <v>192</v>
      </c>
      <c r="B198" s="48" t="s">
        <v>31</v>
      </c>
      <c r="C198" s="66" t="s">
        <v>192</v>
      </c>
      <c r="D198" s="48" t="s">
        <v>192</v>
      </c>
      <c r="E198" s="143">
        <v>1</v>
      </c>
      <c r="F198" s="64" t="s">
        <v>192</v>
      </c>
      <c r="G198" s="136">
        <v>0</v>
      </c>
      <c r="H198" s="136">
        <v>0</v>
      </c>
      <c r="I198" s="136">
        <v>0</v>
      </c>
      <c r="J198" s="137">
        <v>0</v>
      </c>
      <c r="K198" s="138"/>
      <c r="L198" s="138"/>
      <c r="M198" s="138"/>
      <c r="N198" s="138"/>
      <c r="O198" s="138"/>
      <c r="P198" s="138"/>
      <c r="Q198" s="138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</row>
    <row r="199" spans="1:30" x14ac:dyDescent="0.2">
      <c r="A199" s="61" t="s">
        <v>205</v>
      </c>
      <c r="B199" s="48" t="s">
        <v>31</v>
      </c>
      <c r="C199" s="65" t="s">
        <v>187</v>
      </c>
      <c r="D199" s="48" t="s">
        <v>190</v>
      </c>
      <c r="E199" s="143">
        <v>1</v>
      </c>
      <c r="F199" s="63" t="s">
        <v>310</v>
      </c>
      <c r="G199" s="136">
        <v>0</v>
      </c>
      <c r="H199" s="136">
        <v>1441.31</v>
      </c>
      <c r="I199" s="136">
        <v>5765.22</v>
      </c>
      <c r="J199" s="137">
        <f t="shared" si="2"/>
        <v>7206.5300000000007</v>
      </c>
      <c r="K199" s="138"/>
      <c r="L199" s="138"/>
      <c r="M199" s="138"/>
      <c r="N199" s="138"/>
      <c r="O199" s="138"/>
      <c r="P199" s="138"/>
      <c r="Q199" s="138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</row>
    <row r="200" spans="1:30" x14ac:dyDescent="0.2">
      <c r="A200" s="62" t="s">
        <v>192</v>
      </c>
      <c r="B200" s="48" t="s">
        <v>31</v>
      </c>
      <c r="C200" s="66" t="s">
        <v>192</v>
      </c>
      <c r="D200" s="48" t="s">
        <v>192</v>
      </c>
      <c r="E200" s="143">
        <v>1</v>
      </c>
      <c r="F200" s="64" t="s">
        <v>192</v>
      </c>
      <c r="G200" s="136">
        <v>0</v>
      </c>
      <c r="H200" s="136">
        <v>0</v>
      </c>
      <c r="I200" s="136">
        <v>0</v>
      </c>
      <c r="J200" s="137">
        <f t="shared" ref="J200:J263" si="3">SUM(G200:I200)</f>
        <v>0</v>
      </c>
      <c r="K200" s="138"/>
      <c r="L200" s="138"/>
      <c r="M200" s="138"/>
      <c r="N200" s="138"/>
      <c r="O200" s="138"/>
      <c r="P200" s="138"/>
      <c r="Q200" s="138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</row>
    <row r="201" spans="1:30" x14ac:dyDescent="0.2">
      <c r="A201" s="61" t="s">
        <v>205</v>
      </c>
      <c r="B201" s="48" t="s">
        <v>31</v>
      </c>
      <c r="C201" s="65" t="s">
        <v>186</v>
      </c>
      <c r="D201" s="48" t="s">
        <v>190</v>
      </c>
      <c r="E201" s="143">
        <v>1</v>
      </c>
      <c r="F201" s="63" t="s">
        <v>311</v>
      </c>
      <c r="G201" s="136">
        <v>0</v>
      </c>
      <c r="H201" s="136">
        <v>1441.31</v>
      </c>
      <c r="I201" s="136">
        <v>5765.22</v>
      </c>
      <c r="J201" s="137">
        <f t="shared" si="3"/>
        <v>7206.5300000000007</v>
      </c>
      <c r="K201" s="138"/>
      <c r="L201" s="138"/>
      <c r="M201" s="138"/>
      <c r="N201" s="138"/>
      <c r="O201" s="138"/>
      <c r="P201" s="138"/>
      <c r="Q201" s="13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x14ac:dyDescent="0.2">
      <c r="A202" s="61" t="s">
        <v>205</v>
      </c>
      <c r="B202" s="48" t="s">
        <v>31</v>
      </c>
      <c r="C202" s="65" t="s">
        <v>241</v>
      </c>
      <c r="D202" s="48" t="s">
        <v>190</v>
      </c>
      <c r="E202" s="143">
        <v>1</v>
      </c>
      <c r="F202" s="63" t="s">
        <v>586</v>
      </c>
      <c r="G202" s="136">
        <v>0</v>
      </c>
      <c r="H202" s="136">
        <v>1441.31</v>
      </c>
      <c r="I202" s="136">
        <v>5765.22</v>
      </c>
      <c r="J202" s="137">
        <f t="shared" si="3"/>
        <v>7206.5300000000007</v>
      </c>
      <c r="K202" s="138"/>
      <c r="L202" s="138"/>
      <c r="M202" s="138"/>
      <c r="N202" s="138"/>
      <c r="O202" s="138"/>
      <c r="P202" s="138"/>
      <c r="Q202" s="138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x14ac:dyDescent="0.2">
      <c r="A203" s="61" t="s">
        <v>205</v>
      </c>
      <c r="B203" s="48" t="s">
        <v>31</v>
      </c>
      <c r="C203" s="65" t="s">
        <v>186</v>
      </c>
      <c r="D203" s="48" t="s">
        <v>190</v>
      </c>
      <c r="E203" s="143">
        <v>1</v>
      </c>
      <c r="F203" s="63" t="s">
        <v>312</v>
      </c>
      <c r="G203" s="136">
        <v>0</v>
      </c>
      <c r="H203" s="136">
        <v>1441.31</v>
      </c>
      <c r="I203" s="136">
        <v>5765.22</v>
      </c>
      <c r="J203" s="137">
        <f t="shared" si="3"/>
        <v>7206.5300000000007</v>
      </c>
      <c r="K203" s="138"/>
      <c r="L203" s="138"/>
      <c r="M203" s="138"/>
      <c r="N203" s="138"/>
      <c r="O203" s="138"/>
      <c r="P203" s="138"/>
      <c r="Q203" s="13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x14ac:dyDescent="0.2">
      <c r="A204" s="61" t="s">
        <v>205</v>
      </c>
      <c r="B204" s="48" t="s">
        <v>31</v>
      </c>
      <c r="C204" s="65" t="s">
        <v>186</v>
      </c>
      <c r="D204" s="48" t="s">
        <v>190</v>
      </c>
      <c r="E204" s="143">
        <v>1</v>
      </c>
      <c r="F204" s="63" t="s">
        <v>313</v>
      </c>
      <c r="G204" s="136">
        <v>0</v>
      </c>
      <c r="H204" s="136">
        <v>1441.31</v>
      </c>
      <c r="I204" s="136">
        <v>5765.22</v>
      </c>
      <c r="J204" s="137">
        <f t="shared" si="3"/>
        <v>7206.5300000000007</v>
      </c>
      <c r="K204" s="138"/>
      <c r="L204" s="138"/>
      <c r="M204" s="138"/>
      <c r="N204" s="138"/>
      <c r="O204" s="138"/>
      <c r="P204" s="138"/>
      <c r="Q204" s="138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s="106" customFormat="1" x14ac:dyDescent="0.2">
      <c r="A205" s="107" t="s">
        <v>242</v>
      </c>
      <c r="B205" s="67" t="s">
        <v>33</v>
      </c>
      <c r="C205" s="108" t="s">
        <v>188</v>
      </c>
      <c r="D205" s="67" t="s">
        <v>190</v>
      </c>
      <c r="E205" s="144">
        <v>1</v>
      </c>
      <c r="F205" s="102" t="s">
        <v>556</v>
      </c>
      <c r="G205" s="140">
        <v>0</v>
      </c>
      <c r="H205" s="140">
        <v>1186.96</v>
      </c>
      <c r="I205" s="140">
        <v>4747.84</v>
      </c>
      <c r="J205" s="141">
        <f t="shared" si="3"/>
        <v>5934.8</v>
      </c>
      <c r="K205" s="142"/>
      <c r="L205" s="142"/>
      <c r="M205" s="142"/>
      <c r="N205" s="142"/>
      <c r="O205" s="142"/>
      <c r="P205" s="142"/>
      <c r="Q205" s="142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</row>
    <row r="206" spans="1:30" x14ac:dyDescent="0.2">
      <c r="A206" s="61" t="s">
        <v>348</v>
      </c>
      <c r="B206" s="48" t="s">
        <v>33</v>
      </c>
      <c r="C206" s="65" t="s">
        <v>212</v>
      </c>
      <c r="D206" s="48" t="s">
        <v>190</v>
      </c>
      <c r="E206" s="143">
        <v>1</v>
      </c>
      <c r="F206" s="63" t="s">
        <v>314</v>
      </c>
      <c r="G206" s="136">
        <v>0</v>
      </c>
      <c r="H206" s="136">
        <v>1186.96</v>
      </c>
      <c r="I206" s="136">
        <v>4747.84</v>
      </c>
      <c r="J206" s="137">
        <f t="shared" si="3"/>
        <v>5934.8</v>
      </c>
      <c r="K206" s="138"/>
      <c r="L206" s="138"/>
      <c r="M206" s="138"/>
      <c r="N206" s="138"/>
      <c r="O206" s="138"/>
      <c r="P206" s="138"/>
      <c r="Q206" s="138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x14ac:dyDescent="0.2">
      <c r="A207" s="61" t="s">
        <v>349</v>
      </c>
      <c r="B207" s="48" t="s">
        <v>33</v>
      </c>
      <c r="C207" s="65" t="s">
        <v>187</v>
      </c>
      <c r="D207" s="48" t="s">
        <v>190</v>
      </c>
      <c r="E207" s="143">
        <v>1</v>
      </c>
      <c r="F207" s="63" t="s">
        <v>315</v>
      </c>
      <c r="G207" s="136">
        <v>0</v>
      </c>
      <c r="H207" s="136">
        <v>1186.96</v>
      </c>
      <c r="I207" s="136">
        <v>4747.84</v>
      </c>
      <c r="J207" s="137">
        <f t="shared" si="3"/>
        <v>5934.8</v>
      </c>
      <c r="K207" s="138"/>
      <c r="L207" s="138"/>
      <c r="M207" s="138"/>
      <c r="N207" s="138"/>
      <c r="O207" s="138"/>
      <c r="P207" s="138"/>
      <c r="Q207" s="13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x14ac:dyDescent="0.2">
      <c r="A208" s="61" t="s">
        <v>350</v>
      </c>
      <c r="B208" s="48" t="s">
        <v>33</v>
      </c>
      <c r="C208" s="65" t="s">
        <v>185</v>
      </c>
      <c r="D208" s="48" t="s">
        <v>190</v>
      </c>
      <c r="E208" s="143">
        <v>1</v>
      </c>
      <c r="F208" s="63" t="s">
        <v>316</v>
      </c>
      <c r="G208" s="136">
        <v>0</v>
      </c>
      <c r="H208" s="136">
        <v>1186.96</v>
      </c>
      <c r="I208" s="136">
        <v>4747.84</v>
      </c>
      <c r="J208" s="137">
        <f t="shared" si="3"/>
        <v>5934.8</v>
      </c>
      <c r="K208" s="138"/>
      <c r="L208" s="138"/>
      <c r="M208" s="138"/>
      <c r="N208" s="138"/>
      <c r="O208" s="138"/>
      <c r="P208" s="138"/>
      <c r="Q208" s="13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x14ac:dyDescent="0.2">
      <c r="A209" s="61" t="s">
        <v>350</v>
      </c>
      <c r="B209" s="48" t="s">
        <v>33</v>
      </c>
      <c r="C209" s="65" t="s">
        <v>187</v>
      </c>
      <c r="D209" s="48" t="s">
        <v>190</v>
      </c>
      <c r="E209" s="143">
        <v>1</v>
      </c>
      <c r="F209" s="63" t="s">
        <v>317</v>
      </c>
      <c r="G209" s="136">
        <v>0</v>
      </c>
      <c r="H209" s="136">
        <v>1186.96</v>
      </c>
      <c r="I209" s="136">
        <v>4747.84</v>
      </c>
      <c r="J209" s="137">
        <f t="shared" si="3"/>
        <v>5934.8</v>
      </c>
      <c r="K209" s="138"/>
      <c r="L209" s="138"/>
      <c r="M209" s="138"/>
      <c r="N209" s="138"/>
      <c r="O209" s="138"/>
      <c r="P209" s="138"/>
      <c r="Q209" s="13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x14ac:dyDescent="0.2">
      <c r="A210" s="61" t="s">
        <v>205</v>
      </c>
      <c r="B210" s="48" t="s">
        <v>31</v>
      </c>
      <c r="C210" s="65" t="s">
        <v>185</v>
      </c>
      <c r="D210" s="48" t="s">
        <v>190</v>
      </c>
      <c r="E210" s="143">
        <v>1</v>
      </c>
      <c r="F210" s="63" t="s">
        <v>318</v>
      </c>
      <c r="G210" s="136">
        <v>0</v>
      </c>
      <c r="H210" s="136">
        <v>1441.31</v>
      </c>
      <c r="I210" s="136">
        <v>5765.22</v>
      </c>
      <c r="J210" s="137">
        <f t="shared" si="3"/>
        <v>7206.5300000000007</v>
      </c>
      <c r="K210" s="138"/>
      <c r="L210" s="138"/>
      <c r="M210" s="138"/>
      <c r="N210" s="138"/>
      <c r="O210" s="138"/>
      <c r="P210" s="138"/>
      <c r="Q210" s="13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x14ac:dyDescent="0.2">
      <c r="A211" s="62" t="s">
        <v>192</v>
      </c>
      <c r="B211" s="48" t="s">
        <v>33</v>
      </c>
      <c r="C211" s="66" t="s">
        <v>192</v>
      </c>
      <c r="D211" s="48" t="s">
        <v>192</v>
      </c>
      <c r="E211" s="143">
        <v>1</v>
      </c>
      <c r="F211" s="64" t="s">
        <v>192</v>
      </c>
      <c r="G211" s="136">
        <v>0</v>
      </c>
      <c r="H211" s="136">
        <v>0</v>
      </c>
      <c r="I211" s="136">
        <v>0</v>
      </c>
      <c r="J211" s="137">
        <f t="shared" si="3"/>
        <v>0</v>
      </c>
      <c r="K211" s="138"/>
      <c r="L211" s="138"/>
      <c r="M211" s="138"/>
      <c r="N211" s="138"/>
      <c r="O211" s="138"/>
      <c r="P211" s="138"/>
      <c r="Q211" s="13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x14ac:dyDescent="0.2">
      <c r="A212" s="61" t="s">
        <v>351</v>
      </c>
      <c r="B212" s="48" t="s">
        <v>33</v>
      </c>
      <c r="C212" s="65" t="s">
        <v>345</v>
      </c>
      <c r="D212" s="48" t="s">
        <v>190</v>
      </c>
      <c r="E212" s="143">
        <v>1</v>
      </c>
      <c r="F212" s="63" t="s">
        <v>319</v>
      </c>
      <c r="G212" s="136">
        <v>0</v>
      </c>
      <c r="H212" s="136">
        <v>1186.96</v>
      </c>
      <c r="I212" s="136">
        <v>4747.84</v>
      </c>
      <c r="J212" s="137">
        <f t="shared" si="3"/>
        <v>5934.8</v>
      </c>
      <c r="K212" s="138"/>
      <c r="L212" s="138"/>
      <c r="M212" s="138"/>
      <c r="N212" s="138"/>
      <c r="O212" s="138"/>
      <c r="P212" s="138"/>
      <c r="Q212" s="13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x14ac:dyDescent="0.2">
      <c r="A213" s="61" t="s">
        <v>350</v>
      </c>
      <c r="B213" s="48" t="s">
        <v>33</v>
      </c>
      <c r="C213" s="65" t="s">
        <v>187</v>
      </c>
      <c r="D213" s="48" t="s">
        <v>190</v>
      </c>
      <c r="E213" s="143">
        <v>1</v>
      </c>
      <c r="F213" s="63" t="s">
        <v>320</v>
      </c>
      <c r="G213" s="136">
        <v>0</v>
      </c>
      <c r="H213" s="136">
        <v>1186.96</v>
      </c>
      <c r="I213" s="136">
        <v>4747.84</v>
      </c>
      <c r="J213" s="137">
        <f t="shared" si="3"/>
        <v>5934.8</v>
      </c>
      <c r="K213" s="138"/>
      <c r="L213" s="138"/>
      <c r="M213" s="138"/>
      <c r="N213" s="138"/>
      <c r="O213" s="138"/>
      <c r="P213" s="138"/>
      <c r="Q213" s="138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x14ac:dyDescent="0.2">
      <c r="A214" s="61" t="s">
        <v>350</v>
      </c>
      <c r="B214" s="48" t="s">
        <v>33</v>
      </c>
      <c r="C214" s="65" t="s">
        <v>187</v>
      </c>
      <c r="D214" s="48" t="s">
        <v>190</v>
      </c>
      <c r="E214" s="143">
        <v>1</v>
      </c>
      <c r="F214" s="63" t="s">
        <v>321</v>
      </c>
      <c r="G214" s="136">
        <v>0</v>
      </c>
      <c r="H214" s="136">
        <v>1186.96</v>
      </c>
      <c r="I214" s="136">
        <v>4747.84</v>
      </c>
      <c r="J214" s="137">
        <f t="shared" si="3"/>
        <v>5934.8</v>
      </c>
      <c r="K214" s="138"/>
      <c r="L214" s="138"/>
      <c r="M214" s="138"/>
      <c r="N214" s="138"/>
      <c r="O214" s="138"/>
      <c r="P214" s="138"/>
      <c r="Q214" s="13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s="95" customFormat="1" x14ac:dyDescent="0.2">
      <c r="A215" s="90" t="s">
        <v>542</v>
      </c>
      <c r="B215" s="84" t="s">
        <v>33</v>
      </c>
      <c r="C215" s="91" t="s">
        <v>212</v>
      </c>
      <c r="D215" s="84" t="s">
        <v>190</v>
      </c>
      <c r="E215" s="109">
        <v>1</v>
      </c>
      <c r="F215" s="86" t="s">
        <v>355</v>
      </c>
      <c r="G215" s="92">
        <v>0</v>
      </c>
      <c r="H215" s="147">
        <v>1186.96</v>
      </c>
      <c r="I215" s="147">
        <v>4747.84</v>
      </c>
      <c r="J215" s="96">
        <f t="shared" si="3"/>
        <v>5934.8</v>
      </c>
      <c r="K215" s="93"/>
      <c r="L215" s="93"/>
      <c r="M215" s="93"/>
      <c r="N215" s="93"/>
      <c r="O215" s="93"/>
      <c r="P215" s="93"/>
      <c r="Q215" s="93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</row>
    <row r="216" spans="1:30" x14ac:dyDescent="0.2">
      <c r="A216" s="61" t="s">
        <v>352</v>
      </c>
      <c r="B216" s="48" t="s">
        <v>33</v>
      </c>
      <c r="C216" s="48" t="s">
        <v>188</v>
      </c>
      <c r="D216" s="48" t="s">
        <v>190</v>
      </c>
      <c r="E216" s="143">
        <v>1</v>
      </c>
      <c r="F216" s="63" t="s">
        <v>322</v>
      </c>
      <c r="G216" s="136">
        <v>0</v>
      </c>
      <c r="H216" s="147">
        <v>1186.96</v>
      </c>
      <c r="I216" s="147">
        <v>4747.84</v>
      </c>
      <c r="J216" s="137">
        <f t="shared" si="3"/>
        <v>5934.8</v>
      </c>
      <c r="K216" s="138"/>
      <c r="L216" s="138"/>
      <c r="M216" s="138"/>
      <c r="N216" s="138"/>
      <c r="O216" s="138"/>
      <c r="P216" s="138"/>
      <c r="Q216" s="138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x14ac:dyDescent="0.2">
      <c r="A217" s="82" t="s">
        <v>242</v>
      </c>
      <c r="B217" s="48" t="s">
        <v>33</v>
      </c>
      <c r="C217" s="83" t="s">
        <v>185</v>
      </c>
      <c r="D217" s="48" t="s">
        <v>190</v>
      </c>
      <c r="E217" s="143">
        <v>1</v>
      </c>
      <c r="F217" s="87" t="s">
        <v>552</v>
      </c>
      <c r="G217" s="136">
        <v>0</v>
      </c>
      <c r="H217" s="147">
        <v>1186.96</v>
      </c>
      <c r="I217" s="147">
        <v>4747.84</v>
      </c>
      <c r="J217" s="137">
        <f t="shared" si="3"/>
        <v>5934.8</v>
      </c>
      <c r="K217" s="138"/>
      <c r="L217" s="138"/>
      <c r="M217" s="138"/>
      <c r="N217" s="138"/>
      <c r="O217" s="138"/>
      <c r="P217" s="138"/>
      <c r="Q217" s="13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61" t="s">
        <v>353</v>
      </c>
      <c r="B218" s="48" t="s">
        <v>33</v>
      </c>
      <c r="C218" s="48" t="s">
        <v>186</v>
      </c>
      <c r="D218" s="48" t="s">
        <v>190</v>
      </c>
      <c r="E218" s="143">
        <v>1</v>
      </c>
      <c r="F218" s="63" t="s">
        <v>323</v>
      </c>
      <c r="G218" s="136">
        <v>0</v>
      </c>
      <c r="H218" s="147">
        <v>1186.96</v>
      </c>
      <c r="I218" s="147">
        <v>4747.84</v>
      </c>
      <c r="J218" s="137">
        <f t="shared" si="3"/>
        <v>5934.8</v>
      </c>
      <c r="K218" s="138"/>
      <c r="L218" s="138"/>
      <c r="M218" s="138"/>
      <c r="N218" s="138"/>
      <c r="O218" s="138"/>
      <c r="P218" s="138"/>
      <c r="Q218" s="138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x14ac:dyDescent="0.2">
      <c r="A219" s="61" t="s">
        <v>350</v>
      </c>
      <c r="B219" s="48" t="s">
        <v>33</v>
      </c>
      <c r="C219" s="48" t="s">
        <v>186</v>
      </c>
      <c r="D219" s="48" t="s">
        <v>190</v>
      </c>
      <c r="E219" s="143">
        <v>1</v>
      </c>
      <c r="F219" s="63" t="s">
        <v>324</v>
      </c>
      <c r="G219" s="136">
        <v>0</v>
      </c>
      <c r="H219" s="147">
        <v>1186.96</v>
      </c>
      <c r="I219" s="147">
        <v>4747.84</v>
      </c>
      <c r="J219" s="137">
        <f t="shared" si="3"/>
        <v>5934.8</v>
      </c>
      <c r="K219" s="138"/>
      <c r="L219" s="138"/>
      <c r="M219" s="138"/>
      <c r="N219" s="138"/>
      <c r="O219" s="138"/>
      <c r="P219" s="138"/>
      <c r="Q219" s="13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x14ac:dyDescent="0.2">
      <c r="A220" s="61" t="s">
        <v>350</v>
      </c>
      <c r="B220" s="48" t="s">
        <v>33</v>
      </c>
      <c r="C220" s="48" t="s">
        <v>185</v>
      </c>
      <c r="D220" s="48" t="s">
        <v>190</v>
      </c>
      <c r="E220" s="143">
        <v>1</v>
      </c>
      <c r="F220" s="63" t="s">
        <v>325</v>
      </c>
      <c r="G220" s="136">
        <v>0</v>
      </c>
      <c r="H220" s="147">
        <v>1186.96</v>
      </c>
      <c r="I220" s="147">
        <v>4747.84</v>
      </c>
      <c r="J220" s="137">
        <f t="shared" si="3"/>
        <v>5934.8</v>
      </c>
      <c r="K220" s="138"/>
      <c r="L220" s="138"/>
      <c r="M220" s="138"/>
      <c r="N220" s="138"/>
      <c r="O220" s="138"/>
      <c r="P220" s="138"/>
      <c r="Q220" s="138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x14ac:dyDescent="0.2">
      <c r="A221" s="61" t="s">
        <v>350</v>
      </c>
      <c r="B221" s="48" t="s">
        <v>33</v>
      </c>
      <c r="C221" s="48" t="s">
        <v>185</v>
      </c>
      <c r="D221" s="48" t="s">
        <v>190</v>
      </c>
      <c r="E221" s="143">
        <v>1</v>
      </c>
      <c r="F221" s="63" t="s">
        <v>326</v>
      </c>
      <c r="G221" s="136">
        <v>0</v>
      </c>
      <c r="H221" s="147">
        <v>1186.96</v>
      </c>
      <c r="I221" s="147">
        <v>4747.84</v>
      </c>
      <c r="J221" s="137">
        <f t="shared" si="3"/>
        <v>5934.8</v>
      </c>
      <c r="K221" s="138"/>
      <c r="L221" s="138"/>
      <c r="M221" s="138"/>
      <c r="N221" s="138"/>
      <c r="O221" s="138"/>
      <c r="P221" s="138"/>
      <c r="Q221" s="13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x14ac:dyDescent="0.2">
      <c r="A222" s="61" t="s">
        <v>350</v>
      </c>
      <c r="B222" s="48" t="s">
        <v>33</v>
      </c>
      <c r="C222" s="48" t="s">
        <v>185</v>
      </c>
      <c r="D222" s="48" t="s">
        <v>190</v>
      </c>
      <c r="E222" s="143">
        <v>1</v>
      </c>
      <c r="F222" s="63" t="s">
        <v>327</v>
      </c>
      <c r="G222" s="136">
        <v>0</v>
      </c>
      <c r="H222" s="147">
        <v>1186.96</v>
      </c>
      <c r="I222" s="147">
        <v>4747.84</v>
      </c>
      <c r="J222" s="137">
        <f t="shared" si="3"/>
        <v>5934.8</v>
      </c>
      <c r="K222" s="138"/>
      <c r="L222" s="138"/>
      <c r="M222" s="138"/>
      <c r="N222" s="138"/>
      <c r="O222" s="138"/>
      <c r="P222" s="138"/>
      <c r="Q222" s="13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x14ac:dyDescent="0.2">
      <c r="A223" s="61" t="s">
        <v>350</v>
      </c>
      <c r="B223" s="48" t="s">
        <v>33</v>
      </c>
      <c r="C223" s="48" t="s">
        <v>185</v>
      </c>
      <c r="D223" s="48" t="s">
        <v>190</v>
      </c>
      <c r="E223" s="143">
        <v>1</v>
      </c>
      <c r="F223" s="63" t="s">
        <v>328</v>
      </c>
      <c r="G223" s="136">
        <v>0</v>
      </c>
      <c r="H223" s="147">
        <v>1186.96</v>
      </c>
      <c r="I223" s="147">
        <v>4747.84</v>
      </c>
      <c r="J223" s="137">
        <f t="shared" si="3"/>
        <v>5934.8</v>
      </c>
      <c r="K223" s="138"/>
      <c r="L223" s="138"/>
      <c r="M223" s="138"/>
      <c r="N223" s="138"/>
      <c r="O223" s="138"/>
      <c r="P223" s="138"/>
      <c r="Q223" s="138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x14ac:dyDescent="0.2">
      <c r="A224" s="61" t="s">
        <v>350</v>
      </c>
      <c r="B224" s="48" t="s">
        <v>33</v>
      </c>
      <c r="C224" s="48" t="s">
        <v>185</v>
      </c>
      <c r="D224" s="48" t="s">
        <v>190</v>
      </c>
      <c r="E224" s="143">
        <v>1</v>
      </c>
      <c r="F224" s="63" t="s">
        <v>329</v>
      </c>
      <c r="G224" s="136">
        <v>0</v>
      </c>
      <c r="H224" s="147">
        <v>1186.96</v>
      </c>
      <c r="I224" s="147">
        <v>4747.84</v>
      </c>
      <c r="J224" s="137">
        <f t="shared" si="3"/>
        <v>5934.8</v>
      </c>
      <c r="K224" s="138"/>
      <c r="L224" s="138"/>
      <c r="M224" s="138"/>
      <c r="N224" s="138"/>
      <c r="O224" s="138"/>
      <c r="P224" s="138"/>
      <c r="Q224" s="138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x14ac:dyDescent="0.2">
      <c r="A225" s="61" t="s">
        <v>350</v>
      </c>
      <c r="B225" s="48" t="s">
        <v>33</v>
      </c>
      <c r="C225" s="48" t="s">
        <v>186</v>
      </c>
      <c r="D225" s="48" t="s">
        <v>190</v>
      </c>
      <c r="E225" s="143">
        <v>1</v>
      </c>
      <c r="F225" s="63" t="s">
        <v>330</v>
      </c>
      <c r="G225" s="136">
        <v>0</v>
      </c>
      <c r="H225" s="147">
        <v>1186.96</v>
      </c>
      <c r="I225" s="147">
        <v>4747.84</v>
      </c>
      <c r="J225" s="137">
        <f t="shared" si="3"/>
        <v>5934.8</v>
      </c>
      <c r="K225" s="138"/>
      <c r="L225" s="138"/>
      <c r="M225" s="138"/>
      <c r="N225" s="138"/>
      <c r="O225" s="138"/>
      <c r="P225" s="138"/>
      <c r="Q225" s="138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x14ac:dyDescent="0.2">
      <c r="A226" s="61" t="s">
        <v>354</v>
      </c>
      <c r="B226" s="48" t="s">
        <v>33</v>
      </c>
      <c r="C226" s="48" t="s">
        <v>188</v>
      </c>
      <c r="D226" s="48" t="s">
        <v>190</v>
      </c>
      <c r="E226" s="143">
        <v>1</v>
      </c>
      <c r="F226" s="63" t="s">
        <v>331</v>
      </c>
      <c r="G226" s="136">
        <v>0</v>
      </c>
      <c r="H226" s="147">
        <v>1186.96</v>
      </c>
      <c r="I226" s="147">
        <v>4747.84</v>
      </c>
      <c r="J226" s="137">
        <f t="shared" si="3"/>
        <v>5934.8</v>
      </c>
      <c r="K226" s="138"/>
      <c r="L226" s="138"/>
      <c r="M226" s="138"/>
      <c r="N226" s="138"/>
      <c r="O226" s="138"/>
      <c r="P226" s="138"/>
      <c r="Q226" s="138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x14ac:dyDescent="0.2">
      <c r="A227" s="61" t="s">
        <v>350</v>
      </c>
      <c r="B227" s="48" t="s">
        <v>33</v>
      </c>
      <c r="C227" s="48" t="s">
        <v>185</v>
      </c>
      <c r="D227" s="48" t="s">
        <v>190</v>
      </c>
      <c r="E227" s="143">
        <v>1</v>
      </c>
      <c r="F227" s="63" t="s">
        <v>332</v>
      </c>
      <c r="G227" s="136">
        <v>0</v>
      </c>
      <c r="H227" s="147">
        <v>1186.96</v>
      </c>
      <c r="I227" s="147">
        <v>4747.84</v>
      </c>
      <c r="J227" s="137">
        <f t="shared" si="3"/>
        <v>5934.8</v>
      </c>
      <c r="K227" s="138"/>
      <c r="L227" s="138"/>
      <c r="M227" s="138"/>
      <c r="N227" s="138"/>
      <c r="O227" s="138"/>
      <c r="P227" s="138"/>
      <c r="Q227" s="138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x14ac:dyDescent="0.2">
      <c r="A228" s="61" t="s">
        <v>350</v>
      </c>
      <c r="B228" s="48" t="s">
        <v>33</v>
      </c>
      <c r="C228" s="48" t="s">
        <v>186</v>
      </c>
      <c r="D228" s="48" t="s">
        <v>190</v>
      </c>
      <c r="E228" s="143">
        <v>1</v>
      </c>
      <c r="F228" s="63" t="s">
        <v>333</v>
      </c>
      <c r="G228" s="136">
        <v>0</v>
      </c>
      <c r="H228" s="147">
        <v>1186.96</v>
      </c>
      <c r="I228" s="147">
        <v>4747.84</v>
      </c>
      <c r="J228" s="137">
        <f t="shared" si="3"/>
        <v>5934.8</v>
      </c>
      <c r="K228" s="138"/>
      <c r="L228" s="138"/>
      <c r="M228" s="138"/>
      <c r="N228" s="138"/>
      <c r="O228" s="138"/>
      <c r="P228" s="138"/>
      <c r="Q228" s="13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61" t="s">
        <v>350</v>
      </c>
      <c r="B229" s="48" t="s">
        <v>33</v>
      </c>
      <c r="C229" s="48" t="s">
        <v>188</v>
      </c>
      <c r="D229" s="48" t="s">
        <v>190</v>
      </c>
      <c r="E229" s="143">
        <v>1</v>
      </c>
      <c r="F229" s="63" t="s">
        <v>334</v>
      </c>
      <c r="G229" s="136">
        <v>0</v>
      </c>
      <c r="H229" s="147">
        <v>1186.96</v>
      </c>
      <c r="I229" s="147">
        <v>4747.84</v>
      </c>
      <c r="J229" s="137">
        <f t="shared" si="3"/>
        <v>5934.8</v>
      </c>
      <c r="K229" s="138"/>
      <c r="L229" s="138"/>
      <c r="M229" s="138"/>
      <c r="N229" s="138"/>
      <c r="O229" s="138"/>
      <c r="P229" s="138"/>
      <c r="Q229" s="13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61" t="s">
        <v>350</v>
      </c>
      <c r="B230" s="48" t="s">
        <v>33</v>
      </c>
      <c r="C230" s="48" t="s">
        <v>188</v>
      </c>
      <c r="D230" s="48" t="s">
        <v>190</v>
      </c>
      <c r="E230" s="143">
        <v>1</v>
      </c>
      <c r="F230" s="63" t="s">
        <v>335</v>
      </c>
      <c r="G230" s="136">
        <v>0</v>
      </c>
      <c r="H230" s="147">
        <v>1186.96</v>
      </c>
      <c r="I230" s="147">
        <v>4747.84</v>
      </c>
      <c r="J230" s="137">
        <f t="shared" si="3"/>
        <v>5934.8</v>
      </c>
      <c r="K230" s="138"/>
      <c r="L230" s="138"/>
      <c r="M230" s="138"/>
      <c r="N230" s="138"/>
      <c r="O230" s="138"/>
      <c r="P230" s="138"/>
      <c r="Q230" s="13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x14ac:dyDescent="0.2">
      <c r="A231" s="61" t="s">
        <v>350</v>
      </c>
      <c r="B231" s="48" t="s">
        <v>33</v>
      </c>
      <c r="C231" s="48" t="s">
        <v>185</v>
      </c>
      <c r="D231" s="48" t="s">
        <v>190</v>
      </c>
      <c r="E231" s="143">
        <v>1</v>
      </c>
      <c r="F231" s="63" t="s">
        <v>336</v>
      </c>
      <c r="G231" s="136">
        <v>0</v>
      </c>
      <c r="H231" s="147">
        <v>1186.96</v>
      </c>
      <c r="I231" s="147">
        <v>4747.84</v>
      </c>
      <c r="J231" s="137">
        <f t="shared" si="3"/>
        <v>5934.8</v>
      </c>
      <c r="K231" s="138"/>
      <c r="L231" s="138"/>
      <c r="M231" s="138"/>
      <c r="N231" s="138"/>
      <c r="O231" s="138"/>
      <c r="P231" s="138"/>
      <c r="Q231" s="13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61" t="s">
        <v>350</v>
      </c>
      <c r="B232" s="48" t="s">
        <v>33</v>
      </c>
      <c r="C232" s="48" t="s">
        <v>185</v>
      </c>
      <c r="D232" s="48" t="s">
        <v>190</v>
      </c>
      <c r="E232" s="143">
        <v>1</v>
      </c>
      <c r="F232" s="63" t="s">
        <v>337</v>
      </c>
      <c r="G232" s="136">
        <v>0</v>
      </c>
      <c r="H232" s="147">
        <v>1186.96</v>
      </c>
      <c r="I232" s="147">
        <v>4747.84</v>
      </c>
      <c r="J232" s="137">
        <f t="shared" si="3"/>
        <v>5934.8</v>
      </c>
      <c r="K232" s="138"/>
      <c r="L232" s="138"/>
      <c r="M232" s="138"/>
      <c r="N232" s="138"/>
      <c r="O232" s="138"/>
      <c r="P232" s="138"/>
      <c r="Q232" s="138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x14ac:dyDescent="0.2">
      <c r="A233" s="61" t="s">
        <v>350</v>
      </c>
      <c r="B233" s="48" t="s">
        <v>33</v>
      </c>
      <c r="C233" s="48" t="s">
        <v>185</v>
      </c>
      <c r="D233" s="48" t="s">
        <v>190</v>
      </c>
      <c r="E233" s="143">
        <v>1</v>
      </c>
      <c r="F233" s="63" t="s">
        <v>338</v>
      </c>
      <c r="G233" s="136">
        <v>0</v>
      </c>
      <c r="H233" s="147">
        <v>1186.96</v>
      </c>
      <c r="I233" s="147">
        <v>4747.84</v>
      </c>
      <c r="J233" s="137">
        <f t="shared" si="3"/>
        <v>5934.8</v>
      </c>
      <c r="K233" s="138"/>
      <c r="L233" s="138"/>
      <c r="M233" s="138"/>
      <c r="N233" s="138"/>
      <c r="O233" s="138"/>
      <c r="P233" s="138"/>
      <c r="Q233" s="138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x14ac:dyDescent="0.2">
      <c r="A234" s="61" t="s">
        <v>350</v>
      </c>
      <c r="B234" s="48" t="s">
        <v>33</v>
      </c>
      <c r="C234" s="48" t="s">
        <v>213</v>
      </c>
      <c r="D234" s="48" t="s">
        <v>190</v>
      </c>
      <c r="E234" s="143">
        <v>1</v>
      </c>
      <c r="F234" s="63" t="s">
        <v>339</v>
      </c>
      <c r="G234" s="136">
        <v>0</v>
      </c>
      <c r="H234" s="147">
        <v>1186.96</v>
      </c>
      <c r="I234" s="147">
        <v>4747.84</v>
      </c>
      <c r="J234" s="137">
        <f t="shared" si="3"/>
        <v>5934.8</v>
      </c>
      <c r="K234" s="138"/>
      <c r="L234" s="138"/>
      <c r="M234" s="138"/>
      <c r="N234" s="138"/>
      <c r="O234" s="138"/>
      <c r="P234" s="138"/>
      <c r="Q234" s="13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61" t="s">
        <v>350</v>
      </c>
      <c r="B235" s="48" t="s">
        <v>33</v>
      </c>
      <c r="C235" s="48" t="s">
        <v>185</v>
      </c>
      <c r="D235" s="48" t="s">
        <v>190</v>
      </c>
      <c r="E235" s="143">
        <v>1</v>
      </c>
      <c r="F235" s="63" t="s">
        <v>340</v>
      </c>
      <c r="G235" s="136">
        <v>0</v>
      </c>
      <c r="H235" s="147">
        <v>1186.96</v>
      </c>
      <c r="I235" s="147">
        <v>4747.84</v>
      </c>
      <c r="J235" s="137">
        <f t="shared" si="3"/>
        <v>5934.8</v>
      </c>
      <c r="K235" s="138"/>
      <c r="L235" s="138"/>
      <c r="M235" s="138"/>
      <c r="N235" s="138"/>
      <c r="O235" s="138"/>
      <c r="P235" s="138"/>
      <c r="Q235" s="13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61" t="s">
        <v>350</v>
      </c>
      <c r="B236" s="48" t="s">
        <v>33</v>
      </c>
      <c r="C236" s="48" t="s">
        <v>185</v>
      </c>
      <c r="D236" s="48" t="s">
        <v>190</v>
      </c>
      <c r="E236" s="143">
        <v>1</v>
      </c>
      <c r="F236" s="63" t="s">
        <v>341</v>
      </c>
      <c r="G236" s="136">
        <v>0</v>
      </c>
      <c r="H236" s="147">
        <v>1186.96</v>
      </c>
      <c r="I236" s="147">
        <v>4747.84</v>
      </c>
      <c r="J236" s="137">
        <f t="shared" si="3"/>
        <v>5934.8</v>
      </c>
      <c r="K236" s="138"/>
      <c r="L236" s="138"/>
      <c r="M236" s="138"/>
      <c r="N236" s="138"/>
      <c r="O236" s="138"/>
      <c r="P236" s="138"/>
      <c r="Q236" s="13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61" t="s">
        <v>350</v>
      </c>
      <c r="B237" s="48" t="s">
        <v>33</v>
      </c>
      <c r="C237" s="48" t="s">
        <v>185</v>
      </c>
      <c r="D237" s="48" t="s">
        <v>190</v>
      </c>
      <c r="E237" s="143">
        <v>1</v>
      </c>
      <c r="F237" s="63" t="s">
        <v>342</v>
      </c>
      <c r="G237" s="136">
        <v>0</v>
      </c>
      <c r="H237" s="147">
        <v>1186.96</v>
      </c>
      <c r="I237" s="147">
        <v>4747.84</v>
      </c>
      <c r="J237" s="137">
        <f t="shared" si="3"/>
        <v>5934.8</v>
      </c>
      <c r="K237" s="138"/>
      <c r="L237" s="138"/>
      <c r="M237" s="138"/>
      <c r="N237" s="138"/>
      <c r="O237" s="138"/>
      <c r="P237" s="138"/>
      <c r="Q237" s="13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61" t="s">
        <v>350</v>
      </c>
      <c r="B238" s="48" t="s">
        <v>33</v>
      </c>
      <c r="C238" s="48" t="s">
        <v>185</v>
      </c>
      <c r="D238" s="48" t="s">
        <v>190</v>
      </c>
      <c r="E238" s="143">
        <v>1</v>
      </c>
      <c r="F238" s="63" t="s">
        <v>343</v>
      </c>
      <c r="G238" s="136">
        <v>0</v>
      </c>
      <c r="H238" s="147">
        <v>1186.96</v>
      </c>
      <c r="I238" s="147">
        <v>4747.84</v>
      </c>
      <c r="J238" s="137">
        <f t="shared" si="3"/>
        <v>5934.8</v>
      </c>
      <c r="K238" s="138"/>
      <c r="L238" s="138"/>
      <c r="M238" s="138"/>
      <c r="N238" s="138"/>
      <c r="O238" s="138"/>
      <c r="P238" s="138"/>
      <c r="Q238" s="13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61" t="s">
        <v>350</v>
      </c>
      <c r="B239" s="48" t="s">
        <v>33</v>
      </c>
      <c r="C239" s="48" t="s">
        <v>213</v>
      </c>
      <c r="D239" s="48" t="s">
        <v>190</v>
      </c>
      <c r="E239" s="143">
        <v>1</v>
      </c>
      <c r="F239" s="63" t="s">
        <v>344</v>
      </c>
      <c r="G239" s="136">
        <v>0</v>
      </c>
      <c r="H239" s="147">
        <v>1186.96</v>
      </c>
      <c r="I239" s="147">
        <v>4747.84</v>
      </c>
      <c r="J239" s="137">
        <f t="shared" si="3"/>
        <v>5934.8</v>
      </c>
      <c r="K239" s="138"/>
      <c r="L239" s="138"/>
      <c r="M239" s="138"/>
      <c r="N239" s="138"/>
      <c r="O239" s="138"/>
      <c r="P239" s="138"/>
      <c r="Q239" s="138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s="106" customFormat="1" x14ac:dyDescent="0.2">
      <c r="A240" s="110" t="s">
        <v>350</v>
      </c>
      <c r="B240" s="67" t="s">
        <v>33</v>
      </c>
      <c r="C240" s="101" t="s">
        <v>188</v>
      </c>
      <c r="D240" s="67" t="s">
        <v>190</v>
      </c>
      <c r="E240" s="144">
        <v>1</v>
      </c>
      <c r="F240" s="102" t="s">
        <v>555</v>
      </c>
      <c r="G240" s="140">
        <v>0</v>
      </c>
      <c r="H240" s="140">
        <v>1186.96</v>
      </c>
      <c r="I240" s="140">
        <v>4747.84</v>
      </c>
      <c r="J240" s="141">
        <f t="shared" si="3"/>
        <v>5934.8</v>
      </c>
      <c r="K240" s="142"/>
      <c r="L240" s="142"/>
      <c r="M240" s="142"/>
      <c r="N240" s="142"/>
      <c r="O240" s="142"/>
      <c r="P240" s="142"/>
      <c r="Q240" s="142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</row>
    <row r="241" spans="1:30" s="106" customFormat="1" x14ac:dyDescent="0.2">
      <c r="A241" s="110" t="s">
        <v>397</v>
      </c>
      <c r="B241" s="67" t="s">
        <v>35</v>
      </c>
      <c r="C241" s="67" t="s">
        <v>188</v>
      </c>
      <c r="D241" s="67" t="s">
        <v>190</v>
      </c>
      <c r="E241" s="144">
        <v>1</v>
      </c>
      <c r="F241" s="111" t="s">
        <v>442</v>
      </c>
      <c r="G241" s="140">
        <v>0</v>
      </c>
      <c r="H241" s="140">
        <v>1030.1099999999999</v>
      </c>
      <c r="I241" s="140">
        <v>4120.43</v>
      </c>
      <c r="J241" s="141">
        <f t="shared" si="3"/>
        <v>5150.54</v>
      </c>
      <c r="K241" s="142"/>
      <c r="L241" s="142"/>
      <c r="M241" s="142"/>
      <c r="N241" s="142"/>
      <c r="O241" s="142"/>
      <c r="P241" s="142"/>
      <c r="Q241" s="142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5"/>
      <c r="AD241" s="105"/>
    </row>
    <row r="242" spans="1:30" x14ac:dyDescent="0.2">
      <c r="A242" s="61" t="s">
        <v>390</v>
      </c>
      <c r="B242" s="48" t="s">
        <v>35</v>
      </c>
      <c r="C242" s="48" t="s">
        <v>384</v>
      </c>
      <c r="D242" s="48" t="s">
        <v>190</v>
      </c>
      <c r="E242" s="143">
        <v>1</v>
      </c>
      <c r="F242" s="63" t="s">
        <v>356</v>
      </c>
      <c r="G242" s="136">
        <v>0</v>
      </c>
      <c r="H242" s="136">
        <v>1030.1099999999999</v>
      </c>
      <c r="I242" s="136">
        <v>4120.43</v>
      </c>
      <c r="J242" s="137">
        <f t="shared" si="3"/>
        <v>5150.54</v>
      </c>
      <c r="K242" s="138"/>
      <c r="L242" s="138"/>
      <c r="M242" s="138"/>
      <c r="N242" s="138"/>
      <c r="O242" s="138"/>
      <c r="P242" s="138"/>
      <c r="Q242" s="138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x14ac:dyDescent="0.2">
      <c r="A243" s="61" t="s">
        <v>397</v>
      </c>
      <c r="B243" s="48" t="s">
        <v>35</v>
      </c>
      <c r="C243" s="48" t="s">
        <v>241</v>
      </c>
      <c r="D243" s="48" t="s">
        <v>190</v>
      </c>
      <c r="E243" s="143">
        <v>1</v>
      </c>
      <c r="F243" s="63" t="s">
        <v>357</v>
      </c>
      <c r="G243" s="136">
        <v>0</v>
      </c>
      <c r="H243" s="136">
        <v>1030.1099999999999</v>
      </c>
      <c r="I243" s="136">
        <v>4120.43</v>
      </c>
      <c r="J243" s="137">
        <f t="shared" si="3"/>
        <v>5150.54</v>
      </c>
      <c r="K243" s="138"/>
      <c r="L243" s="138"/>
      <c r="M243" s="138"/>
      <c r="N243" s="138"/>
      <c r="O243" s="138"/>
      <c r="P243" s="138"/>
      <c r="Q243" s="13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61" t="s">
        <v>391</v>
      </c>
      <c r="B244" s="48" t="s">
        <v>35</v>
      </c>
      <c r="C244" s="48" t="s">
        <v>385</v>
      </c>
      <c r="D244" s="48" t="s">
        <v>190</v>
      </c>
      <c r="E244" s="143">
        <v>1</v>
      </c>
      <c r="F244" s="63" t="s">
        <v>358</v>
      </c>
      <c r="G244" s="136">
        <v>0</v>
      </c>
      <c r="H244" s="136">
        <v>1030.1099999999999</v>
      </c>
      <c r="I244" s="136">
        <v>4120.43</v>
      </c>
      <c r="J244" s="137">
        <f t="shared" si="3"/>
        <v>5150.54</v>
      </c>
      <c r="K244" s="138"/>
      <c r="L244" s="138"/>
      <c r="M244" s="138"/>
      <c r="N244" s="138"/>
      <c r="O244" s="138"/>
      <c r="P244" s="138"/>
      <c r="Q244" s="13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61" t="s">
        <v>587</v>
      </c>
      <c r="B245" s="48" t="s">
        <v>35</v>
      </c>
      <c r="C245" s="48" t="s">
        <v>252</v>
      </c>
      <c r="D245" s="48" t="s">
        <v>190</v>
      </c>
      <c r="E245" s="143">
        <v>1</v>
      </c>
      <c r="F245" s="63" t="s">
        <v>588</v>
      </c>
      <c r="G245" s="136">
        <v>0</v>
      </c>
      <c r="H245" s="136">
        <v>1030.1099999999999</v>
      </c>
      <c r="I245" s="136">
        <v>4120.43</v>
      </c>
      <c r="J245" s="137">
        <f t="shared" si="3"/>
        <v>5150.54</v>
      </c>
      <c r="K245" s="138"/>
      <c r="L245" s="138"/>
      <c r="M245" s="138"/>
      <c r="N245" s="138"/>
      <c r="O245" s="138"/>
      <c r="P245" s="138"/>
      <c r="Q245" s="138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x14ac:dyDescent="0.2">
      <c r="A246" s="61" t="s">
        <v>403</v>
      </c>
      <c r="B246" s="48" t="s">
        <v>35</v>
      </c>
      <c r="C246" s="48" t="s">
        <v>212</v>
      </c>
      <c r="D246" s="48" t="s">
        <v>190</v>
      </c>
      <c r="E246" s="143">
        <v>1</v>
      </c>
      <c r="F246" s="63" t="s">
        <v>359</v>
      </c>
      <c r="G246" s="136">
        <v>0</v>
      </c>
      <c r="H246" s="136">
        <v>1030.1099999999999</v>
      </c>
      <c r="I246" s="136">
        <v>4120.43</v>
      </c>
      <c r="J246" s="137">
        <f t="shared" si="3"/>
        <v>5150.54</v>
      </c>
      <c r="K246" s="138"/>
      <c r="L246" s="138"/>
      <c r="M246" s="138"/>
      <c r="N246" s="138"/>
      <c r="O246" s="138"/>
      <c r="P246" s="138"/>
      <c r="Q246" s="138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x14ac:dyDescent="0.2">
      <c r="A247" s="61" t="s">
        <v>392</v>
      </c>
      <c r="B247" s="48" t="s">
        <v>35</v>
      </c>
      <c r="C247" s="48" t="s">
        <v>187</v>
      </c>
      <c r="D247" s="48" t="s">
        <v>190</v>
      </c>
      <c r="E247" s="143">
        <v>1</v>
      </c>
      <c r="F247" s="63" t="s">
        <v>360</v>
      </c>
      <c r="G247" s="136">
        <v>0</v>
      </c>
      <c r="H247" s="136">
        <v>1030.1099999999999</v>
      </c>
      <c r="I247" s="136">
        <v>4120.43</v>
      </c>
      <c r="J247" s="137">
        <f t="shared" si="3"/>
        <v>5150.54</v>
      </c>
      <c r="K247" s="138"/>
      <c r="L247" s="138"/>
      <c r="M247" s="138"/>
      <c r="N247" s="138"/>
      <c r="O247" s="138"/>
      <c r="P247" s="138"/>
      <c r="Q247" s="13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61" t="s">
        <v>386</v>
      </c>
      <c r="B248" s="48" t="s">
        <v>35</v>
      </c>
      <c r="C248" s="48" t="s">
        <v>386</v>
      </c>
      <c r="D248" s="48" t="s">
        <v>190</v>
      </c>
      <c r="E248" s="143">
        <v>1</v>
      </c>
      <c r="F248" s="63" t="s">
        <v>361</v>
      </c>
      <c r="G248" s="136">
        <v>0</v>
      </c>
      <c r="H248" s="136">
        <v>1030.1099999999999</v>
      </c>
      <c r="I248" s="136">
        <v>4120.43</v>
      </c>
      <c r="J248" s="137">
        <f t="shared" si="3"/>
        <v>5150.54</v>
      </c>
      <c r="K248" s="138"/>
      <c r="L248" s="138"/>
      <c r="M248" s="138"/>
      <c r="N248" s="138"/>
      <c r="O248" s="138"/>
      <c r="P248" s="138"/>
      <c r="Q248" s="138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x14ac:dyDescent="0.2">
      <c r="A249" s="61" t="s">
        <v>393</v>
      </c>
      <c r="B249" s="48" t="s">
        <v>35</v>
      </c>
      <c r="C249" s="48" t="s">
        <v>212</v>
      </c>
      <c r="D249" s="48" t="s">
        <v>190</v>
      </c>
      <c r="E249" s="143">
        <v>1</v>
      </c>
      <c r="F249" s="63" t="s">
        <v>362</v>
      </c>
      <c r="G249" s="136">
        <v>0</v>
      </c>
      <c r="H249" s="136">
        <v>1030.1099999999999</v>
      </c>
      <c r="I249" s="136">
        <v>4120.43</v>
      </c>
      <c r="J249" s="137">
        <f t="shared" si="3"/>
        <v>5150.54</v>
      </c>
      <c r="K249" s="138"/>
      <c r="L249" s="138"/>
      <c r="M249" s="138"/>
      <c r="N249" s="138"/>
      <c r="O249" s="138"/>
      <c r="P249" s="138"/>
      <c r="Q249" s="13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s="106" customFormat="1" x14ac:dyDescent="0.2">
      <c r="A250" s="117" t="s">
        <v>192</v>
      </c>
      <c r="B250" s="67" t="s">
        <v>35</v>
      </c>
      <c r="C250" s="68" t="s">
        <v>192</v>
      </c>
      <c r="D250" s="68" t="s">
        <v>192</v>
      </c>
      <c r="E250" s="144">
        <v>1</v>
      </c>
      <c r="F250" s="115" t="s">
        <v>192</v>
      </c>
      <c r="G250" s="140">
        <v>0</v>
      </c>
      <c r="H250" s="140">
        <v>0</v>
      </c>
      <c r="I250" s="140">
        <v>0</v>
      </c>
      <c r="J250" s="141">
        <f t="shared" si="3"/>
        <v>0</v>
      </c>
      <c r="K250" s="142"/>
      <c r="L250" s="142"/>
      <c r="M250" s="142"/>
      <c r="N250" s="142"/>
      <c r="O250" s="142"/>
      <c r="P250" s="142"/>
      <c r="Q250" s="142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5"/>
      <c r="AD250" s="105"/>
    </row>
    <row r="251" spans="1:30" x14ac:dyDescent="0.2">
      <c r="A251" s="61" t="s">
        <v>404</v>
      </c>
      <c r="B251" s="48" t="s">
        <v>35</v>
      </c>
      <c r="C251" s="48" t="s">
        <v>387</v>
      </c>
      <c r="D251" s="48" t="s">
        <v>190</v>
      </c>
      <c r="E251" s="143">
        <v>1</v>
      </c>
      <c r="F251" s="116" t="s">
        <v>544</v>
      </c>
      <c r="G251" s="140">
        <v>0</v>
      </c>
      <c r="H251" s="140">
        <v>1030.1099999999999</v>
      </c>
      <c r="I251" s="140">
        <v>4120.43</v>
      </c>
      <c r="J251" s="137">
        <f t="shared" si="3"/>
        <v>5150.54</v>
      </c>
      <c r="K251" s="138"/>
      <c r="L251" s="138"/>
      <c r="M251" s="138"/>
      <c r="N251" s="138"/>
      <c r="O251" s="138"/>
      <c r="P251" s="138"/>
      <c r="Q251" s="138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x14ac:dyDescent="0.2">
      <c r="A252" s="61" t="s">
        <v>404</v>
      </c>
      <c r="B252" s="48" t="s">
        <v>35</v>
      </c>
      <c r="C252" s="48" t="s">
        <v>387</v>
      </c>
      <c r="D252" s="48" t="s">
        <v>190</v>
      </c>
      <c r="E252" s="143">
        <v>1</v>
      </c>
      <c r="F252" s="111" t="s">
        <v>363</v>
      </c>
      <c r="G252" s="140">
        <v>0</v>
      </c>
      <c r="H252" s="140">
        <v>1030.1099999999999</v>
      </c>
      <c r="I252" s="140">
        <v>4120.43</v>
      </c>
      <c r="J252" s="137">
        <f t="shared" si="3"/>
        <v>5150.54</v>
      </c>
      <c r="K252" s="138"/>
      <c r="L252" s="138"/>
      <c r="M252" s="138"/>
      <c r="N252" s="138"/>
      <c r="O252" s="138"/>
      <c r="P252" s="138"/>
      <c r="Q252" s="13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s="106" customFormat="1" x14ac:dyDescent="0.2">
      <c r="A253" s="117" t="s">
        <v>192</v>
      </c>
      <c r="B253" s="67" t="s">
        <v>35</v>
      </c>
      <c r="C253" s="68" t="s">
        <v>192</v>
      </c>
      <c r="D253" s="68" t="s">
        <v>192</v>
      </c>
      <c r="E253" s="144">
        <v>1</v>
      </c>
      <c r="F253" s="115" t="s">
        <v>192</v>
      </c>
      <c r="G253" s="140">
        <v>0</v>
      </c>
      <c r="H253" s="140">
        <v>0</v>
      </c>
      <c r="I253" s="140">
        <v>0</v>
      </c>
      <c r="J253" s="141">
        <f t="shared" si="3"/>
        <v>0</v>
      </c>
      <c r="K253" s="142"/>
      <c r="L253" s="142"/>
      <c r="M253" s="142"/>
      <c r="N253" s="142"/>
      <c r="O253" s="142"/>
      <c r="P253" s="142"/>
      <c r="Q253" s="142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5"/>
      <c r="AD253" s="105"/>
    </row>
    <row r="254" spans="1:30" x14ac:dyDescent="0.2">
      <c r="A254" s="61" t="s">
        <v>394</v>
      </c>
      <c r="B254" s="48" t="s">
        <v>35</v>
      </c>
      <c r="C254" s="48" t="s">
        <v>186</v>
      </c>
      <c r="D254" s="48" t="s">
        <v>189</v>
      </c>
      <c r="E254" s="143">
        <v>1</v>
      </c>
      <c r="F254" s="63" t="s">
        <v>389</v>
      </c>
      <c r="G254" s="136">
        <v>0</v>
      </c>
      <c r="H254" s="136">
        <v>0</v>
      </c>
      <c r="I254" s="136">
        <v>4120.43</v>
      </c>
      <c r="J254" s="137">
        <f t="shared" si="3"/>
        <v>4120.43</v>
      </c>
      <c r="K254" s="138"/>
      <c r="L254" s="138"/>
      <c r="M254" s="138"/>
      <c r="N254" s="138"/>
      <c r="O254" s="138"/>
      <c r="P254" s="138"/>
      <c r="Q254" s="138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x14ac:dyDescent="0.2">
      <c r="A255" s="61" t="s">
        <v>395</v>
      </c>
      <c r="B255" s="48" t="s">
        <v>35</v>
      </c>
      <c r="C255" s="48" t="s">
        <v>186</v>
      </c>
      <c r="D255" s="48" t="s">
        <v>190</v>
      </c>
      <c r="E255" s="143">
        <v>1</v>
      </c>
      <c r="F255" s="63" t="s">
        <v>364</v>
      </c>
      <c r="G255" s="136">
        <v>0</v>
      </c>
      <c r="H255" s="136">
        <v>1030.1099999999999</v>
      </c>
      <c r="I255" s="136">
        <v>4120.43</v>
      </c>
      <c r="J255" s="137">
        <f t="shared" si="3"/>
        <v>5150.54</v>
      </c>
      <c r="K255" s="138"/>
      <c r="L255" s="138"/>
      <c r="M255" s="138"/>
      <c r="N255" s="138"/>
      <c r="O255" s="138"/>
      <c r="P255" s="138"/>
      <c r="Q255" s="138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x14ac:dyDescent="0.2">
      <c r="A256" s="61" t="s">
        <v>396</v>
      </c>
      <c r="B256" s="48" t="s">
        <v>35</v>
      </c>
      <c r="C256" s="48" t="s">
        <v>235</v>
      </c>
      <c r="D256" s="48" t="s">
        <v>190</v>
      </c>
      <c r="E256" s="143">
        <v>1</v>
      </c>
      <c r="F256" s="63" t="s">
        <v>365</v>
      </c>
      <c r="G256" s="136">
        <v>0</v>
      </c>
      <c r="H256" s="136">
        <v>1030.1099999999999</v>
      </c>
      <c r="I256" s="136">
        <v>4120.43</v>
      </c>
      <c r="J256" s="137">
        <f t="shared" si="3"/>
        <v>5150.54</v>
      </c>
      <c r="K256" s="138"/>
      <c r="L256" s="138"/>
      <c r="M256" s="138"/>
      <c r="N256" s="138"/>
      <c r="O256" s="138"/>
      <c r="P256" s="138"/>
      <c r="Q256" s="13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x14ac:dyDescent="0.2">
      <c r="A257" s="61" t="s">
        <v>397</v>
      </c>
      <c r="B257" s="48" t="s">
        <v>35</v>
      </c>
      <c r="C257" s="48" t="s">
        <v>187</v>
      </c>
      <c r="D257" s="48" t="s">
        <v>190</v>
      </c>
      <c r="E257" s="143">
        <v>1</v>
      </c>
      <c r="F257" s="63" t="s">
        <v>366</v>
      </c>
      <c r="G257" s="136">
        <v>0</v>
      </c>
      <c r="H257" s="136">
        <v>1030.1099999999999</v>
      </c>
      <c r="I257" s="136">
        <v>4120.43</v>
      </c>
      <c r="J257" s="137">
        <f t="shared" si="3"/>
        <v>5150.54</v>
      </c>
      <c r="K257" s="138"/>
      <c r="L257" s="138"/>
      <c r="M257" s="138"/>
      <c r="N257" s="138"/>
      <c r="O257" s="138"/>
      <c r="P257" s="138"/>
      <c r="Q257" s="138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x14ac:dyDescent="0.2">
      <c r="A258" s="61" t="s">
        <v>397</v>
      </c>
      <c r="B258" s="48" t="s">
        <v>35</v>
      </c>
      <c r="C258" s="48" t="s">
        <v>187</v>
      </c>
      <c r="D258" s="48" t="s">
        <v>190</v>
      </c>
      <c r="E258" s="143">
        <v>1</v>
      </c>
      <c r="F258" s="63" t="s">
        <v>367</v>
      </c>
      <c r="G258" s="136">
        <v>0</v>
      </c>
      <c r="H258" s="136">
        <v>1030.1099999999999</v>
      </c>
      <c r="I258" s="136">
        <v>4120.43</v>
      </c>
      <c r="J258" s="137">
        <f t="shared" si="3"/>
        <v>5150.54</v>
      </c>
      <c r="K258" s="138"/>
      <c r="L258" s="138"/>
      <c r="M258" s="138"/>
      <c r="N258" s="138"/>
      <c r="O258" s="138"/>
      <c r="P258" s="138"/>
      <c r="Q258" s="13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x14ac:dyDescent="0.2">
      <c r="A259" s="61" t="s">
        <v>404</v>
      </c>
      <c r="B259" s="48" t="s">
        <v>35</v>
      </c>
      <c r="C259" s="48" t="s">
        <v>235</v>
      </c>
      <c r="D259" s="48" t="s">
        <v>190</v>
      </c>
      <c r="E259" s="143">
        <v>1</v>
      </c>
      <c r="F259" s="63" t="s">
        <v>368</v>
      </c>
      <c r="G259" s="136">
        <v>0</v>
      </c>
      <c r="H259" s="136">
        <v>1030.1099999999999</v>
      </c>
      <c r="I259" s="136">
        <v>4120.43</v>
      </c>
      <c r="J259" s="137">
        <f t="shared" si="3"/>
        <v>5150.54</v>
      </c>
      <c r="K259" s="138"/>
      <c r="L259" s="138"/>
      <c r="M259" s="138"/>
      <c r="N259" s="138"/>
      <c r="O259" s="138"/>
      <c r="P259" s="138"/>
      <c r="Q259" s="138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</row>
    <row r="260" spans="1:30" x14ac:dyDescent="0.2">
      <c r="A260" s="61" t="s">
        <v>397</v>
      </c>
      <c r="B260" s="48" t="s">
        <v>35</v>
      </c>
      <c r="C260" s="48" t="s">
        <v>188</v>
      </c>
      <c r="D260" s="48" t="s">
        <v>189</v>
      </c>
      <c r="E260" s="143">
        <v>1</v>
      </c>
      <c r="F260" s="63" t="s">
        <v>369</v>
      </c>
      <c r="G260" s="136">
        <v>0</v>
      </c>
      <c r="H260" s="136">
        <v>0</v>
      </c>
      <c r="I260" s="136">
        <v>4120.43</v>
      </c>
      <c r="J260" s="137">
        <f t="shared" si="3"/>
        <v>4120.43</v>
      </c>
      <c r="K260" s="138"/>
      <c r="L260" s="138"/>
      <c r="M260" s="138"/>
      <c r="N260" s="138"/>
      <c r="O260" s="138"/>
      <c r="P260" s="138"/>
      <c r="Q260" s="138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x14ac:dyDescent="0.2">
      <c r="A261" s="61" t="s">
        <v>404</v>
      </c>
      <c r="B261" s="48" t="s">
        <v>35</v>
      </c>
      <c r="C261" s="48" t="s">
        <v>257</v>
      </c>
      <c r="D261" s="48" t="s">
        <v>190</v>
      </c>
      <c r="E261" s="143">
        <v>1</v>
      </c>
      <c r="F261" s="63" t="s">
        <v>370</v>
      </c>
      <c r="G261" s="136">
        <v>0</v>
      </c>
      <c r="H261" s="136">
        <v>1030.1099999999999</v>
      </c>
      <c r="I261" s="136">
        <v>4120.43</v>
      </c>
      <c r="J261" s="137">
        <f t="shared" si="3"/>
        <v>5150.54</v>
      </c>
      <c r="K261" s="138"/>
      <c r="L261" s="138"/>
      <c r="M261" s="138"/>
      <c r="N261" s="138"/>
      <c r="O261" s="138"/>
      <c r="P261" s="138"/>
      <c r="Q261" s="138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x14ac:dyDescent="0.2">
      <c r="A262" s="61" t="s">
        <v>404</v>
      </c>
      <c r="B262" s="48" t="s">
        <v>35</v>
      </c>
      <c r="C262" s="48" t="s">
        <v>235</v>
      </c>
      <c r="D262" s="48" t="s">
        <v>190</v>
      </c>
      <c r="E262" s="143">
        <v>1</v>
      </c>
      <c r="F262" s="63" t="s">
        <v>371</v>
      </c>
      <c r="G262" s="136">
        <v>0</v>
      </c>
      <c r="H262" s="136">
        <v>1030.1099999999999</v>
      </c>
      <c r="I262" s="136">
        <v>4120.43</v>
      </c>
      <c r="J262" s="137">
        <f t="shared" si="3"/>
        <v>5150.54</v>
      </c>
      <c r="K262" s="138"/>
      <c r="L262" s="138"/>
      <c r="M262" s="138"/>
      <c r="N262" s="138"/>
      <c r="O262" s="138"/>
      <c r="P262" s="138"/>
      <c r="Q262" s="138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x14ac:dyDescent="0.2">
      <c r="A263" s="61" t="s">
        <v>404</v>
      </c>
      <c r="B263" s="48" t="s">
        <v>35</v>
      </c>
      <c r="C263" s="48" t="s">
        <v>235</v>
      </c>
      <c r="D263" s="48" t="s">
        <v>190</v>
      </c>
      <c r="E263" s="143">
        <v>1</v>
      </c>
      <c r="F263" s="63" t="s">
        <v>372</v>
      </c>
      <c r="G263" s="136">
        <v>0</v>
      </c>
      <c r="H263" s="136">
        <v>1030.1099999999999</v>
      </c>
      <c r="I263" s="136">
        <v>4120.43</v>
      </c>
      <c r="J263" s="137">
        <f t="shared" si="3"/>
        <v>5150.54</v>
      </c>
      <c r="K263" s="138"/>
      <c r="L263" s="138"/>
      <c r="M263" s="138"/>
      <c r="N263" s="138"/>
      <c r="O263" s="138"/>
      <c r="P263" s="138"/>
      <c r="Q263" s="13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x14ac:dyDescent="0.2">
      <c r="A264" s="61" t="s">
        <v>404</v>
      </c>
      <c r="B264" s="48" t="s">
        <v>35</v>
      </c>
      <c r="C264" s="48" t="s">
        <v>235</v>
      </c>
      <c r="D264" s="48" t="s">
        <v>190</v>
      </c>
      <c r="E264" s="143">
        <v>1</v>
      </c>
      <c r="F264" s="63" t="s">
        <v>373</v>
      </c>
      <c r="G264" s="136">
        <v>0</v>
      </c>
      <c r="H264" s="136">
        <v>1030.1099999999999</v>
      </c>
      <c r="I264" s="136">
        <v>4120.43</v>
      </c>
      <c r="J264" s="137">
        <f t="shared" ref="J264:J327" si="4">SUM(G264:I264)</f>
        <v>5150.54</v>
      </c>
      <c r="K264" s="138"/>
      <c r="L264" s="138"/>
      <c r="M264" s="138"/>
      <c r="N264" s="138"/>
      <c r="O264" s="138"/>
      <c r="P264" s="138"/>
      <c r="Q264" s="13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x14ac:dyDescent="0.2">
      <c r="A265" s="61" t="s">
        <v>398</v>
      </c>
      <c r="B265" s="48" t="s">
        <v>35</v>
      </c>
      <c r="C265" s="48" t="s">
        <v>188</v>
      </c>
      <c r="D265" s="48" t="s">
        <v>190</v>
      </c>
      <c r="E265" s="143">
        <v>1</v>
      </c>
      <c r="F265" s="63" t="s">
        <v>589</v>
      </c>
      <c r="G265" s="136">
        <v>0</v>
      </c>
      <c r="H265" s="136">
        <v>1030.1099999999999</v>
      </c>
      <c r="I265" s="136">
        <v>4120.43</v>
      </c>
      <c r="J265" s="137">
        <f t="shared" si="4"/>
        <v>5150.54</v>
      </c>
      <c r="K265" s="138"/>
      <c r="L265" s="138"/>
      <c r="M265" s="138"/>
      <c r="N265" s="138"/>
      <c r="O265" s="138"/>
      <c r="P265" s="138"/>
      <c r="Q265" s="13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ht="15" customHeight="1" x14ac:dyDescent="0.2">
      <c r="A266" s="61" t="s">
        <v>405</v>
      </c>
      <c r="B266" s="48" t="s">
        <v>35</v>
      </c>
      <c r="C266" s="48" t="s">
        <v>215</v>
      </c>
      <c r="D266" s="48" t="s">
        <v>190</v>
      </c>
      <c r="E266" s="143">
        <v>1</v>
      </c>
      <c r="F266" s="63" t="s">
        <v>374</v>
      </c>
      <c r="G266" s="136">
        <v>0</v>
      </c>
      <c r="H266" s="136">
        <v>1030.1099999999999</v>
      </c>
      <c r="I266" s="136">
        <v>4120.43</v>
      </c>
      <c r="J266" s="137">
        <f t="shared" si="4"/>
        <v>5150.54</v>
      </c>
      <c r="K266" s="138"/>
      <c r="L266" s="138"/>
      <c r="M266" s="138"/>
      <c r="N266" s="138"/>
      <c r="O266" s="138"/>
      <c r="P266" s="138"/>
      <c r="Q266" s="13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x14ac:dyDescent="0.2">
      <c r="A267" s="61" t="s">
        <v>399</v>
      </c>
      <c r="B267" s="48" t="s">
        <v>35</v>
      </c>
      <c r="C267" s="48" t="s">
        <v>388</v>
      </c>
      <c r="D267" s="48" t="s">
        <v>190</v>
      </c>
      <c r="E267" s="143">
        <v>1</v>
      </c>
      <c r="F267" s="63" t="s">
        <v>375</v>
      </c>
      <c r="G267" s="136">
        <v>0</v>
      </c>
      <c r="H267" s="136">
        <v>1030.1099999999999</v>
      </c>
      <c r="I267" s="136">
        <v>4120.43</v>
      </c>
      <c r="J267" s="137">
        <f t="shared" si="4"/>
        <v>5150.54</v>
      </c>
      <c r="K267" s="138"/>
      <c r="L267" s="138"/>
      <c r="M267" s="138"/>
      <c r="N267" s="138"/>
      <c r="O267" s="138"/>
      <c r="P267" s="138"/>
      <c r="Q267" s="13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61" t="s">
        <v>395</v>
      </c>
      <c r="B268" s="48" t="s">
        <v>35</v>
      </c>
      <c r="C268" s="48" t="s">
        <v>187</v>
      </c>
      <c r="D268" s="48" t="s">
        <v>190</v>
      </c>
      <c r="E268" s="143">
        <v>1</v>
      </c>
      <c r="F268" s="63" t="s">
        <v>376</v>
      </c>
      <c r="G268" s="136">
        <v>0</v>
      </c>
      <c r="H268" s="136">
        <v>1030.1099999999999</v>
      </c>
      <c r="I268" s="136">
        <v>4120.43</v>
      </c>
      <c r="J268" s="137">
        <f t="shared" si="4"/>
        <v>5150.54</v>
      </c>
      <c r="K268" s="138"/>
      <c r="L268" s="138"/>
      <c r="M268" s="138"/>
      <c r="N268" s="138"/>
      <c r="O268" s="138"/>
      <c r="P268" s="138"/>
      <c r="Q268" s="13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61" t="s">
        <v>395</v>
      </c>
      <c r="B269" s="48" t="s">
        <v>35</v>
      </c>
      <c r="C269" s="48" t="s">
        <v>188</v>
      </c>
      <c r="D269" s="48" t="s">
        <v>190</v>
      </c>
      <c r="E269" s="143">
        <v>1</v>
      </c>
      <c r="F269" s="63" t="s">
        <v>377</v>
      </c>
      <c r="G269" s="136">
        <v>0</v>
      </c>
      <c r="H269" s="136">
        <v>1030.1099999999999</v>
      </c>
      <c r="I269" s="136">
        <v>4120.43</v>
      </c>
      <c r="J269" s="137">
        <f t="shared" si="4"/>
        <v>5150.54</v>
      </c>
      <c r="K269" s="138"/>
      <c r="L269" s="138"/>
      <c r="M269" s="138"/>
      <c r="N269" s="138"/>
      <c r="O269" s="138"/>
      <c r="P269" s="138"/>
      <c r="Q269" s="13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61" t="s">
        <v>400</v>
      </c>
      <c r="B270" s="48" t="s">
        <v>35</v>
      </c>
      <c r="C270" s="48" t="s">
        <v>188</v>
      </c>
      <c r="D270" s="48" t="s">
        <v>190</v>
      </c>
      <c r="E270" s="143">
        <v>1</v>
      </c>
      <c r="F270" s="63" t="s">
        <v>378</v>
      </c>
      <c r="G270" s="136">
        <v>0</v>
      </c>
      <c r="H270" s="136">
        <v>1030.1099999999999</v>
      </c>
      <c r="I270" s="136">
        <v>4120.43</v>
      </c>
      <c r="J270" s="137">
        <f t="shared" si="4"/>
        <v>5150.54</v>
      </c>
      <c r="K270" s="138"/>
      <c r="L270" s="138"/>
      <c r="M270" s="138"/>
      <c r="N270" s="138"/>
      <c r="O270" s="138"/>
      <c r="P270" s="138"/>
      <c r="Q270" s="13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61" t="s">
        <v>401</v>
      </c>
      <c r="B271" s="48" t="s">
        <v>35</v>
      </c>
      <c r="C271" s="48" t="s">
        <v>215</v>
      </c>
      <c r="D271" s="48" t="s">
        <v>190</v>
      </c>
      <c r="E271" s="143">
        <v>1</v>
      </c>
      <c r="F271" s="63" t="s">
        <v>379</v>
      </c>
      <c r="G271" s="136">
        <v>0</v>
      </c>
      <c r="H271" s="136">
        <v>1030.1099999999999</v>
      </c>
      <c r="I271" s="136">
        <v>4120.43</v>
      </c>
      <c r="J271" s="137">
        <f t="shared" si="4"/>
        <v>5150.54</v>
      </c>
      <c r="K271" s="138"/>
      <c r="L271" s="138"/>
      <c r="M271" s="138"/>
      <c r="N271" s="138"/>
      <c r="O271" s="138"/>
      <c r="P271" s="138"/>
      <c r="Q271" s="13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61" t="s">
        <v>402</v>
      </c>
      <c r="B272" s="48" t="s">
        <v>35</v>
      </c>
      <c r="C272" s="48" t="s">
        <v>257</v>
      </c>
      <c r="D272" s="48" t="s">
        <v>190</v>
      </c>
      <c r="E272" s="143">
        <v>1</v>
      </c>
      <c r="F272" s="63" t="s">
        <v>380</v>
      </c>
      <c r="G272" s="136">
        <v>0</v>
      </c>
      <c r="H272" s="136">
        <v>1030.1099999999999</v>
      </c>
      <c r="I272" s="136">
        <v>4120.43</v>
      </c>
      <c r="J272" s="137">
        <f t="shared" si="4"/>
        <v>5150.54</v>
      </c>
      <c r="K272" s="138"/>
      <c r="L272" s="138"/>
      <c r="M272" s="138"/>
      <c r="N272" s="138"/>
      <c r="O272" s="138"/>
      <c r="P272" s="138"/>
      <c r="Q272" s="138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x14ac:dyDescent="0.2">
      <c r="A273" s="61" t="s">
        <v>404</v>
      </c>
      <c r="B273" s="48" t="s">
        <v>35</v>
      </c>
      <c r="C273" s="48" t="s">
        <v>295</v>
      </c>
      <c r="D273" s="48" t="s">
        <v>190</v>
      </c>
      <c r="E273" s="143">
        <v>1</v>
      </c>
      <c r="F273" s="63" t="s">
        <v>381</v>
      </c>
      <c r="G273" s="136">
        <v>0</v>
      </c>
      <c r="H273" s="136">
        <v>1030.1099999999999</v>
      </c>
      <c r="I273" s="136">
        <v>4120.43</v>
      </c>
      <c r="J273" s="137">
        <f t="shared" si="4"/>
        <v>5150.54</v>
      </c>
      <c r="K273" s="138"/>
      <c r="L273" s="138"/>
      <c r="M273" s="138"/>
      <c r="N273" s="138"/>
      <c r="O273" s="138"/>
      <c r="P273" s="138"/>
      <c r="Q273" s="138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x14ac:dyDescent="0.2">
      <c r="A274" s="61" t="s">
        <v>397</v>
      </c>
      <c r="B274" s="48" t="s">
        <v>35</v>
      </c>
      <c r="C274" s="48" t="s">
        <v>188</v>
      </c>
      <c r="D274" s="48" t="s">
        <v>189</v>
      </c>
      <c r="E274" s="143">
        <v>1</v>
      </c>
      <c r="F274" s="63" t="s">
        <v>382</v>
      </c>
      <c r="G274" s="136">
        <v>0</v>
      </c>
      <c r="H274" s="136">
        <v>1030.1099999999999</v>
      </c>
      <c r="I274" s="136">
        <v>4120.43</v>
      </c>
      <c r="J274" s="137">
        <f t="shared" si="4"/>
        <v>5150.54</v>
      </c>
      <c r="K274" s="138"/>
      <c r="L274" s="138"/>
      <c r="M274" s="138"/>
      <c r="N274" s="138"/>
      <c r="O274" s="138"/>
      <c r="P274" s="138"/>
      <c r="Q274" s="138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x14ac:dyDescent="0.2">
      <c r="A275" s="61" t="s">
        <v>397</v>
      </c>
      <c r="B275" s="48" t="s">
        <v>35</v>
      </c>
      <c r="C275" s="48" t="s">
        <v>187</v>
      </c>
      <c r="D275" s="48" t="s">
        <v>190</v>
      </c>
      <c r="E275" s="143">
        <v>1</v>
      </c>
      <c r="F275" s="63" t="s">
        <v>383</v>
      </c>
      <c r="G275" s="136">
        <v>0</v>
      </c>
      <c r="H275" s="136">
        <v>1030.1099999999999</v>
      </c>
      <c r="I275" s="136">
        <v>4120.43</v>
      </c>
      <c r="J275" s="137">
        <f t="shared" si="4"/>
        <v>5150.54</v>
      </c>
      <c r="K275" s="138"/>
      <c r="L275" s="138"/>
      <c r="M275" s="138"/>
      <c r="N275" s="138"/>
      <c r="O275" s="138"/>
      <c r="P275" s="138"/>
      <c r="Q275" s="138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x14ac:dyDescent="0.2">
      <c r="A276" s="61" t="s">
        <v>397</v>
      </c>
      <c r="B276" s="48" t="s">
        <v>37</v>
      </c>
      <c r="C276" s="48" t="s">
        <v>295</v>
      </c>
      <c r="D276" s="48" t="s">
        <v>190</v>
      </c>
      <c r="E276" s="143">
        <v>1</v>
      </c>
      <c r="F276" s="63" t="s">
        <v>406</v>
      </c>
      <c r="G276" s="136">
        <v>0</v>
      </c>
      <c r="H276" s="136">
        <v>847.83</v>
      </c>
      <c r="I276" s="136">
        <v>3391.31</v>
      </c>
      <c r="J276" s="137">
        <f t="shared" si="4"/>
        <v>4239.1400000000003</v>
      </c>
      <c r="K276" s="138"/>
      <c r="L276" s="138"/>
      <c r="M276" s="138"/>
      <c r="N276" s="138"/>
      <c r="O276" s="138"/>
      <c r="P276" s="138"/>
      <c r="Q276" s="138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x14ac:dyDescent="0.2">
      <c r="A277" s="61" t="s">
        <v>397</v>
      </c>
      <c r="B277" s="48" t="s">
        <v>37</v>
      </c>
      <c r="C277" s="48" t="s">
        <v>253</v>
      </c>
      <c r="D277" s="48" t="s">
        <v>190</v>
      </c>
      <c r="E277" s="143">
        <v>1</v>
      </c>
      <c r="F277" s="63" t="s">
        <v>407</v>
      </c>
      <c r="G277" s="136">
        <v>0</v>
      </c>
      <c r="H277" s="136">
        <v>847.83</v>
      </c>
      <c r="I277" s="136">
        <v>3391.31</v>
      </c>
      <c r="J277" s="137">
        <f t="shared" si="4"/>
        <v>4239.1400000000003</v>
      </c>
      <c r="K277" s="138"/>
      <c r="L277" s="138"/>
      <c r="M277" s="138"/>
      <c r="N277" s="138"/>
      <c r="O277" s="138"/>
      <c r="P277" s="138"/>
      <c r="Q277" s="138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x14ac:dyDescent="0.2">
      <c r="A278" s="61" t="s">
        <v>424</v>
      </c>
      <c r="B278" s="48" t="s">
        <v>37</v>
      </c>
      <c r="C278" s="48" t="s">
        <v>385</v>
      </c>
      <c r="D278" s="48" t="s">
        <v>190</v>
      </c>
      <c r="E278" s="143">
        <v>1</v>
      </c>
      <c r="F278" s="63" t="s">
        <v>408</v>
      </c>
      <c r="G278" s="136">
        <v>0</v>
      </c>
      <c r="H278" s="136">
        <v>847.83</v>
      </c>
      <c r="I278" s="136">
        <v>3391.31</v>
      </c>
      <c r="J278" s="137">
        <f t="shared" si="4"/>
        <v>4239.1400000000003</v>
      </c>
      <c r="K278" s="138"/>
      <c r="L278" s="138"/>
      <c r="M278" s="138"/>
      <c r="N278" s="138"/>
      <c r="O278" s="138"/>
      <c r="P278" s="138"/>
      <c r="Q278" s="138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x14ac:dyDescent="0.2">
      <c r="A279" s="61" t="s">
        <v>425</v>
      </c>
      <c r="B279" s="48" t="s">
        <v>37</v>
      </c>
      <c r="C279" s="48" t="s">
        <v>388</v>
      </c>
      <c r="D279" s="48" t="s">
        <v>190</v>
      </c>
      <c r="E279" s="143">
        <v>1</v>
      </c>
      <c r="F279" s="63" t="s">
        <v>409</v>
      </c>
      <c r="G279" s="136">
        <v>0</v>
      </c>
      <c r="H279" s="136">
        <v>847.83</v>
      </c>
      <c r="I279" s="136">
        <v>3391.31</v>
      </c>
      <c r="J279" s="137">
        <f t="shared" si="4"/>
        <v>4239.1400000000003</v>
      </c>
      <c r="K279" s="138"/>
      <c r="L279" s="138"/>
      <c r="M279" s="138"/>
      <c r="N279" s="138"/>
      <c r="O279" s="138"/>
      <c r="P279" s="138"/>
      <c r="Q279" s="138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x14ac:dyDescent="0.2">
      <c r="A280" s="61" t="s">
        <v>426</v>
      </c>
      <c r="B280" s="48" t="s">
        <v>37</v>
      </c>
      <c r="C280" s="48" t="s">
        <v>185</v>
      </c>
      <c r="D280" s="48" t="s">
        <v>189</v>
      </c>
      <c r="E280" s="143">
        <v>1</v>
      </c>
      <c r="F280" s="63" t="s">
        <v>410</v>
      </c>
      <c r="G280" s="136">
        <v>0</v>
      </c>
      <c r="H280" s="136">
        <v>0</v>
      </c>
      <c r="I280" s="136">
        <v>3391.31</v>
      </c>
      <c r="J280" s="137">
        <f t="shared" si="4"/>
        <v>3391.31</v>
      </c>
      <c r="K280" s="138"/>
      <c r="L280" s="138"/>
      <c r="M280" s="138"/>
      <c r="N280" s="138"/>
      <c r="O280" s="138"/>
      <c r="P280" s="138"/>
      <c r="Q280" s="138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x14ac:dyDescent="0.2">
      <c r="A281" s="61" t="s">
        <v>427</v>
      </c>
      <c r="B281" s="48" t="s">
        <v>37</v>
      </c>
      <c r="C281" s="48" t="s">
        <v>295</v>
      </c>
      <c r="D281" s="48" t="s">
        <v>190</v>
      </c>
      <c r="E281" s="143">
        <v>1</v>
      </c>
      <c r="F281" s="63" t="s">
        <v>411</v>
      </c>
      <c r="G281" s="136">
        <v>0</v>
      </c>
      <c r="H281" s="136">
        <v>847.83</v>
      </c>
      <c r="I281" s="136">
        <v>3391.31</v>
      </c>
      <c r="J281" s="137">
        <f t="shared" si="4"/>
        <v>4239.1400000000003</v>
      </c>
      <c r="K281" s="138"/>
      <c r="L281" s="138"/>
      <c r="M281" s="138"/>
      <c r="N281" s="138"/>
      <c r="O281" s="138"/>
      <c r="P281" s="138"/>
      <c r="Q281" s="138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x14ac:dyDescent="0.2">
      <c r="A282" s="61" t="s">
        <v>428</v>
      </c>
      <c r="B282" s="48" t="s">
        <v>37</v>
      </c>
      <c r="C282" s="48" t="s">
        <v>185</v>
      </c>
      <c r="D282" s="48" t="s">
        <v>190</v>
      </c>
      <c r="E282" s="143">
        <v>1</v>
      </c>
      <c r="F282" s="63" t="s">
        <v>412</v>
      </c>
      <c r="G282" s="136">
        <v>0</v>
      </c>
      <c r="H282" s="136">
        <v>847.83</v>
      </c>
      <c r="I282" s="136">
        <v>3391.31</v>
      </c>
      <c r="J282" s="137">
        <f t="shared" si="4"/>
        <v>4239.1400000000003</v>
      </c>
      <c r="K282" s="138"/>
      <c r="L282" s="138"/>
      <c r="M282" s="138"/>
      <c r="N282" s="138"/>
      <c r="O282" s="138"/>
      <c r="P282" s="138"/>
      <c r="Q282" s="138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x14ac:dyDescent="0.2">
      <c r="A283" s="61" t="s">
        <v>429</v>
      </c>
      <c r="B283" s="48" t="s">
        <v>37</v>
      </c>
      <c r="C283" s="48" t="s">
        <v>185</v>
      </c>
      <c r="D283" s="48" t="s">
        <v>189</v>
      </c>
      <c r="E283" s="143">
        <v>1</v>
      </c>
      <c r="F283" s="63" t="s">
        <v>413</v>
      </c>
      <c r="G283" s="136">
        <v>0</v>
      </c>
      <c r="H283" s="136">
        <v>0</v>
      </c>
      <c r="I283" s="136">
        <v>3391.31</v>
      </c>
      <c r="J283" s="137">
        <f t="shared" si="4"/>
        <v>3391.31</v>
      </c>
      <c r="K283" s="138"/>
      <c r="L283" s="138"/>
      <c r="M283" s="138"/>
      <c r="N283" s="138"/>
      <c r="O283" s="138"/>
      <c r="P283" s="138"/>
      <c r="Q283" s="13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x14ac:dyDescent="0.2">
      <c r="A284" s="61" t="s">
        <v>430</v>
      </c>
      <c r="B284" s="48" t="s">
        <v>37</v>
      </c>
      <c r="C284" s="48" t="s">
        <v>186</v>
      </c>
      <c r="D284" s="48" t="s">
        <v>190</v>
      </c>
      <c r="E284" s="143">
        <v>1</v>
      </c>
      <c r="F284" s="63" t="s">
        <v>414</v>
      </c>
      <c r="G284" s="136">
        <v>0</v>
      </c>
      <c r="H284" s="136">
        <v>847.83</v>
      </c>
      <c r="I284" s="136">
        <v>3391.31</v>
      </c>
      <c r="J284" s="137">
        <f t="shared" si="4"/>
        <v>4239.1400000000003</v>
      </c>
      <c r="K284" s="138"/>
      <c r="L284" s="138"/>
      <c r="M284" s="138"/>
      <c r="N284" s="138"/>
      <c r="O284" s="138"/>
      <c r="P284" s="138"/>
      <c r="Q284" s="13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x14ac:dyDescent="0.2">
      <c r="A285" s="61" t="s">
        <v>431</v>
      </c>
      <c r="B285" s="48" t="s">
        <v>37</v>
      </c>
      <c r="C285" s="48" t="s">
        <v>213</v>
      </c>
      <c r="D285" s="48" t="s">
        <v>190</v>
      </c>
      <c r="E285" s="143">
        <v>1</v>
      </c>
      <c r="F285" s="63" t="s">
        <v>415</v>
      </c>
      <c r="G285" s="136">
        <v>0</v>
      </c>
      <c r="H285" s="136">
        <v>847.83</v>
      </c>
      <c r="I285" s="136">
        <v>3391.31</v>
      </c>
      <c r="J285" s="137">
        <f t="shared" si="4"/>
        <v>4239.1400000000003</v>
      </c>
      <c r="K285" s="138"/>
      <c r="L285" s="138"/>
      <c r="M285" s="138"/>
      <c r="N285" s="138"/>
      <c r="O285" s="138"/>
      <c r="P285" s="138"/>
      <c r="Q285" s="138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x14ac:dyDescent="0.2">
      <c r="A286" s="61" t="s">
        <v>432</v>
      </c>
      <c r="B286" s="48" t="s">
        <v>37</v>
      </c>
      <c r="C286" s="48" t="s">
        <v>187</v>
      </c>
      <c r="D286" s="48" t="s">
        <v>190</v>
      </c>
      <c r="E286" s="143">
        <v>1</v>
      </c>
      <c r="F286" s="63" t="s">
        <v>416</v>
      </c>
      <c r="G286" s="136">
        <v>0</v>
      </c>
      <c r="H286" s="136">
        <v>847.83</v>
      </c>
      <c r="I286" s="136">
        <v>3391.31</v>
      </c>
      <c r="J286" s="137">
        <f t="shared" si="4"/>
        <v>4239.1400000000003</v>
      </c>
      <c r="K286" s="138"/>
      <c r="L286" s="138"/>
      <c r="M286" s="138"/>
      <c r="N286" s="138"/>
      <c r="O286" s="138"/>
      <c r="P286" s="138"/>
      <c r="Q286" s="138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x14ac:dyDescent="0.2">
      <c r="A287" s="61" t="s">
        <v>433</v>
      </c>
      <c r="B287" s="48" t="s">
        <v>37</v>
      </c>
      <c r="C287" s="48" t="s">
        <v>188</v>
      </c>
      <c r="D287" s="48" t="s">
        <v>190</v>
      </c>
      <c r="E287" s="143">
        <v>1</v>
      </c>
      <c r="F287" s="63" t="s">
        <v>417</v>
      </c>
      <c r="G287" s="136">
        <v>0</v>
      </c>
      <c r="H287" s="136">
        <v>847.83</v>
      </c>
      <c r="I287" s="136">
        <v>3391.31</v>
      </c>
      <c r="J287" s="137">
        <f t="shared" si="4"/>
        <v>4239.1400000000003</v>
      </c>
      <c r="K287" s="138"/>
      <c r="L287" s="138"/>
      <c r="M287" s="138"/>
      <c r="N287" s="138"/>
      <c r="O287" s="138"/>
      <c r="P287" s="138"/>
      <c r="Q287" s="138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x14ac:dyDescent="0.2">
      <c r="A288" s="61" t="s">
        <v>434</v>
      </c>
      <c r="B288" s="48" t="s">
        <v>37</v>
      </c>
      <c r="C288" s="48" t="s">
        <v>188</v>
      </c>
      <c r="D288" s="48" t="s">
        <v>190</v>
      </c>
      <c r="E288" s="143">
        <v>1</v>
      </c>
      <c r="F288" s="63" t="s">
        <v>418</v>
      </c>
      <c r="G288" s="136">
        <v>0</v>
      </c>
      <c r="H288" s="136">
        <v>847.83</v>
      </c>
      <c r="I288" s="136">
        <v>3391.31</v>
      </c>
      <c r="J288" s="137">
        <f t="shared" si="4"/>
        <v>4239.1400000000003</v>
      </c>
      <c r="K288" s="138"/>
      <c r="L288" s="138"/>
      <c r="M288" s="138"/>
      <c r="N288" s="138"/>
      <c r="O288" s="138"/>
      <c r="P288" s="138"/>
      <c r="Q288" s="138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x14ac:dyDescent="0.2">
      <c r="A289" s="61" t="s">
        <v>397</v>
      </c>
      <c r="B289" s="48" t="s">
        <v>37</v>
      </c>
      <c r="C289" s="48" t="s">
        <v>187</v>
      </c>
      <c r="D289" s="48" t="s">
        <v>190</v>
      </c>
      <c r="E289" s="143">
        <v>1</v>
      </c>
      <c r="F289" s="63" t="s">
        <v>419</v>
      </c>
      <c r="G289" s="136">
        <v>0</v>
      </c>
      <c r="H289" s="136">
        <v>847.83</v>
      </c>
      <c r="I289" s="136">
        <v>3391.31</v>
      </c>
      <c r="J289" s="137">
        <f t="shared" si="4"/>
        <v>4239.1400000000003</v>
      </c>
      <c r="K289" s="138"/>
      <c r="L289" s="138"/>
      <c r="M289" s="138"/>
      <c r="N289" s="138"/>
      <c r="O289" s="138"/>
      <c r="P289" s="138"/>
      <c r="Q289" s="138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x14ac:dyDescent="0.2">
      <c r="A290" s="61" t="s">
        <v>435</v>
      </c>
      <c r="B290" s="48" t="s">
        <v>37</v>
      </c>
      <c r="C290" s="48" t="s">
        <v>185</v>
      </c>
      <c r="D290" s="48" t="s">
        <v>190</v>
      </c>
      <c r="E290" s="143">
        <v>1</v>
      </c>
      <c r="F290" s="63" t="s">
        <v>420</v>
      </c>
      <c r="G290" s="136">
        <v>0</v>
      </c>
      <c r="H290" s="136">
        <v>847.83</v>
      </c>
      <c r="I290" s="136">
        <v>3391.31</v>
      </c>
      <c r="J290" s="137">
        <f t="shared" si="4"/>
        <v>4239.1400000000003</v>
      </c>
      <c r="K290" s="138"/>
      <c r="L290" s="138"/>
      <c r="M290" s="138"/>
      <c r="N290" s="138"/>
      <c r="O290" s="138"/>
      <c r="P290" s="138"/>
      <c r="Q290" s="138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x14ac:dyDescent="0.2">
      <c r="A291" s="61" t="s">
        <v>436</v>
      </c>
      <c r="B291" s="48" t="s">
        <v>37</v>
      </c>
      <c r="C291" s="48" t="s">
        <v>257</v>
      </c>
      <c r="D291" s="48" t="s">
        <v>190</v>
      </c>
      <c r="E291" s="143">
        <v>1</v>
      </c>
      <c r="F291" s="63" t="s">
        <v>421</v>
      </c>
      <c r="G291" s="136">
        <v>0</v>
      </c>
      <c r="H291" s="136">
        <v>847.83</v>
      </c>
      <c r="I291" s="136">
        <v>3391.31</v>
      </c>
      <c r="J291" s="137">
        <f t="shared" si="4"/>
        <v>4239.1400000000003</v>
      </c>
      <c r="K291" s="138"/>
      <c r="L291" s="138"/>
      <c r="M291" s="138"/>
      <c r="N291" s="138"/>
      <c r="O291" s="138"/>
      <c r="P291" s="138"/>
      <c r="Q291" s="138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x14ac:dyDescent="0.2">
      <c r="A292" s="61" t="s">
        <v>437</v>
      </c>
      <c r="B292" s="48" t="s">
        <v>37</v>
      </c>
      <c r="C292" s="48" t="s">
        <v>213</v>
      </c>
      <c r="D292" s="48" t="s">
        <v>190</v>
      </c>
      <c r="E292" s="143">
        <v>1</v>
      </c>
      <c r="F292" s="63" t="s">
        <v>422</v>
      </c>
      <c r="G292" s="136">
        <v>0</v>
      </c>
      <c r="H292" s="136">
        <v>847.83</v>
      </c>
      <c r="I292" s="136">
        <v>3391.31</v>
      </c>
      <c r="J292" s="137">
        <f t="shared" si="4"/>
        <v>4239.1400000000003</v>
      </c>
      <c r="K292" s="138"/>
      <c r="L292" s="138"/>
      <c r="M292" s="138"/>
      <c r="N292" s="138"/>
      <c r="O292" s="138"/>
      <c r="P292" s="138"/>
      <c r="Q292" s="138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x14ac:dyDescent="0.2">
      <c r="A293" s="61" t="s">
        <v>397</v>
      </c>
      <c r="B293" s="48" t="s">
        <v>37</v>
      </c>
      <c r="C293" s="48" t="s">
        <v>185</v>
      </c>
      <c r="D293" s="48" t="s">
        <v>189</v>
      </c>
      <c r="E293" s="143">
        <v>1</v>
      </c>
      <c r="F293" s="63" t="s">
        <v>423</v>
      </c>
      <c r="G293" s="136">
        <v>0</v>
      </c>
      <c r="H293" s="136">
        <v>847.83</v>
      </c>
      <c r="I293" s="136">
        <v>3391.31</v>
      </c>
      <c r="J293" s="137">
        <f t="shared" si="4"/>
        <v>4239.1400000000003</v>
      </c>
      <c r="K293" s="138"/>
      <c r="L293" s="138"/>
      <c r="M293" s="138"/>
      <c r="N293" s="138"/>
      <c r="O293" s="138"/>
      <c r="P293" s="138"/>
      <c r="Q293" s="138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x14ac:dyDescent="0.2">
      <c r="A294" s="61" t="s">
        <v>397</v>
      </c>
      <c r="B294" s="48" t="s">
        <v>39</v>
      </c>
      <c r="C294" s="48" t="s">
        <v>185</v>
      </c>
      <c r="D294" s="48" t="s">
        <v>190</v>
      </c>
      <c r="E294" s="143">
        <v>1</v>
      </c>
      <c r="F294" s="63" t="s">
        <v>438</v>
      </c>
      <c r="G294" s="136">
        <v>0</v>
      </c>
      <c r="H294" s="136">
        <v>551.09</v>
      </c>
      <c r="I294" s="136">
        <v>2204.36</v>
      </c>
      <c r="J294" s="137">
        <f t="shared" si="4"/>
        <v>2755.4500000000003</v>
      </c>
      <c r="K294" s="138"/>
      <c r="L294" s="138"/>
      <c r="M294" s="138"/>
      <c r="N294" s="138"/>
      <c r="O294" s="138"/>
      <c r="P294" s="138"/>
      <c r="Q294" s="138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x14ac:dyDescent="0.2">
      <c r="A295" s="61" t="s">
        <v>453</v>
      </c>
      <c r="B295" s="48" t="s">
        <v>39</v>
      </c>
      <c r="C295" s="67" t="s">
        <v>345</v>
      </c>
      <c r="D295" s="48" t="s">
        <v>190</v>
      </c>
      <c r="E295" s="143">
        <v>1</v>
      </c>
      <c r="F295" s="63" t="s">
        <v>439</v>
      </c>
      <c r="G295" s="136">
        <v>0</v>
      </c>
      <c r="H295" s="136">
        <v>551.09</v>
      </c>
      <c r="I295" s="136">
        <v>2204.36</v>
      </c>
      <c r="J295" s="137">
        <f t="shared" si="4"/>
        <v>2755.4500000000003</v>
      </c>
      <c r="K295" s="138"/>
      <c r="L295" s="138"/>
      <c r="M295" s="138"/>
      <c r="N295" s="138"/>
      <c r="O295" s="138"/>
      <c r="P295" s="138"/>
      <c r="Q295" s="138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s="106" customFormat="1" x14ac:dyDescent="0.2">
      <c r="A296" s="110" t="s">
        <v>397</v>
      </c>
      <c r="B296" s="67" t="s">
        <v>39</v>
      </c>
      <c r="C296" s="112" t="s">
        <v>188</v>
      </c>
      <c r="D296" s="67" t="s">
        <v>190</v>
      </c>
      <c r="E296" s="144">
        <v>1</v>
      </c>
      <c r="F296" s="113" t="s">
        <v>543</v>
      </c>
      <c r="G296" s="140">
        <v>0</v>
      </c>
      <c r="H296" s="140">
        <v>551.09</v>
      </c>
      <c r="I296" s="140">
        <v>2204.36</v>
      </c>
      <c r="J296" s="141">
        <f t="shared" si="4"/>
        <v>2755.4500000000003</v>
      </c>
      <c r="K296" s="142"/>
      <c r="L296" s="142"/>
      <c r="M296" s="142"/>
      <c r="N296" s="142"/>
      <c r="O296" s="142"/>
      <c r="P296" s="142"/>
      <c r="Q296" s="142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</row>
    <row r="297" spans="1:30" x14ac:dyDescent="0.2">
      <c r="A297" s="61" t="s">
        <v>453</v>
      </c>
      <c r="B297" s="48" t="s">
        <v>39</v>
      </c>
      <c r="C297" s="67" t="s">
        <v>187</v>
      </c>
      <c r="D297" s="48" t="s">
        <v>190</v>
      </c>
      <c r="E297" s="143">
        <v>1</v>
      </c>
      <c r="F297" s="63" t="s">
        <v>440</v>
      </c>
      <c r="G297" s="136">
        <v>0</v>
      </c>
      <c r="H297" s="136">
        <v>551.09</v>
      </c>
      <c r="I297" s="136">
        <v>2204.36</v>
      </c>
      <c r="J297" s="137">
        <f t="shared" si="4"/>
        <v>2755.4500000000003</v>
      </c>
      <c r="K297" s="138"/>
      <c r="L297" s="138"/>
      <c r="M297" s="138"/>
      <c r="N297" s="138"/>
      <c r="O297" s="138"/>
      <c r="P297" s="138"/>
      <c r="Q297" s="138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x14ac:dyDescent="0.2">
      <c r="A298" s="61" t="s">
        <v>453</v>
      </c>
      <c r="B298" s="48" t="s">
        <v>39</v>
      </c>
      <c r="C298" s="67" t="s">
        <v>345</v>
      </c>
      <c r="D298" s="48" t="s">
        <v>190</v>
      </c>
      <c r="E298" s="143">
        <v>1</v>
      </c>
      <c r="F298" s="63" t="s">
        <v>441</v>
      </c>
      <c r="G298" s="136">
        <v>0</v>
      </c>
      <c r="H298" s="136">
        <v>551.09</v>
      </c>
      <c r="I298" s="136">
        <v>2204.36</v>
      </c>
      <c r="J298" s="137">
        <f t="shared" si="4"/>
        <v>2755.4500000000003</v>
      </c>
      <c r="K298" s="138"/>
      <c r="L298" s="138"/>
      <c r="M298" s="138"/>
      <c r="N298" s="138"/>
      <c r="O298" s="138"/>
      <c r="P298" s="138"/>
      <c r="Q298" s="138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</row>
    <row r="299" spans="1:30" x14ac:dyDescent="0.2">
      <c r="A299" s="62" t="s">
        <v>192</v>
      </c>
      <c r="B299" s="48" t="s">
        <v>39</v>
      </c>
      <c r="C299" s="68" t="s">
        <v>192</v>
      </c>
      <c r="D299" s="48" t="s">
        <v>192</v>
      </c>
      <c r="E299" s="143">
        <v>1</v>
      </c>
      <c r="F299" s="64" t="s">
        <v>192</v>
      </c>
      <c r="G299" s="136">
        <v>0</v>
      </c>
      <c r="H299" s="136">
        <v>0</v>
      </c>
      <c r="I299" s="136">
        <v>0</v>
      </c>
      <c r="J299" s="137">
        <f t="shared" si="4"/>
        <v>0</v>
      </c>
      <c r="K299" s="138"/>
      <c r="L299" s="138"/>
      <c r="M299" s="138"/>
      <c r="N299" s="138"/>
      <c r="O299" s="138"/>
      <c r="P299" s="138"/>
      <c r="Q299" s="13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61" t="s">
        <v>454</v>
      </c>
      <c r="B300" s="48" t="s">
        <v>39</v>
      </c>
      <c r="C300" s="67" t="s">
        <v>257</v>
      </c>
      <c r="D300" s="48" t="s">
        <v>190</v>
      </c>
      <c r="E300" s="143">
        <v>1</v>
      </c>
      <c r="F300" s="63" t="s">
        <v>443</v>
      </c>
      <c r="G300" s="136">
        <v>0</v>
      </c>
      <c r="H300" s="136">
        <v>551.09</v>
      </c>
      <c r="I300" s="136">
        <v>2204.36</v>
      </c>
      <c r="J300" s="137">
        <f t="shared" si="4"/>
        <v>2755.4500000000003</v>
      </c>
      <c r="K300" s="138"/>
      <c r="L300" s="138"/>
      <c r="M300" s="138"/>
      <c r="N300" s="138"/>
      <c r="O300" s="138"/>
      <c r="P300" s="138"/>
      <c r="Q300" s="13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61" t="s">
        <v>455</v>
      </c>
      <c r="B301" s="48" t="s">
        <v>35</v>
      </c>
      <c r="C301" s="67" t="s">
        <v>257</v>
      </c>
      <c r="D301" s="48" t="s">
        <v>190</v>
      </c>
      <c r="E301" s="143">
        <v>1</v>
      </c>
      <c r="F301" s="63" t="s">
        <v>444</v>
      </c>
      <c r="G301" s="136">
        <v>0</v>
      </c>
      <c r="H301" s="136">
        <v>1030.1099999999999</v>
      </c>
      <c r="I301" s="136">
        <v>4120.43</v>
      </c>
      <c r="J301" s="137">
        <f t="shared" si="4"/>
        <v>5150.54</v>
      </c>
      <c r="K301" s="138"/>
      <c r="L301" s="138"/>
      <c r="M301" s="138"/>
      <c r="N301" s="138"/>
      <c r="O301" s="138"/>
      <c r="P301" s="138"/>
      <c r="Q301" s="13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61" t="s">
        <v>456</v>
      </c>
      <c r="B302" s="48" t="s">
        <v>35</v>
      </c>
      <c r="C302" s="67" t="s">
        <v>388</v>
      </c>
      <c r="D302" s="48" t="s">
        <v>190</v>
      </c>
      <c r="E302" s="143">
        <v>1</v>
      </c>
      <c r="F302" s="63" t="s">
        <v>445</v>
      </c>
      <c r="G302" s="136">
        <v>0</v>
      </c>
      <c r="H302" s="136">
        <v>1030.1099999999999</v>
      </c>
      <c r="I302" s="136">
        <v>4120.43</v>
      </c>
      <c r="J302" s="137">
        <f t="shared" si="4"/>
        <v>5150.54</v>
      </c>
      <c r="K302" s="138"/>
      <c r="L302" s="138"/>
      <c r="M302" s="138"/>
      <c r="N302" s="138"/>
      <c r="O302" s="138"/>
      <c r="P302" s="138"/>
      <c r="Q302" s="13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61" t="s">
        <v>457</v>
      </c>
      <c r="B303" s="48" t="s">
        <v>39</v>
      </c>
      <c r="C303" s="67" t="s">
        <v>188</v>
      </c>
      <c r="D303" s="48" t="s">
        <v>190</v>
      </c>
      <c r="E303" s="143">
        <v>1</v>
      </c>
      <c r="F303" s="63" t="s">
        <v>446</v>
      </c>
      <c r="G303" s="136">
        <v>0</v>
      </c>
      <c r="H303" s="136">
        <v>551.09</v>
      </c>
      <c r="I303" s="136">
        <v>2204.36</v>
      </c>
      <c r="J303" s="137">
        <f t="shared" si="4"/>
        <v>2755.4500000000003</v>
      </c>
      <c r="K303" s="138"/>
      <c r="L303" s="138"/>
      <c r="M303" s="138"/>
      <c r="N303" s="138"/>
      <c r="O303" s="138"/>
      <c r="P303" s="138"/>
      <c r="Q303" s="13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61" t="s">
        <v>458</v>
      </c>
      <c r="B304" s="48" t="s">
        <v>39</v>
      </c>
      <c r="C304" s="67" t="s">
        <v>188</v>
      </c>
      <c r="D304" s="48" t="s">
        <v>190</v>
      </c>
      <c r="E304" s="143">
        <v>1</v>
      </c>
      <c r="F304" s="63" t="s">
        <v>447</v>
      </c>
      <c r="G304" s="136">
        <v>0</v>
      </c>
      <c r="H304" s="136">
        <v>551.09</v>
      </c>
      <c r="I304" s="136">
        <v>2204.36</v>
      </c>
      <c r="J304" s="137">
        <f t="shared" si="4"/>
        <v>2755.4500000000003</v>
      </c>
      <c r="K304" s="138"/>
      <c r="L304" s="138"/>
      <c r="M304" s="138"/>
      <c r="N304" s="138"/>
      <c r="O304" s="138"/>
      <c r="P304" s="138"/>
      <c r="Q304" s="13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62" t="s">
        <v>192</v>
      </c>
      <c r="B305" s="48" t="s">
        <v>39</v>
      </c>
      <c r="C305" s="68" t="s">
        <v>192</v>
      </c>
      <c r="D305" s="48" t="s">
        <v>192</v>
      </c>
      <c r="E305" s="143">
        <v>1</v>
      </c>
      <c r="F305" s="64" t="s">
        <v>192</v>
      </c>
      <c r="G305" s="136">
        <v>0</v>
      </c>
      <c r="H305" s="136">
        <v>0</v>
      </c>
      <c r="I305" s="136">
        <v>0</v>
      </c>
      <c r="J305" s="137">
        <f t="shared" si="4"/>
        <v>0</v>
      </c>
      <c r="K305" s="138"/>
      <c r="L305" s="138"/>
      <c r="M305" s="138"/>
      <c r="N305" s="138"/>
      <c r="O305" s="138"/>
      <c r="P305" s="138"/>
      <c r="Q305" s="13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61" t="s">
        <v>459</v>
      </c>
      <c r="B306" s="48" t="s">
        <v>39</v>
      </c>
      <c r="C306" s="67" t="s">
        <v>295</v>
      </c>
      <c r="D306" s="48" t="s">
        <v>190</v>
      </c>
      <c r="E306" s="143">
        <v>1</v>
      </c>
      <c r="F306" s="63" t="s">
        <v>448</v>
      </c>
      <c r="G306" s="136">
        <v>0</v>
      </c>
      <c r="H306" s="136">
        <v>551.09</v>
      </c>
      <c r="I306" s="136">
        <v>2204.36</v>
      </c>
      <c r="J306" s="137">
        <f t="shared" si="4"/>
        <v>2755.4500000000003</v>
      </c>
      <c r="K306" s="138"/>
      <c r="L306" s="138"/>
      <c r="M306" s="138"/>
      <c r="N306" s="138"/>
      <c r="O306" s="138"/>
      <c r="P306" s="138"/>
      <c r="Q306" s="13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61" t="s">
        <v>456</v>
      </c>
      <c r="B307" s="48" t="s">
        <v>39</v>
      </c>
      <c r="C307" s="67" t="s">
        <v>188</v>
      </c>
      <c r="D307" s="48" t="s">
        <v>190</v>
      </c>
      <c r="E307" s="143">
        <v>1</v>
      </c>
      <c r="F307" s="63" t="s">
        <v>449</v>
      </c>
      <c r="G307" s="136">
        <v>0</v>
      </c>
      <c r="H307" s="136">
        <v>551.09</v>
      </c>
      <c r="I307" s="136">
        <v>2204.36</v>
      </c>
      <c r="J307" s="137">
        <f t="shared" si="4"/>
        <v>2755.4500000000003</v>
      </c>
      <c r="K307" s="138"/>
      <c r="L307" s="138"/>
      <c r="M307" s="138"/>
      <c r="N307" s="138"/>
      <c r="O307" s="138"/>
      <c r="P307" s="138"/>
      <c r="Q307" s="13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61" t="s">
        <v>454</v>
      </c>
      <c r="B308" s="48" t="s">
        <v>39</v>
      </c>
      <c r="C308" s="67" t="s">
        <v>295</v>
      </c>
      <c r="D308" s="48" t="s">
        <v>190</v>
      </c>
      <c r="E308" s="143">
        <v>1</v>
      </c>
      <c r="F308" s="63" t="s">
        <v>450</v>
      </c>
      <c r="G308" s="136">
        <v>0</v>
      </c>
      <c r="H308" s="136">
        <v>551.09</v>
      </c>
      <c r="I308" s="136">
        <v>2204.36</v>
      </c>
      <c r="J308" s="137">
        <f t="shared" si="4"/>
        <v>2755.4500000000003</v>
      </c>
      <c r="K308" s="138"/>
      <c r="L308" s="138"/>
      <c r="M308" s="138"/>
      <c r="N308" s="138"/>
      <c r="O308" s="138"/>
      <c r="P308" s="138"/>
      <c r="Q308" s="13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61" t="s">
        <v>460</v>
      </c>
      <c r="B309" s="48" t="s">
        <v>39</v>
      </c>
      <c r="C309" s="67" t="s">
        <v>186</v>
      </c>
      <c r="D309" s="48" t="s">
        <v>190</v>
      </c>
      <c r="E309" s="143">
        <v>1</v>
      </c>
      <c r="F309" s="63" t="s">
        <v>451</v>
      </c>
      <c r="G309" s="136">
        <v>0</v>
      </c>
      <c r="H309" s="136">
        <v>551.09</v>
      </c>
      <c r="I309" s="136">
        <v>2204.36</v>
      </c>
      <c r="J309" s="137">
        <f t="shared" si="4"/>
        <v>2755.4500000000003</v>
      </c>
      <c r="K309" s="138"/>
      <c r="L309" s="138"/>
      <c r="M309" s="138"/>
      <c r="N309" s="138"/>
      <c r="O309" s="138"/>
      <c r="P309" s="138"/>
      <c r="Q309" s="13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61" t="s">
        <v>460</v>
      </c>
      <c r="B310" s="48" t="s">
        <v>39</v>
      </c>
      <c r="C310" s="67" t="s">
        <v>471</v>
      </c>
      <c r="D310" s="48" t="s">
        <v>189</v>
      </c>
      <c r="E310" s="143">
        <v>1</v>
      </c>
      <c r="F310" s="63" t="s">
        <v>590</v>
      </c>
      <c r="G310" s="136">
        <v>0</v>
      </c>
      <c r="H310" s="136">
        <v>0</v>
      </c>
      <c r="I310" s="136">
        <v>2204.36</v>
      </c>
      <c r="J310" s="137">
        <f t="shared" si="4"/>
        <v>2204.36</v>
      </c>
      <c r="K310" s="138"/>
      <c r="L310" s="138"/>
      <c r="M310" s="138"/>
      <c r="N310" s="138"/>
      <c r="O310" s="138"/>
      <c r="P310" s="138"/>
      <c r="Q310" s="13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61" t="s">
        <v>460</v>
      </c>
      <c r="B311" s="48" t="s">
        <v>39</v>
      </c>
      <c r="C311" s="67" t="s">
        <v>472</v>
      </c>
      <c r="D311" s="48" t="s">
        <v>190</v>
      </c>
      <c r="E311" s="143">
        <v>1</v>
      </c>
      <c r="F311" s="63" t="s">
        <v>452</v>
      </c>
      <c r="G311" s="136">
        <v>0</v>
      </c>
      <c r="H311" s="136">
        <v>551.09</v>
      </c>
      <c r="I311" s="136">
        <v>2204.36</v>
      </c>
      <c r="J311" s="137">
        <f t="shared" si="4"/>
        <v>2755.4500000000003</v>
      </c>
      <c r="K311" s="138"/>
      <c r="L311" s="138"/>
      <c r="M311" s="138"/>
      <c r="N311" s="138"/>
      <c r="O311" s="138"/>
      <c r="P311" s="138"/>
      <c r="Q311" s="13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s="106" customFormat="1" x14ac:dyDescent="0.2">
      <c r="A312" s="110" t="s">
        <v>535</v>
      </c>
      <c r="B312" s="67" t="s">
        <v>41</v>
      </c>
      <c r="C312" s="67" t="s">
        <v>186</v>
      </c>
      <c r="D312" s="67" t="s">
        <v>190</v>
      </c>
      <c r="E312" s="144">
        <v>1</v>
      </c>
      <c r="F312" s="102" t="s">
        <v>536</v>
      </c>
      <c r="G312" s="140">
        <v>0</v>
      </c>
      <c r="H312" s="140">
        <v>339.13</v>
      </c>
      <c r="I312" s="140">
        <v>1356.53</v>
      </c>
      <c r="J312" s="141">
        <f t="shared" si="4"/>
        <v>1695.6599999999999</v>
      </c>
      <c r="K312" s="142"/>
      <c r="L312" s="142"/>
      <c r="M312" s="142"/>
      <c r="N312" s="142"/>
      <c r="O312" s="142"/>
      <c r="P312" s="142"/>
      <c r="Q312" s="142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5"/>
      <c r="AD312" s="105"/>
    </row>
    <row r="313" spans="1:30" s="80" customFormat="1" x14ac:dyDescent="0.2">
      <c r="A313" s="85" t="s">
        <v>549</v>
      </c>
      <c r="B313" s="145" t="s">
        <v>41</v>
      </c>
      <c r="C313" s="84" t="s">
        <v>188</v>
      </c>
      <c r="D313" s="145" t="s">
        <v>190</v>
      </c>
      <c r="E313" s="146">
        <v>1</v>
      </c>
      <c r="F313" s="86" t="s">
        <v>550</v>
      </c>
      <c r="G313" s="147">
        <v>0</v>
      </c>
      <c r="H313" s="147">
        <v>339.13</v>
      </c>
      <c r="I313" s="147">
        <v>1356.53</v>
      </c>
      <c r="J313" s="148">
        <f t="shared" si="4"/>
        <v>1695.6599999999999</v>
      </c>
      <c r="K313" s="149"/>
      <c r="L313" s="149"/>
      <c r="M313" s="149"/>
      <c r="N313" s="149"/>
      <c r="O313" s="149"/>
      <c r="P313" s="149"/>
      <c r="Q313" s="14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  <c r="AD313" s="79"/>
    </row>
    <row r="314" spans="1:30" x14ac:dyDescent="0.2">
      <c r="A314" s="61" t="s">
        <v>466</v>
      </c>
      <c r="B314" s="48" t="s">
        <v>41</v>
      </c>
      <c r="C314" s="67" t="s">
        <v>185</v>
      </c>
      <c r="D314" s="48" t="s">
        <v>190</v>
      </c>
      <c r="E314" s="143">
        <v>1</v>
      </c>
      <c r="F314" s="63" t="s">
        <v>461</v>
      </c>
      <c r="G314" s="136">
        <v>0</v>
      </c>
      <c r="H314" s="147">
        <v>339.13</v>
      </c>
      <c r="I314" s="147">
        <v>1356.53</v>
      </c>
      <c r="J314" s="137">
        <f t="shared" si="4"/>
        <v>1695.6599999999999</v>
      </c>
      <c r="K314" s="138"/>
      <c r="L314" s="138"/>
      <c r="M314" s="138"/>
      <c r="N314" s="138"/>
      <c r="O314" s="138"/>
      <c r="P314" s="138"/>
      <c r="Q314" s="138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x14ac:dyDescent="0.2">
      <c r="A315" s="62" t="s">
        <v>192</v>
      </c>
      <c r="B315" s="48" t="s">
        <v>41</v>
      </c>
      <c r="C315" s="68" t="s">
        <v>192</v>
      </c>
      <c r="D315" s="48" t="s">
        <v>192</v>
      </c>
      <c r="E315" s="143">
        <v>1</v>
      </c>
      <c r="F315" s="64" t="s">
        <v>192</v>
      </c>
      <c r="G315" s="136">
        <v>0</v>
      </c>
      <c r="H315" s="136">
        <v>0</v>
      </c>
      <c r="I315" s="136">
        <v>0</v>
      </c>
      <c r="J315" s="137">
        <f t="shared" si="4"/>
        <v>0</v>
      </c>
      <c r="K315" s="138"/>
      <c r="L315" s="138"/>
      <c r="M315" s="138"/>
      <c r="N315" s="138"/>
      <c r="O315" s="138"/>
      <c r="P315" s="138"/>
      <c r="Q315" s="13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62" t="s">
        <v>192</v>
      </c>
      <c r="B316" s="48" t="s">
        <v>41</v>
      </c>
      <c r="C316" s="68" t="s">
        <v>192</v>
      </c>
      <c r="D316" s="48" t="s">
        <v>192</v>
      </c>
      <c r="E316" s="143">
        <v>1</v>
      </c>
      <c r="F316" s="64" t="s">
        <v>192</v>
      </c>
      <c r="G316" s="136">
        <v>0</v>
      </c>
      <c r="H316" s="136">
        <v>0</v>
      </c>
      <c r="I316" s="136">
        <v>0</v>
      </c>
      <c r="J316" s="137">
        <f t="shared" si="4"/>
        <v>0</v>
      </c>
      <c r="K316" s="138"/>
      <c r="L316" s="138"/>
      <c r="M316" s="138"/>
      <c r="N316" s="138"/>
      <c r="O316" s="138"/>
      <c r="P316" s="138"/>
      <c r="Q316" s="13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61" t="s">
        <v>467</v>
      </c>
      <c r="B317" s="48" t="s">
        <v>41</v>
      </c>
      <c r="C317" s="67" t="s">
        <v>187</v>
      </c>
      <c r="D317" s="48" t="s">
        <v>190</v>
      </c>
      <c r="E317" s="143">
        <v>1</v>
      </c>
      <c r="F317" s="63" t="s">
        <v>462</v>
      </c>
      <c r="G317" s="136">
        <v>0</v>
      </c>
      <c r="H317" s="147">
        <v>339.13</v>
      </c>
      <c r="I317" s="147">
        <v>1356.53</v>
      </c>
      <c r="J317" s="137">
        <f t="shared" si="4"/>
        <v>1695.6599999999999</v>
      </c>
      <c r="K317" s="138"/>
      <c r="L317" s="138"/>
      <c r="M317" s="138"/>
      <c r="N317" s="138"/>
      <c r="O317" s="138"/>
      <c r="P317" s="138"/>
      <c r="Q317" s="13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61" t="s">
        <v>456</v>
      </c>
      <c r="B318" s="48" t="s">
        <v>41</v>
      </c>
      <c r="C318" s="67" t="s">
        <v>472</v>
      </c>
      <c r="D318" s="48" t="s">
        <v>190</v>
      </c>
      <c r="E318" s="143">
        <v>1</v>
      </c>
      <c r="F318" s="63" t="s">
        <v>463</v>
      </c>
      <c r="G318" s="136">
        <v>0</v>
      </c>
      <c r="H318" s="147">
        <v>339.13</v>
      </c>
      <c r="I318" s="147">
        <v>1356.53</v>
      </c>
      <c r="J318" s="137">
        <f t="shared" si="4"/>
        <v>1695.6599999999999</v>
      </c>
      <c r="K318" s="138"/>
      <c r="L318" s="138"/>
      <c r="M318" s="138"/>
      <c r="N318" s="138"/>
      <c r="O318" s="138"/>
      <c r="P318" s="138"/>
      <c r="Q318" s="13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61" t="s">
        <v>456</v>
      </c>
      <c r="B319" s="48" t="s">
        <v>41</v>
      </c>
      <c r="C319" s="67" t="s">
        <v>188</v>
      </c>
      <c r="D319" s="48" t="s">
        <v>190</v>
      </c>
      <c r="E319" s="143">
        <v>1</v>
      </c>
      <c r="F319" s="63" t="s">
        <v>464</v>
      </c>
      <c r="G319" s="136">
        <v>0</v>
      </c>
      <c r="H319" s="147">
        <v>339.13</v>
      </c>
      <c r="I319" s="147">
        <v>1356.53</v>
      </c>
      <c r="J319" s="137">
        <f t="shared" si="4"/>
        <v>1695.6599999999999</v>
      </c>
      <c r="K319" s="138"/>
      <c r="L319" s="138"/>
      <c r="M319" s="138"/>
      <c r="N319" s="138"/>
      <c r="O319" s="138"/>
      <c r="P319" s="138"/>
      <c r="Q319" s="13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62" t="s">
        <v>192</v>
      </c>
      <c r="B320" s="48" t="s">
        <v>41</v>
      </c>
      <c r="C320" s="68" t="s">
        <v>192</v>
      </c>
      <c r="D320" s="48" t="s">
        <v>192</v>
      </c>
      <c r="E320" s="143">
        <v>1</v>
      </c>
      <c r="F320" s="64" t="s">
        <v>192</v>
      </c>
      <c r="G320" s="136">
        <v>0</v>
      </c>
      <c r="H320" s="136">
        <v>0</v>
      </c>
      <c r="I320" s="136">
        <v>0</v>
      </c>
      <c r="J320" s="137">
        <f t="shared" si="4"/>
        <v>0</v>
      </c>
      <c r="K320" s="138"/>
      <c r="L320" s="138"/>
      <c r="M320" s="138"/>
      <c r="N320" s="138"/>
      <c r="O320" s="138"/>
      <c r="P320" s="138"/>
      <c r="Q320" s="13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62" t="s">
        <v>192</v>
      </c>
      <c r="B321" s="48" t="s">
        <v>41</v>
      </c>
      <c r="C321" s="68" t="s">
        <v>192</v>
      </c>
      <c r="D321" s="48" t="s">
        <v>192</v>
      </c>
      <c r="E321" s="143">
        <v>1</v>
      </c>
      <c r="F321" s="64" t="s">
        <v>192</v>
      </c>
      <c r="G321" s="136">
        <v>0</v>
      </c>
      <c r="H321" s="136">
        <v>0</v>
      </c>
      <c r="I321" s="136">
        <v>0</v>
      </c>
      <c r="J321" s="137">
        <f t="shared" si="4"/>
        <v>0</v>
      </c>
      <c r="K321" s="138"/>
      <c r="L321" s="138"/>
      <c r="M321" s="138"/>
      <c r="N321" s="138"/>
      <c r="O321" s="138"/>
      <c r="P321" s="138"/>
      <c r="Q321" s="13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61" t="s">
        <v>460</v>
      </c>
      <c r="B322" s="48" t="s">
        <v>41</v>
      </c>
      <c r="C322" s="67" t="s">
        <v>473</v>
      </c>
      <c r="D322" s="48" t="s">
        <v>190</v>
      </c>
      <c r="E322" s="143">
        <v>1</v>
      </c>
      <c r="F322" s="63" t="s">
        <v>465</v>
      </c>
      <c r="G322" s="136">
        <v>0</v>
      </c>
      <c r="H322" s="147">
        <v>339.13</v>
      </c>
      <c r="I322" s="147">
        <v>1356.53</v>
      </c>
      <c r="J322" s="137">
        <f t="shared" si="4"/>
        <v>1695.6599999999999</v>
      </c>
      <c r="K322" s="138"/>
      <c r="L322" s="138"/>
      <c r="M322" s="138"/>
      <c r="N322" s="138"/>
      <c r="O322" s="138"/>
      <c r="P322" s="138"/>
      <c r="Q322" s="13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s="80" customFormat="1" x14ac:dyDescent="0.2">
      <c r="A323" s="86" t="s">
        <v>533</v>
      </c>
      <c r="B323" s="145" t="s">
        <v>43</v>
      </c>
      <c r="C323" s="84" t="s">
        <v>212</v>
      </c>
      <c r="D323" s="145" t="s">
        <v>190</v>
      </c>
      <c r="E323" s="146">
        <v>1</v>
      </c>
      <c r="F323" s="86" t="s">
        <v>534</v>
      </c>
      <c r="G323" s="147">
        <v>0</v>
      </c>
      <c r="H323" s="147">
        <v>296.74</v>
      </c>
      <c r="I323" s="147">
        <v>1186.96</v>
      </c>
      <c r="J323" s="148">
        <f t="shared" si="4"/>
        <v>1483.7</v>
      </c>
      <c r="K323" s="149"/>
      <c r="L323" s="149"/>
      <c r="M323" s="149"/>
      <c r="N323" s="149"/>
      <c r="O323" s="149"/>
      <c r="P323" s="149"/>
      <c r="Q323" s="14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  <c r="AD323" s="79"/>
    </row>
    <row r="324" spans="1:30" x14ac:dyDescent="0.2">
      <c r="A324" s="64" t="s">
        <v>192</v>
      </c>
      <c r="B324" s="48" t="s">
        <v>43</v>
      </c>
      <c r="C324" s="52" t="s">
        <v>192</v>
      </c>
      <c r="D324" s="48" t="s">
        <v>192</v>
      </c>
      <c r="E324" s="143">
        <v>1</v>
      </c>
      <c r="F324" s="64" t="s">
        <v>192</v>
      </c>
      <c r="G324" s="136">
        <v>0</v>
      </c>
      <c r="H324" s="136">
        <v>0</v>
      </c>
      <c r="I324" s="136">
        <v>0</v>
      </c>
      <c r="J324" s="137">
        <f t="shared" si="4"/>
        <v>0</v>
      </c>
      <c r="K324" s="138"/>
      <c r="L324" s="138"/>
      <c r="M324" s="138"/>
      <c r="N324" s="138"/>
      <c r="O324" s="138"/>
      <c r="P324" s="138"/>
      <c r="Q324" s="138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x14ac:dyDescent="0.2">
      <c r="A325" s="64" t="s">
        <v>192</v>
      </c>
      <c r="B325" s="48" t="s">
        <v>43</v>
      </c>
      <c r="C325" s="52" t="s">
        <v>192</v>
      </c>
      <c r="D325" s="48" t="s">
        <v>192</v>
      </c>
      <c r="E325" s="143">
        <v>1</v>
      </c>
      <c r="F325" s="64" t="s">
        <v>192</v>
      </c>
      <c r="G325" s="136">
        <v>0</v>
      </c>
      <c r="H325" s="136">
        <v>0</v>
      </c>
      <c r="I325" s="136">
        <v>0</v>
      </c>
      <c r="J325" s="137">
        <f t="shared" si="4"/>
        <v>0</v>
      </c>
      <c r="K325" s="138"/>
      <c r="L325" s="138"/>
      <c r="M325" s="138"/>
      <c r="N325" s="138"/>
      <c r="O325" s="138"/>
      <c r="P325" s="138"/>
      <c r="Q325" s="13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61" t="s">
        <v>469</v>
      </c>
      <c r="B326" s="48" t="s">
        <v>43</v>
      </c>
      <c r="C326" s="48" t="s">
        <v>185</v>
      </c>
      <c r="D326" s="48" t="s">
        <v>190</v>
      </c>
      <c r="E326" s="143">
        <v>1</v>
      </c>
      <c r="F326" s="63" t="s">
        <v>468</v>
      </c>
      <c r="G326" s="136">
        <v>0</v>
      </c>
      <c r="H326" s="140">
        <v>296.74</v>
      </c>
      <c r="I326" s="140">
        <v>1186.96</v>
      </c>
      <c r="J326" s="137">
        <f t="shared" si="4"/>
        <v>1483.7</v>
      </c>
      <c r="K326" s="138"/>
      <c r="L326" s="138"/>
      <c r="M326" s="138"/>
      <c r="N326" s="138"/>
      <c r="O326" s="138"/>
      <c r="P326" s="138"/>
      <c r="Q326" s="13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64" t="s">
        <v>192</v>
      </c>
      <c r="B327" s="48" t="s">
        <v>43</v>
      </c>
      <c r="C327" s="52" t="s">
        <v>192</v>
      </c>
      <c r="D327" s="48" t="s">
        <v>192</v>
      </c>
      <c r="E327" s="143">
        <v>1</v>
      </c>
      <c r="F327" s="64" t="s">
        <v>192</v>
      </c>
      <c r="G327" s="136">
        <v>0</v>
      </c>
      <c r="H327" s="136">
        <v>0</v>
      </c>
      <c r="I327" s="136">
        <v>0</v>
      </c>
      <c r="J327" s="137">
        <f t="shared" si="4"/>
        <v>0</v>
      </c>
      <c r="K327" s="138"/>
      <c r="L327" s="138"/>
      <c r="M327" s="138"/>
      <c r="N327" s="138"/>
      <c r="O327" s="138"/>
      <c r="P327" s="138"/>
      <c r="Q327" s="13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ht="45" x14ac:dyDescent="0.2">
      <c r="A328" s="41" t="s">
        <v>13</v>
      </c>
      <c r="B328" s="41" t="s">
        <v>14</v>
      </c>
      <c r="C328" s="21" t="s">
        <v>15</v>
      </c>
      <c r="D328" s="21" t="s">
        <v>16</v>
      </c>
      <c r="E328" s="21" t="s">
        <v>17</v>
      </c>
      <c r="F328" s="151"/>
      <c r="G328" s="21" t="s">
        <v>18</v>
      </c>
      <c r="H328" s="21" t="s">
        <v>19</v>
      </c>
      <c r="I328" s="21" t="s">
        <v>20</v>
      </c>
      <c r="J328" s="21" t="s">
        <v>21</v>
      </c>
      <c r="K328" s="138"/>
      <c r="L328" s="138"/>
      <c r="M328" s="138"/>
      <c r="N328" s="138"/>
      <c r="O328" s="138"/>
      <c r="P328" s="138"/>
      <c r="Q328" s="13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x14ac:dyDescent="0.2">
      <c r="A329" s="152" t="s">
        <v>22</v>
      </c>
      <c r="B329" s="135" t="s">
        <v>23</v>
      </c>
      <c r="C329" s="153">
        <f>SUMIFS($E$7:$E$327,$B$7:$B$327,"DAS",$D$7:$D$327,"&lt;&gt;VAGO")</f>
        <v>1</v>
      </c>
      <c r="D329" s="153">
        <f>SUMIFS($E$7:$E$327,$B$7:$B$327,"DAS",$D$7:$D$327,"VAGO")</f>
        <v>0</v>
      </c>
      <c r="E329" s="153">
        <f t="shared" ref="E329:E339" si="5">C329+D329</f>
        <v>1</v>
      </c>
      <c r="F329" s="154"/>
      <c r="G329" s="18">
        <f>SUMIF($B$7:$B$327,"DAS",$G$7:$G$327)</f>
        <v>0</v>
      </c>
      <c r="H329" s="18">
        <f>SUMIF($B$7:$B$327,"DAS",$H$7:$H$327)</f>
        <v>0</v>
      </c>
      <c r="I329" s="18">
        <f>SUMIF($B$7:$B$327,"DAS",$I$7:$I$327)</f>
        <v>18810</v>
      </c>
      <c r="J329" s="18">
        <f>SUMIF($B$7:$B$327,"DAS",$J$7:$J$327)</f>
        <v>18810</v>
      </c>
      <c r="K329" s="155"/>
      <c r="L329" s="155"/>
      <c r="M329" s="155"/>
      <c r="N329" s="155"/>
      <c r="O329" s="155"/>
      <c r="P329" s="155"/>
      <c r="Q329" s="155"/>
    </row>
    <row r="330" spans="1:30" x14ac:dyDescent="0.2">
      <c r="A330" s="152" t="s">
        <v>24</v>
      </c>
      <c r="B330" s="135" t="s">
        <v>25</v>
      </c>
      <c r="C330" s="153">
        <f>SUMIFS($E$7:$E$327,$B$7:$B$327,"DAS-1",$D$7:$D$327,"&lt;&gt;VAGO")</f>
        <v>4</v>
      </c>
      <c r="D330" s="153">
        <f>SUMIFS($E$7:$E$327,$B$7:$B$327,"DAS-1",$D$7:$D$327,"VAGO")</f>
        <v>1</v>
      </c>
      <c r="E330" s="153">
        <f t="shared" si="5"/>
        <v>5</v>
      </c>
      <c r="F330" s="156"/>
      <c r="G330" s="18">
        <f>SUMIF($B$7:$B$327,"DAS-1",$G$7:$G$327)</f>
        <v>0</v>
      </c>
      <c r="H330" s="18">
        <f>SUMIF($B$7:$B$327,"DAS-1",$H$7:$H$327)</f>
        <v>2860</v>
      </c>
      <c r="I330" s="18">
        <f>SUMIF($B$7:$B$327,"DAS-1",$I$7:$I$327)</f>
        <v>45760</v>
      </c>
      <c r="J330" s="18">
        <f>SUMIF($B$7:$B$327,"DAS-1",$J$7:$J$327)</f>
        <v>48620</v>
      </c>
      <c r="K330" s="155"/>
      <c r="L330" s="155"/>
      <c r="M330" s="155"/>
      <c r="N330" s="155"/>
      <c r="O330" s="155"/>
      <c r="P330" s="155"/>
      <c r="Q330" s="155"/>
    </row>
    <row r="331" spans="1:30" x14ac:dyDescent="0.2">
      <c r="A331" s="152" t="s">
        <v>26</v>
      </c>
      <c r="B331" s="135" t="s">
        <v>27</v>
      </c>
      <c r="C331" s="153">
        <f>SUMIFS($E$7:$E$327,$B$7:$B$327,"DAS-2",$D$7:$D$327,"&lt;&gt;VAGO")</f>
        <v>10</v>
      </c>
      <c r="D331" s="153">
        <f>SUMIFS($E$7:$E$327,$B$7:$B$327,"DAS-2",$D$7:$D$327,"VAGO")</f>
        <v>13</v>
      </c>
      <c r="E331" s="153">
        <f t="shared" si="5"/>
        <v>23</v>
      </c>
      <c r="F331" s="156"/>
      <c r="G331" s="18">
        <f>SUMIF($B$7:$B$327,"DAS-2",$G$7:$G$327)</f>
        <v>0</v>
      </c>
      <c r="H331" s="18">
        <f>SUMIF($B$7:$B$327,"DAS-2",$H$7:$H$327)</f>
        <v>18652.2</v>
      </c>
      <c r="I331" s="18">
        <f>SUMIF($B$7:$B$327,"DAS-2",$I$7:$I$327)</f>
        <v>74608.7</v>
      </c>
      <c r="J331" s="18">
        <f>SUMIF($B$7:$B$327,"DAS-2",$J$7:$J$327)</f>
        <v>93260.89999999998</v>
      </c>
      <c r="K331" s="155"/>
      <c r="L331" s="155"/>
      <c r="M331" s="155"/>
      <c r="N331" s="155"/>
      <c r="O331" s="155"/>
      <c r="P331" s="155"/>
      <c r="Q331" s="155"/>
    </row>
    <row r="332" spans="1:30" x14ac:dyDescent="0.2">
      <c r="A332" s="152" t="s">
        <v>28</v>
      </c>
      <c r="B332" s="135" t="s">
        <v>29</v>
      </c>
      <c r="C332" s="153">
        <f>SUMIFS($E$7:$E$327,$B$7:$B$327,"DAS-3",$D$7:$D$327,"&lt;&gt;VAGO")</f>
        <v>15</v>
      </c>
      <c r="D332" s="153">
        <f>SUMIFS($E$7:$E$327,$B$7:$B$327,"DAS-3",$D$7:$D$327,"VAGO")</f>
        <v>19</v>
      </c>
      <c r="E332" s="153">
        <f t="shared" si="5"/>
        <v>34</v>
      </c>
      <c r="F332" s="156"/>
      <c r="G332" s="18">
        <f>SUMIF($B$7:$B$327,"DAS-3",$G$7:$G$327)</f>
        <v>0</v>
      </c>
      <c r="H332" s="18">
        <f>SUMIF($B$7:$B$327,"DAS-3",$H$7:$H$327)</f>
        <v>21958.719999999998</v>
      </c>
      <c r="I332" s="18">
        <f>SUMIF($B$7:$B$327,"DAS-3",$I$7:$I$327)</f>
        <v>94108.799999999988</v>
      </c>
      <c r="J332" s="18">
        <f>SUMIF($B$7:$B$327,"DAS-3",$J$7:$J$327)</f>
        <v>116067.51999999996</v>
      </c>
      <c r="K332" s="155"/>
      <c r="L332" s="155"/>
      <c r="M332" s="155"/>
      <c r="N332" s="155"/>
      <c r="O332" s="155"/>
      <c r="P332" s="155"/>
      <c r="Q332" s="155"/>
    </row>
    <row r="333" spans="1:30" x14ac:dyDescent="0.2">
      <c r="A333" s="157" t="s">
        <v>30</v>
      </c>
      <c r="B333" s="135" t="s">
        <v>31</v>
      </c>
      <c r="C333" s="153">
        <f>SUMIFS($E$7:$E$327,$B$7:$B$327,"DAS-4",$D$7:$D$327,"&lt;&gt;VAGO")</f>
        <v>62</v>
      </c>
      <c r="D333" s="153">
        <f>SUMIFS($E$7:$E$327,$B$7:$B$327,"DAS-4",$D$7:$D$327,"VAGO")</f>
        <v>74</v>
      </c>
      <c r="E333" s="153">
        <f t="shared" si="5"/>
        <v>136</v>
      </c>
      <c r="F333" s="158"/>
      <c r="G333" s="18">
        <f>SUMIF($B$7:$B$327,"DAS-4",$G$7:$G$327)</f>
        <v>0</v>
      </c>
      <c r="H333" s="18">
        <f>SUMIF($B$7:$B$327,"DAS-4",$H$7:$H$327)</f>
        <v>87788.879999999917</v>
      </c>
      <c r="I333" s="18">
        <f>SUMIF($B$7:$B$327,"DAS-4",$I$7:$I$327)</f>
        <v>362684.74999999953</v>
      </c>
      <c r="J333" s="18">
        <f>SUMIF($B$7:$B$327,"DAS-4",$J$7:$J$327)</f>
        <v>450473.6300000007</v>
      </c>
      <c r="K333" s="155"/>
      <c r="L333" s="155"/>
      <c r="M333" s="155"/>
      <c r="N333" s="155"/>
      <c r="O333" s="155"/>
      <c r="P333" s="155"/>
      <c r="Q333" s="155"/>
    </row>
    <row r="334" spans="1:30" x14ac:dyDescent="0.2">
      <c r="A334" s="157" t="s">
        <v>32</v>
      </c>
      <c r="B334" s="135" t="s">
        <v>33</v>
      </c>
      <c r="C334" s="153">
        <f>SUMIFS($E$7:$E$327,$B$7:$B$327,"DAS-5",$D$7:$D$327,"&lt;&gt;VAGO")</f>
        <v>34</v>
      </c>
      <c r="D334" s="153">
        <f>SUMIFS($E$7:$E$327,$B$7:$B$327,"DAS-5",$D$7:$D$327,"VAGO")</f>
        <v>1</v>
      </c>
      <c r="E334" s="153">
        <f t="shared" si="5"/>
        <v>35</v>
      </c>
      <c r="F334" s="158"/>
      <c r="G334" s="18">
        <f>SUMIF($B$7:$B$327,"DAS-5",$G$7:$G$327)</f>
        <v>0</v>
      </c>
      <c r="H334" s="18">
        <f>SUMIF($B$7:$B$327,"DAS-5",$H$7:$H$327)</f>
        <v>40356.639999999978</v>
      </c>
      <c r="I334" s="18">
        <f>SUMIF($B$7:$B$327,"DAS-5",$I$7:$I$327)</f>
        <v>161426.55999999991</v>
      </c>
      <c r="J334" s="18">
        <f>SUMIF($B$7:$B$327,"DAS-5",$J$7:$J$327)</f>
        <v>201783.19999999992</v>
      </c>
      <c r="K334" s="155"/>
      <c r="L334" s="155"/>
      <c r="M334" s="155"/>
      <c r="N334" s="155"/>
      <c r="O334" s="155"/>
      <c r="P334" s="155"/>
      <c r="Q334" s="155"/>
    </row>
    <row r="335" spans="1:30" x14ac:dyDescent="0.2">
      <c r="A335" s="157" t="s">
        <v>34</v>
      </c>
      <c r="B335" s="135" t="s">
        <v>35</v>
      </c>
      <c r="C335" s="153">
        <f>SUMIFS($E$7:$E$327,$B$7:$B$327,"CAA-1",$D$7:$D$327,"&lt;&gt;VAGO")</f>
        <v>35</v>
      </c>
      <c r="D335" s="153">
        <f>SUMIFS($E$7:$E$327,$B$7:$B$327,"CAA-1",$D$7:$D$327,"VAGO")</f>
        <v>2</v>
      </c>
      <c r="E335" s="153">
        <f t="shared" si="5"/>
        <v>37</v>
      </c>
      <c r="F335" s="158"/>
      <c r="G335" s="18">
        <f>SUMIF($B$7:$B$327,"CAA-1",$G$7:$G$327)</f>
        <v>0</v>
      </c>
      <c r="H335" s="18">
        <f>SUMIF($B$7:$B$327,"CAA-1",$H$7:$H$327)</f>
        <v>33993.630000000012</v>
      </c>
      <c r="I335" s="18">
        <f>SUMIF($B$7:$B$327,"CAA-1",$I$7:$I$327)</f>
        <v>144215.04999999987</v>
      </c>
      <c r="J335" s="18">
        <f>SUMIF($B$7:$B$327,"CAA-1",$J$7:$J$327)</f>
        <v>178208.68</v>
      </c>
      <c r="K335" s="155"/>
      <c r="L335" s="155"/>
      <c r="M335" s="155"/>
      <c r="N335" s="155"/>
      <c r="O335" s="155"/>
      <c r="P335" s="155"/>
      <c r="Q335" s="155"/>
    </row>
    <row r="336" spans="1:30" x14ac:dyDescent="0.2">
      <c r="A336" s="157" t="s">
        <v>36</v>
      </c>
      <c r="B336" s="135" t="s">
        <v>37</v>
      </c>
      <c r="C336" s="153">
        <f>SUMIFS($E$7:$E$327,$B$7:$B$327,"CAA-2",$D$7:$D$327,"&lt;&gt;VAGO")</f>
        <v>18</v>
      </c>
      <c r="D336" s="153">
        <f>SUMIFS($E$7:$E$327,$B$7:$B$327,"CAA-2",$D$7:$D$327,"VAGO")</f>
        <v>0</v>
      </c>
      <c r="E336" s="153">
        <f t="shared" si="5"/>
        <v>18</v>
      </c>
      <c r="F336" s="158"/>
      <c r="G336" s="18">
        <f>SUMIF($B$7:$B$327,"CAA-2",$G$7:$G$327)</f>
        <v>0</v>
      </c>
      <c r="H336" s="18">
        <f>SUMIF($B$7:$B$327,"CAA-2",$H$7:$H$327)</f>
        <v>13565.28</v>
      </c>
      <c r="I336" s="18">
        <f>SUMIF($B$7:$B$327,"CAA-2",$I$7:$I$327)</f>
        <v>61043.579999999987</v>
      </c>
      <c r="J336" s="18">
        <f>SUMIF($B$7:$B$327,"CAA-2",$J$7:$J$327)</f>
        <v>74608.86</v>
      </c>
      <c r="K336" s="155"/>
      <c r="L336" s="155"/>
      <c r="M336" s="155"/>
      <c r="N336" s="155"/>
      <c r="O336" s="155"/>
      <c r="P336" s="155"/>
      <c r="Q336" s="155"/>
    </row>
    <row r="337" spans="1:30" x14ac:dyDescent="0.2">
      <c r="A337" s="157" t="s">
        <v>38</v>
      </c>
      <c r="B337" s="135" t="s">
        <v>39</v>
      </c>
      <c r="C337" s="153">
        <f>SUMIFS($E$7:$E$327,$B$7:$B$327,"CAA-3",$D$7:$D$327,"&lt;&gt;VAGO")</f>
        <v>14</v>
      </c>
      <c r="D337" s="153">
        <f>SUMIFS($E$7:$E$327,$B$7:$B$327,"CAA-3",$D$7:$D$327,"VAGO")</f>
        <v>2</v>
      </c>
      <c r="E337" s="153">
        <f t="shared" si="5"/>
        <v>16</v>
      </c>
      <c r="F337" s="156"/>
      <c r="G337" s="18">
        <f>SUMIF($B$7:$B$327,"CAA-3",$G$7:$G$327)</f>
        <v>0</v>
      </c>
      <c r="H337" s="18">
        <f>SUMIF($B$7:$B$327,"CAA-3",$H$7:$H$327)</f>
        <v>7164.170000000001</v>
      </c>
      <c r="I337" s="18">
        <f>SUMIF($B$7:$B$327,"CAA-3",$I$7:$I$327)</f>
        <v>30861.040000000005</v>
      </c>
      <c r="J337" s="18">
        <f>SUMIF($B$7:$B$327,"CAA-3",$J$7:$J$327)</f>
        <v>38025.21</v>
      </c>
      <c r="K337" s="155"/>
      <c r="L337" s="155"/>
      <c r="M337" s="155"/>
      <c r="N337" s="155"/>
      <c r="O337" s="155"/>
      <c r="P337" s="155"/>
      <c r="Q337" s="155"/>
    </row>
    <row r="338" spans="1:30" x14ac:dyDescent="0.2">
      <c r="A338" s="157" t="s">
        <v>40</v>
      </c>
      <c r="B338" s="135" t="s">
        <v>41</v>
      </c>
      <c r="C338" s="153">
        <f>SUMIFS($E$7:$E$327,$B$7:$B$327,"CAA-4",$D$7:$D$327,"&lt;&gt;VAGO")</f>
        <v>7</v>
      </c>
      <c r="D338" s="153">
        <f>SUMIFS($E$7:$E$327,$B$7:$B$327,"CAA-4",$D$7:$D$327,"VAGO")</f>
        <v>4</v>
      </c>
      <c r="E338" s="153">
        <f t="shared" si="5"/>
        <v>11</v>
      </c>
      <c r="F338" s="156"/>
      <c r="G338" s="18">
        <f>SUMIF($B$7:$B$327,"CAA-4",$G$7:$G$327)</f>
        <v>0</v>
      </c>
      <c r="H338" s="18">
        <f>SUMIF($B$7:$B$327,"CAA-4",$H$7:$H$327)</f>
        <v>2373.9100000000003</v>
      </c>
      <c r="I338" s="18">
        <f>SUMIF($B$7:$B$327,"CAA-4",$I$7:$I$327)</f>
        <v>9495.7099999999991</v>
      </c>
      <c r="J338" s="18">
        <f>SUMIF($B$7:$B$327,"CAA-4",$J$7:$J$327)</f>
        <v>11869.619999999999</v>
      </c>
      <c r="K338" s="155"/>
      <c r="L338" s="155"/>
      <c r="M338" s="155"/>
      <c r="N338" s="155"/>
      <c r="O338" s="155"/>
      <c r="P338" s="155"/>
      <c r="Q338" s="155"/>
    </row>
    <row r="339" spans="1:30" x14ac:dyDescent="0.2">
      <c r="A339" s="157" t="s">
        <v>42</v>
      </c>
      <c r="B339" s="135" t="s">
        <v>43</v>
      </c>
      <c r="C339" s="153">
        <f>SUMIFS($E$7:$E$327,$B$7:$B$327,"CAA-5",$D$7:$D$327,"&lt;&gt;VAGO")</f>
        <v>2</v>
      </c>
      <c r="D339" s="153">
        <f>SUMIFS($E$7:$E$327,$B$7:$B$327,"CAA-5",$D$7:$D$327,"VAGO")</f>
        <v>3</v>
      </c>
      <c r="E339" s="153">
        <f t="shared" si="5"/>
        <v>5</v>
      </c>
      <c r="F339" s="156"/>
      <c r="G339" s="18">
        <f>SUMIF($B$7:$B$327,"CAA-5",$G$7:$G$327)</f>
        <v>0</v>
      </c>
      <c r="H339" s="18">
        <f>SUMIF($B$7:$B$327,"CAA-5",$H$7:$H$327)</f>
        <v>593.48</v>
      </c>
      <c r="I339" s="18">
        <f>SUMIF($B$7:$B$327,"CAA-5",$I$7:$I$327)</f>
        <v>2373.92</v>
      </c>
      <c r="J339" s="18">
        <f>SUMIF($B$7:$B$327,"CAA-5",$J$7:$J$327)</f>
        <v>2967.4</v>
      </c>
      <c r="K339" s="155"/>
      <c r="L339" s="155"/>
      <c r="M339" s="155"/>
      <c r="N339" s="155"/>
      <c r="O339" s="155"/>
      <c r="P339" s="155"/>
      <c r="Q339" s="155"/>
    </row>
    <row r="340" spans="1:30" x14ac:dyDescent="0.2">
      <c r="A340" s="41" t="s">
        <v>44</v>
      </c>
      <c r="B340" s="151"/>
      <c r="C340" s="21">
        <f t="shared" ref="C340:E340" si="6">SUM(C329:C337)</f>
        <v>193</v>
      </c>
      <c r="D340" s="21">
        <f t="shared" si="6"/>
        <v>112</v>
      </c>
      <c r="E340" s="21">
        <f t="shared" si="6"/>
        <v>305</v>
      </c>
      <c r="F340" s="151"/>
      <c r="G340" s="22">
        <f t="shared" ref="G340:J340" si="7">SUM(G329:G339)</f>
        <v>0</v>
      </c>
      <c r="H340" s="22">
        <f t="shared" si="7"/>
        <v>229306.90999999995</v>
      </c>
      <c r="I340" s="22">
        <f t="shared" si="7"/>
        <v>1005388.1099999994</v>
      </c>
      <c r="J340" s="22">
        <f t="shared" si="7"/>
        <v>1234695.0200000007</v>
      </c>
      <c r="K340" s="155"/>
      <c r="L340" s="155"/>
      <c r="M340" s="155"/>
      <c r="N340" s="155"/>
      <c r="O340" s="155"/>
      <c r="P340" s="155"/>
      <c r="Q340" s="155"/>
    </row>
    <row r="341" spans="1:30" ht="45.75" customHeight="1" x14ac:dyDescent="0.2">
      <c r="A341" s="155"/>
      <c r="B341" s="155"/>
      <c r="C341" s="155"/>
      <c r="D341" s="155"/>
      <c r="E341" s="155"/>
      <c r="F341" s="155"/>
      <c r="G341" s="155"/>
      <c r="H341" s="138"/>
      <c r="I341" s="138"/>
      <c r="J341" s="159"/>
      <c r="K341" s="155"/>
      <c r="L341" s="155"/>
      <c r="M341" s="155"/>
      <c r="N341" s="155"/>
      <c r="O341" s="155"/>
      <c r="P341" s="155"/>
      <c r="Q341" s="155"/>
    </row>
    <row r="342" spans="1:30" x14ac:dyDescent="0.2">
      <c r="A342" s="239" t="s">
        <v>45</v>
      </c>
      <c r="B342" s="232"/>
      <c r="C342" s="232"/>
      <c r="D342" s="232"/>
      <c r="E342" s="232"/>
      <c r="F342" s="232"/>
      <c r="G342" s="232"/>
      <c r="H342" s="232"/>
      <c r="I342" s="233"/>
      <c r="J342" s="155"/>
      <c r="K342" s="129"/>
      <c r="L342" s="155"/>
      <c r="M342" s="155"/>
      <c r="N342" s="155"/>
      <c r="O342" s="155"/>
      <c r="P342" s="155"/>
      <c r="Q342" s="155"/>
    </row>
    <row r="343" spans="1:30" ht="30" x14ac:dyDescent="0.2">
      <c r="A343" s="9" t="s">
        <v>46</v>
      </c>
      <c r="B343" s="9" t="s">
        <v>47</v>
      </c>
      <c r="C343" s="9" t="s">
        <v>48</v>
      </c>
      <c r="D343" s="9" t="s">
        <v>49</v>
      </c>
      <c r="E343" s="9" t="s">
        <v>50</v>
      </c>
      <c r="F343" s="9" t="s">
        <v>51</v>
      </c>
      <c r="G343" s="9" t="s">
        <v>52</v>
      </c>
      <c r="H343" s="9" t="s">
        <v>53</v>
      </c>
      <c r="I343" s="9" t="s">
        <v>54</v>
      </c>
      <c r="J343" s="160"/>
      <c r="K343" s="129"/>
      <c r="L343" s="160"/>
      <c r="M343" s="160"/>
      <c r="N343" s="160"/>
      <c r="O343" s="160"/>
      <c r="P343" s="160"/>
      <c r="Q343" s="160"/>
      <c r="R343" s="134"/>
      <c r="S343" s="134"/>
      <c r="T343" s="134"/>
      <c r="U343" s="134"/>
      <c r="V343" s="134"/>
      <c r="W343" s="134"/>
      <c r="X343" s="134"/>
      <c r="Y343" s="134"/>
      <c r="Z343" s="134"/>
      <c r="AA343" s="134"/>
      <c r="AB343" s="134"/>
      <c r="AC343" s="134"/>
      <c r="AD343" s="134"/>
    </row>
    <row r="344" spans="1:30" x14ac:dyDescent="0.2">
      <c r="A344" s="63" t="s">
        <v>195</v>
      </c>
      <c r="B344" s="161" t="s">
        <v>64</v>
      </c>
      <c r="C344" s="48" t="s">
        <v>212</v>
      </c>
      <c r="D344" s="48" t="s">
        <v>189</v>
      </c>
      <c r="E344" s="135">
        <v>1</v>
      </c>
      <c r="F344" s="63" t="s">
        <v>470</v>
      </c>
      <c r="G344" s="136">
        <v>0</v>
      </c>
      <c r="H344" s="136">
        <v>7460.87</v>
      </c>
      <c r="I344" s="137">
        <f t="shared" ref="I344:I356" si="8">SUM(G344:H344)</f>
        <v>7460.87</v>
      </c>
      <c r="J344" s="155"/>
      <c r="K344" s="138"/>
      <c r="L344" s="138"/>
      <c r="M344" s="138"/>
      <c r="N344" s="138"/>
      <c r="O344" s="138"/>
      <c r="P344" s="138"/>
      <c r="Q344" s="138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x14ac:dyDescent="0.2">
      <c r="A345" s="64" t="s">
        <v>192</v>
      </c>
      <c r="B345" s="162" t="s">
        <v>64</v>
      </c>
      <c r="C345" s="52" t="s">
        <v>192</v>
      </c>
      <c r="D345" s="48" t="s">
        <v>192</v>
      </c>
      <c r="E345" s="135">
        <v>1</v>
      </c>
      <c r="F345" s="64" t="s">
        <v>192</v>
      </c>
      <c r="G345" s="136">
        <v>0</v>
      </c>
      <c r="H345" s="136">
        <v>0</v>
      </c>
      <c r="I345" s="137">
        <f t="shared" si="8"/>
        <v>0</v>
      </c>
      <c r="J345" s="155"/>
      <c r="K345" s="138"/>
      <c r="L345" s="138"/>
      <c r="M345" s="138"/>
      <c r="N345" s="138"/>
      <c r="O345" s="138"/>
      <c r="P345" s="138"/>
      <c r="Q345" s="13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63" t="s">
        <v>481</v>
      </c>
      <c r="B346" s="162" t="s">
        <v>68</v>
      </c>
      <c r="C346" s="48" t="s">
        <v>478</v>
      </c>
      <c r="D346" s="48" t="s">
        <v>189</v>
      </c>
      <c r="E346" s="135">
        <v>1</v>
      </c>
      <c r="F346" s="63" t="s">
        <v>474</v>
      </c>
      <c r="G346" s="136">
        <v>0</v>
      </c>
      <c r="H346" s="136">
        <v>5765.22</v>
      </c>
      <c r="I346" s="137">
        <f t="shared" si="8"/>
        <v>5765.22</v>
      </c>
      <c r="J346" s="155"/>
      <c r="K346" s="138"/>
      <c r="L346" s="138"/>
      <c r="M346" s="138"/>
      <c r="N346" s="138"/>
      <c r="O346" s="138"/>
      <c r="P346" s="138"/>
      <c r="Q346" s="13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63" t="s">
        <v>482</v>
      </c>
      <c r="B347" s="162" t="s">
        <v>68</v>
      </c>
      <c r="C347" s="48" t="s">
        <v>479</v>
      </c>
      <c r="D347" s="48" t="s">
        <v>189</v>
      </c>
      <c r="E347" s="135">
        <v>1</v>
      </c>
      <c r="F347" s="63" t="s">
        <v>475</v>
      </c>
      <c r="G347" s="136">
        <v>0</v>
      </c>
      <c r="H347" s="136">
        <v>5765.22</v>
      </c>
      <c r="I347" s="137">
        <f t="shared" si="8"/>
        <v>5765.22</v>
      </c>
      <c r="J347" s="155"/>
      <c r="K347" s="138"/>
      <c r="L347" s="138"/>
      <c r="M347" s="138"/>
      <c r="N347" s="138"/>
      <c r="O347" s="138"/>
      <c r="P347" s="138"/>
      <c r="Q347" s="13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63" t="s">
        <v>483</v>
      </c>
      <c r="B348" s="162" t="s">
        <v>68</v>
      </c>
      <c r="C348" s="48" t="s">
        <v>213</v>
      </c>
      <c r="D348" s="48" t="s">
        <v>189</v>
      </c>
      <c r="E348" s="135">
        <v>1</v>
      </c>
      <c r="F348" s="63" t="s">
        <v>476</v>
      </c>
      <c r="G348" s="136">
        <v>0</v>
      </c>
      <c r="H348" s="136">
        <v>5765.22</v>
      </c>
      <c r="I348" s="137">
        <f t="shared" si="8"/>
        <v>5765.22</v>
      </c>
      <c r="J348" s="155"/>
      <c r="K348" s="138"/>
      <c r="L348" s="138"/>
      <c r="M348" s="138"/>
      <c r="N348" s="138"/>
      <c r="O348" s="138"/>
      <c r="P348" s="138"/>
      <c r="Q348" s="13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63" t="s">
        <v>484</v>
      </c>
      <c r="B349" s="162" t="s">
        <v>68</v>
      </c>
      <c r="C349" s="48" t="s">
        <v>480</v>
      </c>
      <c r="D349" s="48" t="s">
        <v>189</v>
      </c>
      <c r="E349" s="135">
        <v>1</v>
      </c>
      <c r="F349" s="63" t="s">
        <v>477</v>
      </c>
      <c r="G349" s="136">
        <v>0</v>
      </c>
      <c r="H349" s="136">
        <v>5765.22</v>
      </c>
      <c r="I349" s="137">
        <f t="shared" si="8"/>
        <v>5765.22</v>
      </c>
      <c r="J349" s="155"/>
      <c r="K349" s="138"/>
      <c r="L349" s="138"/>
      <c r="M349" s="138"/>
      <c r="N349" s="138"/>
      <c r="O349" s="138"/>
      <c r="P349" s="138"/>
      <c r="Q349" s="13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64" t="s">
        <v>192</v>
      </c>
      <c r="B350" s="162" t="s">
        <v>70</v>
      </c>
      <c r="C350" s="52" t="s">
        <v>192</v>
      </c>
      <c r="D350" s="48" t="s">
        <v>192</v>
      </c>
      <c r="E350" s="135">
        <v>1</v>
      </c>
      <c r="F350" s="64" t="s">
        <v>192</v>
      </c>
      <c r="G350" s="136">
        <v>0</v>
      </c>
      <c r="H350" s="136">
        <v>0</v>
      </c>
      <c r="I350" s="137">
        <f t="shared" si="8"/>
        <v>0</v>
      </c>
      <c r="J350" s="155"/>
      <c r="K350" s="138"/>
      <c r="L350" s="138"/>
      <c r="M350" s="138"/>
      <c r="N350" s="138"/>
      <c r="O350" s="138"/>
      <c r="P350" s="138"/>
      <c r="Q350" s="13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70" t="s">
        <v>492</v>
      </c>
      <c r="B351" s="162" t="s">
        <v>70</v>
      </c>
      <c r="C351" s="48" t="s">
        <v>213</v>
      </c>
      <c r="D351" s="48" t="s">
        <v>189</v>
      </c>
      <c r="E351" s="135">
        <v>1</v>
      </c>
      <c r="F351" s="63" t="s">
        <v>485</v>
      </c>
      <c r="G351" s="136">
        <v>0</v>
      </c>
      <c r="H351" s="136">
        <v>4747.83</v>
      </c>
      <c r="I351" s="137">
        <f t="shared" si="8"/>
        <v>4747.83</v>
      </c>
      <c r="J351" s="155"/>
      <c r="K351" s="138"/>
      <c r="L351" s="138"/>
      <c r="M351" s="138"/>
      <c r="N351" s="138"/>
      <c r="O351" s="138"/>
      <c r="P351" s="138"/>
      <c r="Q351" s="13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70" t="s">
        <v>493</v>
      </c>
      <c r="B352" s="162" t="s">
        <v>70</v>
      </c>
      <c r="C352" s="48" t="s">
        <v>212</v>
      </c>
      <c r="D352" s="48" t="s">
        <v>189</v>
      </c>
      <c r="E352" s="135">
        <v>1</v>
      </c>
      <c r="F352" s="63" t="s">
        <v>486</v>
      </c>
      <c r="G352" s="136">
        <v>0</v>
      </c>
      <c r="H352" s="136">
        <v>4747.83</v>
      </c>
      <c r="I352" s="137">
        <f t="shared" si="8"/>
        <v>4747.83</v>
      </c>
      <c r="J352" s="155"/>
      <c r="K352" s="138"/>
      <c r="L352" s="138"/>
      <c r="M352" s="138"/>
      <c r="N352" s="138"/>
      <c r="O352" s="138"/>
      <c r="P352" s="138"/>
      <c r="Q352" s="13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70" t="s">
        <v>494</v>
      </c>
      <c r="B353" s="162" t="s">
        <v>70</v>
      </c>
      <c r="C353" s="48" t="s">
        <v>472</v>
      </c>
      <c r="D353" s="48" t="s">
        <v>189</v>
      </c>
      <c r="E353" s="135">
        <v>1</v>
      </c>
      <c r="F353" s="63" t="s">
        <v>487</v>
      </c>
      <c r="G353" s="136">
        <v>0</v>
      </c>
      <c r="H353" s="136">
        <v>4747.83</v>
      </c>
      <c r="I353" s="137">
        <f t="shared" si="8"/>
        <v>4747.83</v>
      </c>
      <c r="J353" s="155"/>
      <c r="K353" s="138"/>
      <c r="L353" s="138"/>
      <c r="M353" s="138"/>
      <c r="N353" s="138"/>
      <c r="O353" s="138"/>
      <c r="P353" s="138"/>
      <c r="Q353" s="13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70" t="s">
        <v>491</v>
      </c>
      <c r="B354" s="162" t="s">
        <v>72</v>
      </c>
      <c r="C354" s="65" t="s">
        <v>478</v>
      </c>
      <c r="D354" s="48" t="s">
        <v>189</v>
      </c>
      <c r="E354" s="135">
        <v>1</v>
      </c>
      <c r="F354" s="63" t="s">
        <v>488</v>
      </c>
      <c r="G354" s="136">
        <v>0</v>
      </c>
      <c r="H354" s="136">
        <v>3391.31</v>
      </c>
      <c r="I354" s="137">
        <f t="shared" si="8"/>
        <v>3391.31</v>
      </c>
      <c r="J354" s="155"/>
      <c r="K354" s="138"/>
      <c r="L354" s="138"/>
      <c r="M354" s="138"/>
      <c r="N354" s="138"/>
      <c r="O354" s="138"/>
      <c r="P354" s="138"/>
      <c r="Q354" s="13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70" t="s">
        <v>398</v>
      </c>
      <c r="B355" s="162" t="s">
        <v>72</v>
      </c>
      <c r="C355" s="65" t="s">
        <v>185</v>
      </c>
      <c r="D355" s="48" t="s">
        <v>189</v>
      </c>
      <c r="E355" s="135">
        <v>1</v>
      </c>
      <c r="F355" s="63" t="s">
        <v>489</v>
      </c>
      <c r="G355" s="136">
        <v>0</v>
      </c>
      <c r="H355" s="136">
        <v>3391.31</v>
      </c>
      <c r="I355" s="137">
        <f t="shared" si="8"/>
        <v>3391.31</v>
      </c>
      <c r="J355" s="155"/>
      <c r="K355" s="138"/>
      <c r="L355" s="138"/>
      <c r="M355" s="138"/>
      <c r="N355" s="138"/>
      <c r="O355" s="138"/>
      <c r="P355" s="138"/>
      <c r="Q355" s="13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70" t="s">
        <v>395</v>
      </c>
      <c r="B356" s="162" t="s">
        <v>72</v>
      </c>
      <c r="C356" s="65" t="s">
        <v>187</v>
      </c>
      <c r="D356" s="48" t="s">
        <v>189</v>
      </c>
      <c r="E356" s="135">
        <v>1</v>
      </c>
      <c r="F356" s="63" t="s">
        <v>490</v>
      </c>
      <c r="G356" s="136">
        <v>0</v>
      </c>
      <c r="H356" s="136">
        <v>3391.31</v>
      </c>
      <c r="I356" s="137">
        <f t="shared" si="8"/>
        <v>3391.31</v>
      </c>
      <c r="J356" s="155"/>
      <c r="K356" s="138"/>
      <c r="L356" s="138"/>
      <c r="M356" s="138"/>
      <c r="N356" s="138"/>
      <c r="O356" s="138"/>
      <c r="P356" s="138"/>
      <c r="Q356" s="13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ht="45" x14ac:dyDescent="0.2">
      <c r="A357" s="41" t="s">
        <v>55</v>
      </c>
      <c r="B357" s="41" t="s">
        <v>56</v>
      </c>
      <c r="C357" s="21" t="s">
        <v>57</v>
      </c>
      <c r="D357" s="21" t="s">
        <v>58</v>
      </c>
      <c r="E357" s="21" t="s">
        <v>59</v>
      </c>
      <c r="F357" s="163"/>
      <c r="G357" s="21" t="s">
        <v>60</v>
      </c>
      <c r="H357" s="21" t="s">
        <v>61</v>
      </c>
      <c r="I357" s="21" t="s">
        <v>62</v>
      </c>
      <c r="J357" s="155"/>
      <c r="K357" s="129"/>
      <c r="L357" s="129"/>
      <c r="M357" s="129"/>
      <c r="N357" s="129"/>
      <c r="O357" s="129"/>
      <c r="P357" s="129"/>
      <c r="Q357" s="12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  <c r="AB357" s="49"/>
      <c r="AC357" s="49"/>
      <c r="AD357" s="49"/>
    </row>
    <row r="358" spans="1:30" x14ac:dyDescent="0.2">
      <c r="A358" s="152" t="s">
        <v>63</v>
      </c>
      <c r="B358" s="164" t="s">
        <v>64</v>
      </c>
      <c r="C358" s="153">
        <f>SUMIFS($E$344:$E$356,$B$344:$B$356,"FDA",$D$344:$D$356,"&lt;&gt;VAGO")</f>
        <v>1</v>
      </c>
      <c r="D358" s="153">
        <f>SUMIFS($E$344:$E$356,$B$344:$B$356,"FDA",$D$344:$D$356,"VAGO")</f>
        <v>1</v>
      </c>
      <c r="E358" s="153">
        <f t="shared" ref="E358:E362" si="9">C358+D358</f>
        <v>2</v>
      </c>
      <c r="F358" s="154"/>
      <c r="G358" s="137">
        <f>SUMIF($B$344:$B$356,"FDA",$G$344:$G$356)</f>
        <v>0</v>
      </c>
      <c r="H358" s="137">
        <f>SUMIF($B$344:$B$356,"FDA",$H$344:$H$356)</f>
        <v>7460.87</v>
      </c>
      <c r="I358" s="137">
        <f>SUMIF($B$344:$B$356,"FDA",$I$344:$I$356)</f>
        <v>7460.87</v>
      </c>
      <c r="J358" s="138"/>
      <c r="K358" s="129"/>
      <c r="L358" s="138"/>
      <c r="M358" s="138"/>
      <c r="N358" s="138"/>
      <c r="O358" s="138"/>
      <c r="P358" s="138"/>
      <c r="Q358" s="138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x14ac:dyDescent="0.2">
      <c r="A359" s="152" t="s">
        <v>65</v>
      </c>
      <c r="B359" s="164" t="s">
        <v>66</v>
      </c>
      <c r="C359" s="153">
        <f>SUMIFS($E$344:$E$356,$B$344:$B$356,"FDA-1",$D$344:$D$356,"&lt;&gt;VAGO")</f>
        <v>0</v>
      </c>
      <c r="D359" s="153">
        <f>SUMIFS($E$344:$E$356,$B$344:$B$356,"FDA-1",$D$344:$D$356,"VAGO")</f>
        <v>0</v>
      </c>
      <c r="E359" s="153">
        <f t="shared" si="9"/>
        <v>0</v>
      </c>
      <c r="F359" s="154"/>
      <c r="G359" s="137">
        <f>SUMIF($B$344:$B$356,"FDA-1",$G$344:$G$356)</f>
        <v>0</v>
      </c>
      <c r="H359" s="137">
        <f>SUMIF($B$344:$B$356,"FDA-1",$H$344:$H$356)</f>
        <v>0</v>
      </c>
      <c r="I359" s="137">
        <f>SUMIF($B$344:$B$356,"FDA-1",$I$344:$I$356)</f>
        <v>0</v>
      </c>
      <c r="J359" s="138"/>
      <c r="K359" s="129"/>
      <c r="L359" s="138"/>
      <c r="M359" s="138"/>
      <c r="N359" s="138"/>
      <c r="O359" s="138"/>
      <c r="P359" s="138"/>
      <c r="Q359" s="13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152" t="s">
        <v>67</v>
      </c>
      <c r="B360" s="164" t="s">
        <v>68</v>
      </c>
      <c r="C360" s="153">
        <f>SUMIFS($E$344:$E$356,$B$344:$B$356,"FDA-2",$D$344:$D$356,"&lt;&gt;VAGO")</f>
        <v>4</v>
      </c>
      <c r="D360" s="153">
        <f>SUMIFS($E$344:$E$356,$B$344:$B$356,"FDA-2",$D$344:$D$356,"VAGO")</f>
        <v>0</v>
      </c>
      <c r="E360" s="153">
        <f t="shared" si="9"/>
        <v>4</v>
      </c>
      <c r="F360" s="156"/>
      <c r="G360" s="137">
        <f>SUMIF($B$344:$B$356,"FDA-2",$G$344:$G$356)</f>
        <v>0</v>
      </c>
      <c r="H360" s="137">
        <f>SUMIF($B$344:$B$356,"FDA-2",$H$344:$H$356)</f>
        <v>23060.880000000001</v>
      </c>
      <c r="I360" s="137">
        <f>SUMIF($B$344:$B$356,"FDA-2",$I$344:$I$356)</f>
        <v>23060.880000000001</v>
      </c>
      <c r="J360" s="138"/>
      <c r="K360" s="129"/>
      <c r="L360" s="138"/>
      <c r="M360" s="138"/>
      <c r="N360" s="138"/>
      <c r="O360" s="138"/>
      <c r="P360" s="138"/>
      <c r="Q360" s="13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152" t="s">
        <v>69</v>
      </c>
      <c r="B361" s="164" t="s">
        <v>70</v>
      </c>
      <c r="C361" s="153">
        <f>SUMIFS($E$344:$E$356,$B$344:$B$356,"FDA-3",$D$344:$D$356,"&lt;&gt;VAGO")</f>
        <v>3</v>
      </c>
      <c r="D361" s="153">
        <f>SUMIFS($E$344:$E$356,$B$344:$B$356,"FDA-3",$D$344:$D$356,"VAGO")</f>
        <v>1</v>
      </c>
      <c r="E361" s="153">
        <f t="shared" si="9"/>
        <v>4</v>
      </c>
      <c r="F361" s="158"/>
      <c r="G361" s="137">
        <f>SUMIF($B$344:$B$356,"FDA-3",$G$344:$G$356)</f>
        <v>0</v>
      </c>
      <c r="H361" s="137">
        <f>SUMIF($B$344:$B$356,"FDA-3",$H$344:$H$356)</f>
        <v>14243.49</v>
      </c>
      <c r="I361" s="137">
        <f>SUMIF($B$344:$B$356,"FDA-3",$I$344:$I$356)</f>
        <v>14243.49</v>
      </c>
      <c r="J361" s="138"/>
      <c r="K361" s="129"/>
      <c r="L361" s="138"/>
      <c r="M361" s="138"/>
      <c r="N361" s="138"/>
      <c r="O361" s="138"/>
      <c r="P361" s="138"/>
      <c r="Q361" s="13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152" t="s">
        <v>71</v>
      </c>
      <c r="B362" s="164" t="s">
        <v>72</v>
      </c>
      <c r="C362" s="153">
        <f>SUMIFS($E$344:$E$356,$B$344:$B$356,"FDA-4",$D$344:$D$356,"&lt;&gt;VAGO")</f>
        <v>3</v>
      </c>
      <c r="D362" s="153">
        <f>SUMIFS($E$344:$E$356,$B$344:$B$356,"FDA-4",$D$344:$D$356,"VAGO")</f>
        <v>0</v>
      </c>
      <c r="E362" s="153">
        <f t="shared" si="9"/>
        <v>3</v>
      </c>
      <c r="F362" s="156"/>
      <c r="G362" s="137">
        <f>SUMIF($B$344:$B$356,"FDA-4",$G$344:$G$356)</f>
        <v>0</v>
      </c>
      <c r="H362" s="137">
        <f>SUMIF($B$344:$B$356,"FDA-4",$H$344:$H$356)</f>
        <v>10173.93</v>
      </c>
      <c r="I362" s="137">
        <f>SUMIF($B$344:$B$356,"FDA-4",$I$344:$I$356)</f>
        <v>10173.93</v>
      </c>
      <c r="J362" s="138"/>
      <c r="K362" s="129"/>
      <c r="L362" s="138"/>
      <c r="M362" s="138"/>
      <c r="N362" s="138"/>
      <c r="O362" s="138"/>
      <c r="P362" s="138"/>
      <c r="Q362" s="13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ht="30" x14ac:dyDescent="0.2">
      <c r="A363" s="41" t="s">
        <v>73</v>
      </c>
      <c r="B363" s="163"/>
      <c r="C363" s="21">
        <f t="shared" ref="C363:E363" si="10">SUM(C359:C362)</f>
        <v>10</v>
      </c>
      <c r="D363" s="21">
        <f t="shared" si="10"/>
        <v>1</v>
      </c>
      <c r="E363" s="21">
        <f t="shared" si="10"/>
        <v>11</v>
      </c>
      <c r="F363" s="163"/>
      <c r="G363" s="32">
        <f t="shared" ref="G363:I363" si="11">SUM(G358:G362)</f>
        <v>0</v>
      </c>
      <c r="H363" s="32">
        <f t="shared" si="11"/>
        <v>54939.17</v>
      </c>
      <c r="I363" s="32">
        <f t="shared" si="11"/>
        <v>54939.17</v>
      </c>
      <c r="J363" s="138"/>
      <c r="K363" s="129"/>
      <c r="L363" s="138"/>
      <c r="M363" s="138"/>
      <c r="N363" s="138"/>
      <c r="O363" s="138"/>
      <c r="P363" s="138"/>
      <c r="Q363" s="13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45" customHeight="1" x14ac:dyDescent="0.2">
      <c r="A364" s="159"/>
      <c r="B364" s="159"/>
      <c r="C364" s="159"/>
      <c r="D364" s="159"/>
      <c r="E364" s="159"/>
      <c r="F364" s="159"/>
      <c r="G364" s="159"/>
      <c r="H364" s="159"/>
      <c r="I364" s="129"/>
      <c r="J364" s="138"/>
      <c r="K364" s="129"/>
      <c r="L364" s="138"/>
      <c r="M364" s="138"/>
      <c r="N364" s="138"/>
      <c r="O364" s="138"/>
      <c r="P364" s="138"/>
      <c r="Q364" s="13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x14ac:dyDescent="0.2">
      <c r="A365" s="239" t="s">
        <v>74</v>
      </c>
      <c r="B365" s="232"/>
      <c r="C365" s="232"/>
      <c r="D365" s="232"/>
      <c r="E365" s="232"/>
      <c r="F365" s="232"/>
      <c r="G365" s="232"/>
      <c r="H365" s="232"/>
      <c r="I365" s="233"/>
      <c r="J365" s="138"/>
      <c r="K365" s="129"/>
      <c r="L365" s="138"/>
      <c r="M365" s="138"/>
      <c r="N365" s="138"/>
      <c r="O365" s="138"/>
      <c r="P365" s="138"/>
      <c r="Q365" s="13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ht="30" x14ac:dyDescent="0.2">
      <c r="A366" s="33" t="s">
        <v>75</v>
      </c>
      <c r="B366" s="9" t="s">
        <v>76</v>
      </c>
      <c r="C366" s="9" t="s">
        <v>77</v>
      </c>
      <c r="D366" s="9" t="s">
        <v>78</v>
      </c>
      <c r="E366" s="9" t="s">
        <v>79</v>
      </c>
      <c r="F366" s="9" t="s">
        <v>80</v>
      </c>
      <c r="G366" s="9" t="s">
        <v>81</v>
      </c>
      <c r="H366" s="9" t="s">
        <v>82</v>
      </c>
      <c r="I366" s="9" t="s">
        <v>83</v>
      </c>
      <c r="J366" s="129"/>
      <c r="K366" s="129"/>
      <c r="L366" s="129"/>
      <c r="M366" s="129"/>
      <c r="N366" s="129"/>
      <c r="O366" s="129"/>
      <c r="P366" s="129"/>
      <c r="Q366" s="129"/>
      <c r="R366" s="134"/>
      <c r="S366" s="134"/>
      <c r="T366" s="134"/>
      <c r="U366" s="134"/>
      <c r="V366" s="134"/>
      <c r="W366" s="134"/>
      <c r="X366" s="134"/>
      <c r="Y366" s="134"/>
      <c r="Z366" s="134"/>
      <c r="AA366" s="134"/>
      <c r="AB366" s="134"/>
      <c r="AC366" s="134"/>
      <c r="AD366" s="134"/>
    </row>
    <row r="367" spans="1:30" x14ac:dyDescent="0.2">
      <c r="A367" s="73" t="s">
        <v>192</v>
      </c>
      <c r="B367" s="165" t="s">
        <v>495</v>
      </c>
      <c r="C367" s="71" t="s">
        <v>192</v>
      </c>
      <c r="D367" s="48" t="s">
        <v>192</v>
      </c>
      <c r="E367" s="135">
        <v>1</v>
      </c>
      <c r="F367" s="72" t="s">
        <v>192</v>
      </c>
      <c r="G367" s="136">
        <v>0</v>
      </c>
      <c r="H367" s="136">
        <v>0</v>
      </c>
      <c r="I367" s="137">
        <f t="shared" ref="I367:I399" si="12">SUM(G367:H367)</f>
        <v>0</v>
      </c>
      <c r="J367" s="138"/>
      <c r="K367" s="138"/>
      <c r="L367" s="138"/>
      <c r="M367" s="138"/>
      <c r="N367" s="138"/>
      <c r="O367" s="138"/>
      <c r="P367" s="138"/>
      <c r="Q367" s="138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x14ac:dyDescent="0.2">
      <c r="A368" s="70" t="s">
        <v>512</v>
      </c>
      <c r="B368" s="165" t="s">
        <v>93</v>
      </c>
      <c r="C368" s="48" t="s">
        <v>253</v>
      </c>
      <c r="D368" s="48" t="s">
        <v>189</v>
      </c>
      <c r="E368" s="135">
        <v>1</v>
      </c>
      <c r="F368" s="63" t="s">
        <v>496</v>
      </c>
      <c r="G368" s="136">
        <v>0</v>
      </c>
      <c r="H368" s="136">
        <v>1532.08</v>
      </c>
      <c r="I368" s="137">
        <f t="shared" si="12"/>
        <v>1532.08</v>
      </c>
      <c r="J368" s="138"/>
      <c r="K368" s="138"/>
      <c r="L368" s="138"/>
      <c r="M368" s="138"/>
      <c r="N368" s="138"/>
      <c r="O368" s="138"/>
      <c r="P368" s="138"/>
      <c r="Q368" s="13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70" t="s">
        <v>513</v>
      </c>
      <c r="B369" s="165" t="s">
        <v>93</v>
      </c>
      <c r="C369" s="48" t="s">
        <v>253</v>
      </c>
      <c r="D369" s="48" t="s">
        <v>189</v>
      </c>
      <c r="E369" s="135">
        <v>1</v>
      </c>
      <c r="F369" s="63" t="s">
        <v>497</v>
      </c>
      <c r="G369" s="136">
        <v>0</v>
      </c>
      <c r="H369" s="136">
        <v>1532.08</v>
      </c>
      <c r="I369" s="137">
        <f t="shared" si="12"/>
        <v>1532.08</v>
      </c>
      <c r="J369" s="138"/>
      <c r="K369" s="138"/>
      <c r="L369" s="138"/>
      <c r="M369" s="138"/>
      <c r="N369" s="138"/>
      <c r="O369" s="138"/>
      <c r="P369" s="138"/>
      <c r="Q369" s="13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75" t="s">
        <v>192</v>
      </c>
      <c r="B370" s="165" t="s">
        <v>93</v>
      </c>
      <c r="C370" s="71" t="s">
        <v>192</v>
      </c>
      <c r="D370" s="48" t="s">
        <v>192</v>
      </c>
      <c r="E370" s="135">
        <v>1</v>
      </c>
      <c r="F370" s="72" t="s">
        <v>192</v>
      </c>
      <c r="G370" s="136">
        <v>0</v>
      </c>
      <c r="H370" s="136">
        <v>0</v>
      </c>
      <c r="I370" s="137">
        <f t="shared" si="12"/>
        <v>0</v>
      </c>
      <c r="J370" s="138"/>
      <c r="K370" s="138"/>
      <c r="L370" s="138"/>
      <c r="M370" s="138"/>
      <c r="N370" s="138"/>
      <c r="O370" s="138"/>
      <c r="P370" s="138"/>
      <c r="Q370" s="13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75" t="s">
        <v>192</v>
      </c>
      <c r="B371" s="165" t="s">
        <v>93</v>
      </c>
      <c r="C371" s="71" t="s">
        <v>192</v>
      </c>
      <c r="D371" s="48" t="s">
        <v>192</v>
      </c>
      <c r="E371" s="135">
        <v>1</v>
      </c>
      <c r="F371" s="72" t="s">
        <v>192</v>
      </c>
      <c r="G371" s="136">
        <v>0</v>
      </c>
      <c r="H371" s="136">
        <v>0</v>
      </c>
      <c r="I371" s="137">
        <f t="shared" si="12"/>
        <v>0</v>
      </c>
      <c r="J371" s="138"/>
      <c r="K371" s="138"/>
      <c r="L371" s="138"/>
      <c r="M371" s="138"/>
      <c r="N371" s="138"/>
      <c r="O371" s="138"/>
      <c r="P371" s="138"/>
      <c r="Q371" s="13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70" t="s">
        <v>514</v>
      </c>
      <c r="B372" s="165" t="s">
        <v>93</v>
      </c>
      <c r="C372" s="48" t="s">
        <v>185</v>
      </c>
      <c r="D372" s="48" t="s">
        <v>189</v>
      </c>
      <c r="E372" s="135">
        <v>1</v>
      </c>
      <c r="F372" s="63" t="s">
        <v>591</v>
      </c>
      <c r="G372" s="136">
        <v>0</v>
      </c>
      <c r="H372" s="136">
        <v>1532.08</v>
      </c>
      <c r="I372" s="137">
        <f t="shared" si="12"/>
        <v>1532.08</v>
      </c>
      <c r="J372" s="138"/>
      <c r="K372" s="138"/>
      <c r="L372" s="138"/>
      <c r="M372" s="138"/>
      <c r="N372" s="138"/>
      <c r="O372" s="138"/>
      <c r="P372" s="138"/>
      <c r="Q372" s="13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74" t="s">
        <v>192</v>
      </c>
      <c r="B373" s="165" t="s">
        <v>93</v>
      </c>
      <c r="C373" s="52" t="s">
        <v>192</v>
      </c>
      <c r="D373" s="48" t="s">
        <v>192</v>
      </c>
      <c r="E373" s="135">
        <v>1</v>
      </c>
      <c r="F373" s="72" t="s">
        <v>192</v>
      </c>
      <c r="G373" s="136">
        <v>0</v>
      </c>
      <c r="H373" s="136">
        <v>0</v>
      </c>
      <c r="I373" s="137">
        <f t="shared" si="12"/>
        <v>0</v>
      </c>
      <c r="J373" s="138"/>
      <c r="K373" s="138"/>
      <c r="L373" s="138"/>
      <c r="M373" s="138"/>
      <c r="N373" s="138"/>
      <c r="O373" s="138"/>
      <c r="P373" s="138"/>
      <c r="Q373" s="13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70" t="s">
        <v>515</v>
      </c>
      <c r="B374" s="165" t="s">
        <v>93</v>
      </c>
      <c r="C374" s="48" t="s">
        <v>185</v>
      </c>
      <c r="D374" s="48" t="s">
        <v>189</v>
      </c>
      <c r="E374" s="135">
        <v>1</v>
      </c>
      <c r="F374" s="63" t="s">
        <v>498</v>
      </c>
      <c r="G374" s="136">
        <v>0</v>
      </c>
      <c r="H374" s="136">
        <v>1532.08</v>
      </c>
      <c r="I374" s="137">
        <f t="shared" si="12"/>
        <v>1532.08</v>
      </c>
      <c r="J374" s="138"/>
      <c r="K374" s="138"/>
      <c r="L374" s="138"/>
      <c r="M374" s="138"/>
      <c r="N374" s="138"/>
      <c r="O374" s="138"/>
      <c r="P374" s="138"/>
      <c r="Q374" s="13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75" t="s">
        <v>192</v>
      </c>
      <c r="B375" s="165" t="s">
        <v>93</v>
      </c>
      <c r="C375" s="71" t="s">
        <v>192</v>
      </c>
      <c r="D375" s="48" t="s">
        <v>192</v>
      </c>
      <c r="E375" s="135">
        <v>1</v>
      </c>
      <c r="F375" s="72" t="s">
        <v>192</v>
      </c>
      <c r="G375" s="136">
        <v>0</v>
      </c>
      <c r="H375" s="136">
        <v>0</v>
      </c>
      <c r="I375" s="137">
        <f t="shared" si="12"/>
        <v>0</v>
      </c>
      <c r="J375" s="138"/>
      <c r="K375" s="138"/>
      <c r="L375" s="138"/>
      <c r="M375" s="138"/>
      <c r="N375" s="138"/>
      <c r="O375" s="138"/>
      <c r="P375" s="138"/>
      <c r="Q375" s="13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75" t="s">
        <v>192</v>
      </c>
      <c r="B376" s="165" t="s">
        <v>93</v>
      </c>
      <c r="C376" s="71" t="s">
        <v>192</v>
      </c>
      <c r="D376" s="48" t="s">
        <v>192</v>
      </c>
      <c r="E376" s="135">
        <v>1</v>
      </c>
      <c r="F376" s="72" t="s">
        <v>192</v>
      </c>
      <c r="G376" s="136">
        <v>0</v>
      </c>
      <c r="H376" s="136">
        <v>0</v>
      </c>
      <c r="I376" s="137">
        <f t="shared" si="12"/>
        <v>0</v>
      </c>
      <c r="J376" s="138"/>
      <c r="K376" s="138"/>
      <c r="L376" s="138"/>
      <c r="M376" s="138"/>
      <c r="N376" s="138"/>
      <c r="O376" s="138"/>
      <c r="P376" s="138"/>
      <c r="Q376" s="13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70" t="s">
        <v>516</v>
      </c>
      <c r="B377" s="165" t="s">
        <v>93</v>
      </c>
      <c r="C377" s="48" t="s">
        <v>185</v>
      </c>
      <c r="D377" s="48" t="s">
        <v>189</v>
      </c>
      <c r="E377" s="135">
        <v>1</v>
      </c>
      <c r="F377" s="63" t="s">
        <v>499</v>
      </c>
      <c r="G377" s="136">
        <v>0</v>
      </c>
      <c r="H377" s="136">
        <v>1532.08</v>
      </c>
      <c r="I377" s="137">
        <f t="shared" si="12"/>
        <v>1532.08</v>
      </c>
      <c r="J377" s="138"/>
      <c r="K377" s="138"/>
      <c r="L377" s="138"/>
      <c r="M377" s="138"/>
      <c r="N377" s="138"/>
      <c r="O377" s="138"/>
      <c r="P377" s="138"/>
      <c r="Q377" s="13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70" t="s">
        <v>516</v>
      </c>
      <c r="B378" s="165" t="s">
        <v>93</v>
      </c>
      <c r="C378" s="48" t="s">
        <v>185</v>
      </c>
      <c r="D378" s="48" t="s">
        <v>189</v>
      </c>
      <c r="E378" s="135">
        <v>1</v>
      </c>
      <c r="F378" s="63" t="s">
        <v>500</v>
      </c>
      <c r="G378" s="136">
        <v>0</v>
      </c>
      <c r="H378" s="136">
        <v>1532.08</v>
      </c>
      <c r="I378" s="137">
        <f t="shared" si="12"/>
        <v>1532.08</v>
      </c>
      <c r="J378" s="138"/>
      <c r="K378" s="138"/>
      <c r="L378" s="138"/>
      <c r="M378" s="138"/>
      <c r="N378" s="138"/>
      <c r="O378" s="138"/>
      <c r="P378" s="138"/>
      <c r="Q378" s="13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75" t="s">
        <v>192</v>
      </c>
      <c r="B379" s="165" t="s">
        <v>93</v>
      </c>
      <c r="C379" s="71" t="s">
        <v>192</v>
      </c>
      <c r="D379" s="48" t="s">
        <v>192</v>
      </c>
      <c r="E379" s="135">
        <v>1</v>
      </c>
      <c r="F379" s="72" t="s">
        <v>192</v>
      </c>
      <c r="G379" s="136">
        <v>0</v>
      </c>
      <c r="H379" s="136">
        <v>0</v>
      </c>
      <c r="I379" s="137">
        <f t="shared" si="12"/>
        <v>0</v>
      </c>
      <c r="J379" s="138"/>
      <c r="K379" s="138"/>
      <c r="L379" s="138"/>
      <c r="M379" s="138"/>
      <c r="N379" s="138"/>
      <c r="O379" s="138"/>
      <c r="P379" s="138"/>
      <c r="Q379" s="13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75" t="s">
        <v>192</v>
      </c>
      <c r="B380" s="165" t="s">
        <v>93</v>
      </c>
      <c r="C380" s="71" t="s">
        <v>192</v>
      </c>
      <c r="D380" s="48" t="s">
        <v>192</v>
      </c>
      <c r="E380" s="135">
        <v>1</v>
      </c>
      <c r="F380" s="72" t="s">
        <v>192</v>
      </c>
      <c r="G380" s="136">
        <v>0</v>
      </c>
      <c r="H380" s="136">
        <v>0</v>
      </c>
      <c r="I380" s="137">
        <f t="shared" si="12"/>
        <v>0</v>
      </c>
      <c r="J380" s="138"/>
      <c r="K380" s="138"/>
      <c r="L380" s="138"/>
      <c r="M380" s="138"/>
      <c r="N380" s="138"/>
      <c r="O380" s="138"/>
      <c r="P380" s="138"/>
      <c r="Q380" s="13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70" t="s">
        <v>517</v>
      </c>
      <c r="B381" s="165" t="s">
        <v>93</v>
      </c>
      <c r="C381" s="48" t="s">
        <v>235</v>
      </c>
      <c r="D381" s="48" t="s">
        <v>189</v>
      </c>
      <c r="E381" s="135">
        <v>1</v>
      </c>
      <c r="F381" s="63" t="s">
        <v>501</v>
      </c>
      <c r="G381" s="136">
        <v>0</v>
      </c>
      <c r="H381" s="136">
        <v>1532.08</v>
      </c>
      <c r="I381" s="137">
        <f t="shared" si="12"/>
        <v>1532.08</v>
      </c>
      <c r="J381" s="138"/>
      <c r="K381" s="138"/>
      <c r="L381" s="138"/>
      <c r="M381" s="138"/>
      <c r="N381" s="138"/>
      <c r="O381" s="138"/>
      <c r="P381" s="138"/>
      <c r="Q381" s="13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70" t="s">
        <v>518</v>
      </c>
      <c r="B382" s="165" t="s">
        <v>93</v>
      </c>
      <c r="C382" s="48" t="s">
        <v>235</v>
      </c>
      <c r="D382" s="48" t="s">
        <v>189</v>
      </c>
      <c r="E382" s="135">
        <v>1</v>
      </c>
      <c r="F382" s="63" t="s">
        <v>502</v>
      </c>
      <c r="G382" s="136">
        <v>0</v>
      </c>
      <c r="H382" s="136">
        <v>1532.08</v>
      </c>
      <c r="I382" s="137">
        <f t="shared" si="12"/>
        <v>1532.08</v>
      </c>
      <c r="J382" s="138"/>
      <c r="K382" s="138"/>
      <c r="L382" s="138"/>
      <c r="M382" s="138"/>
      <c r="N382" s="138"/>
      <c r="O382" s="138"/>
      <c r="P382" s="138"/>
      <c r="Q382" s="13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70" t="s">
        <v>519</v>
      </c>
      <c r="B383" s="165" t="s">
        <v>93</v>
      </c>
      <c r="C383" s="48" t="s">
        <v>235</v>
      </c>
      <c r="D383" s="48" t="s">
        <v>189</v>
      </c>
      <c r="E383" s="135">
        <v>1</v>
      </c>
      <c r="F383" s="63" t="s">
        <v>503</v>
      </c>
      <c r="G383" s="136">
        <v>0</v>
      </c>
      <c r="H383" s="136">
        <v>1532.08</v>
      </c>
      <c r="I383" s="137">
        <f t="shared" si="12"/>
        <v>1532.08</v>
      </c>
      <c r="J383" s="138"/>
      <c r="K383" s="138"/>
      <c r="L383" s="138"/>
      <c r="M383" s="138"/>
      <c r="N383" s="138"/>
      <c r="O383" s="138"/>
      <c r="P383" s="138"/>
      <c r="Q383" s="13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70" t="s">
        <v>520</v>
      </c>
      <c r="B384" s="165" t="s">
        <v>93</v>
      </c>
      <c r="C384" s="48" t="s">
        <v>511</v>
      </c>
      <c r="D384" s="48" t="s">
        <v>189</v>
      </c>
      <c r="E384" s="135">
        <v>1</v>
      </c>
      <c r="F384" s="63" t="s">
        <v>504</v>
      </c>
      <c r="G384" s="136">
        <v>0</v>
      </c>
      <c r="H384" s="136">
        <v>1532.08</v>
      </c>
      <c r="I384" s="137">
        <f t="shared" si="12"/>
        <v>1532.08</v>
      </c>
      <c r="J384" s="138"/>
      <c r="K384" s="138"/>
      <c r="L384" s="138"/>
      <c r="M384" s="138"/>
      <c r="N384" s="138"/>
      <c r="O384" s="138"/>
      <c r="P384" s="138"/>
      <c r="Q384" s="13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75" t="s">
        <v>192</v>
      </c>
      <c r="B385" s="165" t="s">
        <v>93</v>
      </c>
      <c r="C385" s="71" t="s">
        <v>192</v>
      </c>
      <c r="D385" s="48" t="s">
        <v>192</v>
      </c>
      <c r="E385" s="135">
        <v>1</v>
      </c>
      <c r="F385" s="72" t="s">
        <v>192</v>
      </c>
      <c r="G385" s="136">
        <v>0</v>
      </c>
      <c r="H385" s="136">
        <v>0</v>
      </c>
      <c r="I385" s="137">
        <f t="shared" si="12"/>
        <v>0</v>
      </c>
      <c r="J385" s="138"/>
      <c r="K385" s="138"/>
      <c r="L385" s="138"/>
      <c r="M385" s="138"/>
      <c r="N385" s="138"/>
      <c r="O385" s="138"/>
      <c r="P385" s="138"/>
      <c r="Q385" s="13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70" t="s">
        <v>521</v>
      </c>
      <c r="B386" s="165" t="s">
        <v>93</v>
      </c>
      <c r="C386" s="48" t="s">
        <v>188</v>
      </c>
      <c r="D386" s="48" t="s">
        <v>189</v>
      </c>
      <c r="E386" s="135">
        <v>1</v>
      </c>
      <c r="F386" s="63" t="s">
        <v>505</v>
      </c>
      <c r="G386" s="136">
        <v>0</v>
      </c>
      <c r="H386" s="136">
        <v>1532.08</v>
      </c>
      <c r="I386" s="137">
        <f t="shared" si="12"/>
        <v>1532.08</v>
      </c>
      <c r="J386" s="138"/>
      <c r="K386" s="138"/>
      <c r="L386" s="138"/>
      <c r="M386" s="138"/>
      <c r="N386" s="138"/>
      <c r="O386" s="138"/>
      <c r="P386" s="138"/>
      <c r="Q386" s="13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70" t="s">
        <v>522</v>
      </c>
      <c r="B387" s="165" t="s">
        <v>93</v>
      </c>
      <c r="C387" s="48" t="s">
        <v>511</v>
      </c>
      <c r="D387" s="48" t="s">
        <v>189</v>
      </c>
      <c r="E387" s="135">
        <v>1</v>
      </c>
      <c r="F387" s="63" t="s">
        <v>506</v>
      </c>
      <c r="G387" s="136">
        <v>0</v>
      </c>
      <c r="H387" s="136">
        <v>1532.08</v>
      </c>
      <c r="I387" s="137">
        <f t="shared" si="12"/>
        <v>1532.08</v>
      </c>
      <c r="J387" s="138"/>
      <c r="K387" s="138"/>
      <c r="L387" s="138"/>
      <c r="M387" s="138"/>
      <c r="N387" s="138"/>
      <c r="O387" s="138"/>
      <c r="P387" s="138"/>
      <c r="Q387" s="13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70" t="s">
        <v>523</v>
      </c>
      <c r="B388" s="165" t="s">
        <v>93</v>
      </c>
      <c r="C388" s="48" t="s">
        <v>345</v>
      </c>
      <c r="D388" s="48" t="s">
        <v>189</v>
      </c>
      <c r="E388" s="135">
        <v>1</v>
      </c>
      <c r="F388" s="63" t="s">
        <v>507</v>
      </c>
      <c r="G388" s="136">
        <v>0</v>
      </c>
      <c r="H388" s="136">
        <v>1532.08</v>
      </c>
      <c r="I388" s="137">
        <f t="shared" si="12"/>
        <v>1532.08</v>
      </c>
      <c r="J388" s="138"/>
      <c r="K388" s="138"/>
      <c r="L388" s="138"/>
      <c r="M388" s="138"/>
      <c r="N388" s="138"/>
      <c r="O388" s="138"/>
      <c r="P388" s="138"/>
      <c r="Q388" s="13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75" t="s">
        <v>192</v>
      </c>
      <c r="B389" s="165" t="s">
        <v>93</v>
      </c>
      <c r="C389" s="71" t="s">
        <v>192</v>
      </c>
      <c r="D389" s="48" t="s">
        <v>192</v>
      </c>
      <c r="E389" s="135">
        <v>1</v>
      </c>
      <c r="F389" s="72" t="s">
        <v>192</v>
      </c>
      <c r="G389" s="136">
        <v>0</v>
      </c>
      <c r="H389" s="136">
        <v>0</v>
      </c>
      <c r="I389" s="137">
        <f t="shared" si="12"/>
        <v>0</v>
      </c>
      <c r="J389" s="138"/>
      <c r="K389" s="138"/>
      <c r="L389" s="138"/>
      <c r="M389" s="138"/>
      <c r="N389" s="138"/>
      <c r="O389" s="138"/>
      <c r="P389" s="138"/>
      <c r="Q389" s="13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75" t="s">
        <v>192</v>
      </c>
      <c r="B390" s="165" t="s">
        <v>93</v>
      </c>
      <c r="C390" s="71" t="s">
        <v>192</v>
      </c>
      <c r="D390" s="48" t="s">
        <v>192</v>
      </c>
      <c r="E390" s="135">
        <v>1</v>
      </c>
      <c r="F390" s="72" t="s">
        <v>192</v>
      </c>
      <c r="G390" s="136">
        <v>0</v>
      </c>
      <c r="H390" s="136">
        <v>0</v>
      </c>
      <c r="I390" s="137">
        <f t="shared" si="12"/>
        <v>0</v>
      </c>
      <c r="J390" s="138"/>
      <c r="K390" s="138"/>
      <c r="L390" s="138"/>
      <c r="M390" s="138"/>
      <c r="N390" s="138"/>
      <c r="O390" s="138"/>
      <c r="P390" s="138"/>
      <c r="Q390" s="13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70" t="s">
        <v>524</v>
      </c>
      <c r="B391" s="165" t="s">
        <v>93</v>
      </c>
      <c r="C391" s="48" t="s">
        <v>185</v>
      </c>
      <c r="D391" s="48" t="s">
        <v>189</v>
      </c>
      <c r="E391" s="135">
        <v>1</v>
      </c>
      <c r="F391" s="63" t="s">
        <v>508</v>
      </c>
      <c r="G391" s="136">
        <v>0</v>
      </c>
      <c r="H391" s="136">
        <v>1532.08</v>
      </c>
      <c r="I391" s="137">
        <f t="shared" si="12"/>
        <v>1532.08</v>
      </c>
      <c r="J391" s="138"/>
      <c r="K391" s="138"/>
      <c r="L391" s="138"/>
      <c r="M391" s="138"/>
      <c r="N391" s="138"/>
      <c r="O391" s="138"/>
      <c r="P391" s="138"/>
      <c r="Q391" s="13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75" t="s">
        <v>192</v>
      </c>
      <c r="B392" s="165" t="s">
        <v>93</v>
      </c>
      <c r="C392" s="71" t="s">
        <v>192</v>
      </c>
      <c r="D392" s="48" t="s">
        <v>192</v>
      </c>
      <c r="E392" s="135">
        <v>1</v>
      </c>
      <c r="F392" s="72" t="s">
        <v>192</v>
      </c>
      <c r="G392" s="136">
        <v>0</v>
      </c>
      <c r="H392" s="136">
        <v>0</v>
      </c>
      <c r="I392" s="137">
        <f t="shared" si="12"/>
        <v>0</v>
      </c>
      <c r="J392" s="138"/>
      <c r="K392" s="138"/>
      <c r="L392" s="138"/>
      <c r="M392" s="138"/>
      <c r="N392" s="138"/>
      <c r="O392" s="138"/>
      <c r="P392" s="138"/>
      <c r="Q392" s="13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70" t="s">
        <v>525</v>
      </c>
      <c r="B393" s="165" t="s">
        <v>93</v>
      </c>
      <c r="C393" s="48" t="s">
        <v>471</v>
      </c>
      <c r="D393" s="48" t="s">
        <v>189</v>
      </c>
      <c r="E393" s="135">
        <v>1</v>
      </c>
      <c r="F393" s="63" t="s">
        <v>509</v>
      </c>
      <c r="G393" s="136">
        <v>0</v>
      </c>
      <c r="H393" s="136">
        <v>1532.08</v>
      </c>
      <c r="I393" s="137">
        <f t="shared" si="12"/>
        <v>1532.08</v>
      </c>
      <c r="J393" s="138"/>
      <c r="K393" s="138"/>
      <c r="L393" s="138"/>
      <c r="M393" s="138"/>
      <c r="N393" s="138"/>
      <c r="O393" s="138"/>
      <c r="P393" s="138"/>
      <c r="Q393" s="13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75" t="s">
        <v>192</v>
      </c>
      <c r="B394" s="165" t="s">
        <v>93</v>
      </c>
      <c r="C394" s="71" t="s">
        <v>192</v>
      </c>
      <c r="D394" s="48" t="s">
        <v>192</v>
      </c>
      <c r="E394" s="135">
        <v>1</v>
      </c>
      <c r="F394" s="72" t="s">
        <v>192</v>
      </c>
      <c r="G394" s="136">
        <v>0</v>
      </c>
      <c r="H394" s="136">
        <v>0</v>
      </c>
      <c r="I394" s="137">
        <f t="shared" si="12"/>
        <v>0</v>
      </c>
      <c r="J394" s="138"/>
      <c r="K394" s="138"/>
      <c r="L394" s="138"/>
      <c r="M394" s="138"/>
      <c r="N394" s="138"/>
      <c r="O394" s="138"/>
      <c r="P394" s="138"/>
      <c r="Q394" s="13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75" t="s">
        <v>192</v>
      </c>
      <c r="B395" s="165" t="s">
        <v>93</v>
      </c>
      <c r="C395" s="71" t="s">
        <v>192</v>
      </c>
      <c r="D395" s="48" t="s">
        <v>192</v>
      </c>
      <c r="E395" s="135">
        <v>1</v>
      </c>
      <c r="F395" s="72" t="s">
        <v>192</v>
      </c>
      <c r="G395" s="136">
        <v>0</v>
      </c>
      <c r="H395" s="136">
        <v>0</v>
      </c>
      <c r="I395" s="137">
        <f t="shared" si="12"/>
        <v>0</v>
      </c>
      <c r="J395" s="138"/>
      <c r="K395" s="138"/>
      <c r="L395" s="138"/>
      <c r="M395" s="138"/>
      <c r="N395" s="138"/>
      <c r="O395" s="138"/>
      <c r="P395" s="138"/>
      <c r="Q395" s="13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70" t="s">
        <v>526</v>
      </c>
      <c r="B396" s="165" t="s">
        <v>93</v>
      </c>
      <c r="C396" s="48" t="s">
        <v>185</v>
      </c>
      <c r="D396" s="48" t="s">
        <v>189</v>
      </c>
      <c r="E396" s="135">
        <v>1</v>
      </c>
      <c r="F396" s="63" t="s">
        <v>510</v>
      </c>
      <c r="G396" s="136">
        <v>0</v>
      </c>
      <c r="H396" s="136">
        <v>1532.08</v>
      </c>
      <c r="I396" s="137">
        <f t="shared" si="12"/>
        <v>1532.08</v>
      </c>
      <c r="J396" s="138"/>
      <c r="K396" s="138"/>
      <c r="L396" s="138"/>
      <c r="M396" s="138"/>
      <c r="N396" s="138"/>
      <c r="O396" s="138"/>
      <c r="P396" s="138"/>
      <c r="Q396" s="13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75" t="s">
        <v>192</v>
      </c>
      <c r="B397" s="165" t="s">
        <v>93</v>
      </c>
      <c r="C397" s="71" t="s">
        <v>192</v>
      </c>
      <c r="D397" s="48" t="s">
        <v>192</v>
      </c>
      <c r="E397" s="135">
        <v>1</v>
      </c>
      <c r="F397" s="72" t="s">
        <v>192</v>
      </c>
      <c r="G397" s="136">
        <v>0</v>
      </c>
      <c r="H397" s="136">
        <v>0</v>
      </c>
      <c r="I397" s="137">
        <f t="shared" si="12"/>
        <v>0</v>
      </c>
      <c r="J397" s="138"/>
      <c r="K397" s="138"/>
      <c r="L397" s="138"/>
      <c r="M397" s="138"/>
      <c r="N397" s="138"/>
      <c r="O397" s="138"/>
      <c r="P397" s="138"/>
      <c r="Q397" s="13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61" t="s">
        <v>529</v>
      </c>
      <c r="B398" s="165" t="s">
        <v>97</v>
      </c>
      <c r="C398" s="52" t="s">
        <v>192</v>
      </c>
      <c r="D398" s="48" t="s">
        <v>192</v>
      </c>
      <c r="E398" s="135">
        <v>1</v>
      </c>
      <c r="F398" s="64" t="s">
        <v>192</v>
      </c>
      <c r="G398" s="140">
        <v>0</v>
      </c>
      <c r="H398" s="140">
        <v>0</v>
      </c>
      <c r="I398" s="141">
        <f t="shared" si="12"/>
        <v>0</v>
      </c>
      <c r="J398" s="138"/>
      <c r="K398" s="138"/>
      <c r="L398" s="138"/>
      <c r="M398" s="138"/>
      <c r="N398" s="138"/>
      <c r="O398" s="138"/>
      <c r="P398" s="138"/>
      <c r="Q398" s="13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1" t="s">
        <v>529</v>
      </c>
      <c r="B399" s="165" t="s">
        <v>97</v>
      </c>
      <c r="C399" s="48" t="s">
        <v>528</v>
      </c>
      <c r="D399" s="48" t="s">
        <v>189</v>
      </c>
      <c r="E399" s="135">
        <v>1</v>
      </c>
      <c r="F399" s="63" t="s">
        <v>527</v>
      </c>
      <c r="G399" s="136">
        <v>0</v>
      </c>
      <c r="H399" s="136">
        <v>623.15</v>
      </c>
      <c r="I399" s="137">
        <f t="shared" si="12"/>
        <v>623.15</v>
      </c>
      <c r="J399" s="138"/>
      <c r="K399" s="138"/>
      <c r="L399" s="138"/>
      <c r="M399" s="138"/>
      <c r="N399" s="138"/>
      <c r="O399" s="138"/>
      <c r="P399" s="138"/>
      <c r="Q399" s="13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ht="45" x14ac:dyDescent="0.2">
      <c r="A400" s="41" t="s">
        <v>84</v>
      </c>
      <c r="B400" s="41" t="s">
        <v>85</v>
      </c>
      <c r="C400" s="21" t="s">
        <v>86</v>
      </c>
      <c r="D400" s="21" t="s">
        <v>87</v>
      </c>
      <c r="E400" s="21" t="s">
        <v>88</v>
      </c>
      <c r="F400" s="163"/>
      <c r="G400" s="21" t="s">
        <v>89</v>
      </c>
      <c r="H400" s="21" t="s">
        <v>90</v>
      </c>
      <c r="I400" s="21" t="s">
        <v>91</v>
      </c>
      <c r="J400" s="138"/>
      <c r="K400" s="138"/>
      <c r="L400" s="138"/>
      <c r="M400" s="138"/>
      <c r="N400" s="138"/>
      <c r="O400" s="138"/>
      <c r="P400" s="138"/>
      <c r="Q400" s="138"/>
      <c r="R400" s="49"/>
      <c r="S400" s="49"/>
      <c r="T400" s="49"/>
      <c r="U400" s="49"/>
      <c r="V400" s="49"/>
      <c r="W400" s="49"/>
      <c r="X400" s="49"/>
      <c r="Y400" s="49"/>
      <c r="Z400" s="49"/>
      <c r="AA400" s="49"/>
      <c r="AB400" s="49"/>
      <c r="AC400" s="49"/>
      <c r="AD400" s="49"/>
    </row>
    <row r="401" spans="1:30" x14ac:dyDescent="0.2">
      <c r="A401" s="152" t="s">
        <v>92</v>
      </c>
      <c r="B401" s="164" t="s">
        <v>93</v>
      </c>
      <c r="C401" s="153">
        <f>SUMIFS($E$367:$E$399,$B$367:$B$399,"FGS-1",$D$367:$D$399,"&lt;&gt;VAGO")</f>
        <v>16</v>
      </c>
      <c r="D401" s="153">
        <f>SUMIFS($E$367:$E$399,$B$367:$B$399,"FGS-1",$D$367:$D$399,"VAGO")</f>
        <v>14</v>
      </c>
      <c r="E401" s="153">
        <f t="shared" ref="E401:E406" si="13">C401+D401</f>
        <v>30</v>
      </c>
      <c r="F401" s="154"/>
      <c r="G401" s="137">
        <f>SUMIF($B$367:$B$399,"FGS-1",$G$367:$G$399)</f>
        <v>0</v>
      </c>
      <c r="H401" s="137">
        <f>SUMIF($B$367:$B$399,"FGS-1",$G$367:$G$399)</f>
        <v>0</v>
      </c>
      <c r="I401" s="137">
        <f>SUMIF($B$367:$B$399,"FGS-1",$G$367:$G$399)</f>
        <v>0</v>
      </c>
      <c r="J401" s="138"/>
      <c r="K401" s="138"/>
      <c r="L401" s="138"/>
      <c r="M401" s="138"/>
      <c r="N401" s="138"/>
      <c r="O401" s="138"/>
      <c r="P401" s="138"/>
      <c r="Q401" s="138"/>
      <c r="R401" s="134"/>
      <c r="S401" s="134"/>
      <c r="T401" s="134"/>
      <c r="U401" s="134"/>
      <c r="V401" s="134"/>
      <c r="W401" s="134"/>
      <c r="X401" s="134"/>
      <c r="Y401" s="134"/>
      <c r="Z401" s="134"/>
      <c r="AA401" s="134"/>
      <c r="AB401" s="134"/>
      <c r="AC401" s="134"/>
      <c r="AD401" s="134"/>
    </row>
    <row r="402" spans="1:30" x14ac:dyDescent="0.2">
      <c r="A402" s="152" t="s">
        <v>94</v>
      </c>
      <c r="B402" s="164" t="s">
        <v>95</v>
      </c>
      <c r="C402" s="153">
        <f>SUMIFS($E$367:$E$399,$B$367:$B$399,"FGS-2",$D$367:$D$399,"&lt;&gt;VAGO")</f>
        <v>0</v>
      </c>
      <c r="D402" s="153">
        <f>SUMIFS($E$367:$E$399,$B$367:$B$399,"FGS-2",$D$367:$D$399,"VAGO")</f>
        <v>0</v>
      </c>
      <c r="E402" s="153">
        <f t="shared" si="13"/>
        <v>0</v>
      </c>
      <c r="F402" s="156"/>
      <c r="G402" s="137">
        <f>SUMIF($B$367:$B$399,"FGS-2",$G$367:$G$399)</f>
        <v>0</v>
      </c>
      <c r="H402" s="137">
        <f>SUMIF($B$367:$B$399,"FGS-2",$G$367:$G$399)</f>
        <v>0</v>
      </c>
      <c r="I402" s="137">
        <f>SUMIF($B$367:$B$399,"FGS-2",$G$367:$G$399)</f>
        <v>0</v>
      </c>
      <c r="J402" s="138"/>
      <c r="K402" s="138"/>
      <c r="L402" s="138"/>
      <c r="M402" s="138"/>
      <c r="N402" s="138"/>
      <c r="O402" s="138"/>
      <c r="P402" s="138"/>
      <c r="Q402" s="138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</row>
    <row r="403" spans="1:30" x14ac:dyDescent="0.2">
      <c r="A403" s="152" t="s">
        <v>96</v>
      </c>
      <c r="B403" s="164" t="s">
        <v>97</v>
      </c>
      <c r="C403" s="153">
        <f>SUMIFS($E$367:$E$399,$B$367:$B$399,"FGS-3",$D$367:$D$399,"&lt;&gt;VAGO")</f>
        <v>1</v>
      </c>
      <c r="D403" s="153">
        <f>SUMIFS($E$367:$E$399,$B$367:$B$399,"FGS-3",$D$367:$D$399,"VAGO")</f>
        <v>1</v>
      </c>
      <c r="E403" s="153">
        <f t="shared" si="13"/>
        <v>2</v>
      </c>
      <c r="F403" s="156"/>
      <c r="G403" s="137">
        <f>SUMIF($B$367:$B$399,"FGS-3",$G$367:$G$399)</f>
        <v>0</v>
      </c>
      <c r="H403" s="137">
        <f>SUMIF($B$367:$B$399,"FGS-3",$G$367:$G$399)</f>
        <v>0</v>
      </c>
      <c r="I403" s="137">
        <f>SUMIF($B$367:$B$399,"FGS-3",$G$367:$G$399)</f>
        <v>0</v>
      </c>
      <c r="J403" s="138"/>
      <c r="K403" s="138"/>
      <c r="L403" s="138"/>
      <c r="M403" s="138"/>
      <c r="N403" s="138"/>
      <c r="O403" s="138"/>
      <c r="P403" s="138"/>
      <c r="Q403" s="138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</row>
    <row r="404" spans="1:30" x14ac:dyDescent="0.2">
      <c r="A404" s="157" t="s">
        <v>98</v>
      </c>
      <c r="B404" s="166" t="s">
        <v>99</v>
      </c>
      <c r="C404" s="153">
        <f>SUMIFS($E$367:$E$399,$B$367:$B$399,"FGA-1",$D$367:$D$399,"&lt;&gt;VAGO")</f>
        <v>0</v>
      </c>
      <c r="D404" s="153">
        <f>SUMIFS($E$367:$E$399,$B$367:$B$399,"FGA-1",$D$367:$D$399,"VAGO")</f>
        <v>1</v>
      </c>
      <c r="E404" s="153">
        <f t="shared" si="13"/>
        <v>1</v>
      </c>
      <c r="F404" s="158"/>
      <c r="G404" s="137">
        <f>SUMIF($B$367:$B$399,"FGA-1",$G$367:$G$399)</f>
        <v>0</v>
      </c>
      <c r="H404" s="137">
        <f>SUMIF($B$367:$B$399,"FGA-1",$G$367:$G$399)</f>
        <v>0</v>
      </c>
      <c r="I404" s="137">
        <f>SUMIF($B$367:$B$399,"FGA-1",$G$367:$G$399)</f>
        <v>0</v>
      </c>
      <c r="J404" s="138"/>
      <c r="K404" s="138"/>
      <c r="L404" s="138"/>
      <c r="M404" s="138"/>
      <c r="N404" s="138"/>
      <c r="O404" s="138"/>
      <c r="P404" s="138"/>
      <c r="Q404" s="138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</row>
    <row r="405" spans="1:30" x14ac:dyDescent="0.2">
      <c r="A405" s="152" t="s">
        <v>100</v>
      </c>
      <c r="B405" s="164" t="s">
        <v>101</v>
      </c>
      <c r="C405" s="153">
        <f>SUMIFS($E$367:$E$399,$B$367:$B$399,"FGA-2",$D$367:$D$399,"&lt;&gt;VAGO")</f>
        <v>0</v>
      </c>
      <c r="D405" s="153">
        <f>SUMIFS($E$367:$E$399,$B$367:$B$399,"FGA-2",$D$367:$D$399,"VAGO")</f>
        <v>0</v>
      </c>
      <c r="E405" s="153">
        <f t="shared" si="13"/>
        <v>0</v>
      </c>
      <c r="F405" s="158"/>
      <c r="G405" s="137">
        <f>SUMIF($B$367:$B$399,"FGA-2",$G$367:$G$399)</f>
        <v>0</v>
      </c>
      <c r="H405" s="137">
        <f>SUMIF($B$367:$B$399,"FGA-2",$G$367:$G$399)</f>
        <v>0</v>
      </c>
      <c r="I405" s="137">
        <f>SUMIF($B$367:$B$399,"FGA-2",$G$367:$G$399)</f>
        <v>0</v>
      </c>
      <c r="J405" s="138"/>
      <c r="K405" s="138"/>
      <c r="L405" s="138"/>
      <c r="M405" s="138"/>
      <c r="N405" s="138"/>
      <c r="O405" s="138"/>
      <c r="P405" s="138"/>
      <c r="Q405" s="138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</row>
    <row r="406" spans="1:30" x14ac:dyDescent="0.2">
      <c r="A406" s="152" t="s">
        <v>102</v>
      </c>
      <c r="B406" s="164" t="s">
        <v>103</v>
      </c>
      <c r="C406" s="153">
        <f>SUMIFS($E$367:$E$399,$B$367:$B$399,"FGA-3",$D$367:$D$399,"&lt;&gt;VAGO")</f>
        <v>0</v>
      </c>
      <c r="D406" s="153">
        <f>SUMIFS($E$367:$E$399,$B$367:$B$399,"FGA-3",$D$367:$D$399,"VAGO")</f>
        <v>0</v>
      </c>
      <c r="E406" s="153">
        <f t="shared" si="13"/>
        <v>0</v>
      </c>
      <c r="F406" s="156"/>
      <c r="G406" s="137">
        <f>SUMIF($B$367:$B$399,"FGA-3",$G$367:$G$399)</f>
        <v>0</v>
      </c>
      <c r="H406" s="137">
        <f>SUMIF($B$367:$B$399,"FGA-3",$G$367:$G$399)</f>
        <v>0</v>
      </c>
      <c r="I406" s="137">
        <f>SUMIF($B$367:$B$399,"FGA-3",$G$367:$G$399)</f>
        <v>0</v>
      </c>
      <c r="J406" s="138"/>
      <c r="K406" s="138"/>
      <c r="L406" s="138"/>
      <c r="M406" s="138"/>
      <c r="N406" s="138"/>
      <c r="O406" s="138"/>
      <c r="P406" s="138"/>
      <c r="Q406" s="138"/>
      <c r="R406" s="49"/>
      <c r="S406" s="49"/>
      <c r="T406" s="49"/>
      <c r="U406" s="49"/>
      <c r="V406" s="49"/>
      <c r="W406" s="49"/>
      <c r="X406" s="49"/>
      <c r="Y406" s="49"/>
      <c r="Z406" s="49"/>
      <c r="AA406" s="49"/>
      <c r="AB406" s="49"/>
      <c r="AC406" s="49"/>
      <c r="AD406" s="49"/>
    </row>
    <row r="407" spans="1:30" ht="30" x14ac:dyDescent="0.2">
      <c r="A407" s="41" t="s">
        <v>104</v>
      </c>
      <c r="B407" s="163"/>
      <c r="C407" s="21">
        <f t="shared" ref="C407:E407" si="14">SUM(C401:C406)</f>
        <v>17</v>
      </c>
      <c r="D407" s="21">
        <f t="shared" si="14"/>
        <v>16</v>
      </c>
      <c r="E407" s="21">
        <f t="shared" si="14"/>
        <v>33</v>
      </c>
      <c r="F407" s="163"/>
      <c r="G407" s="32">
        <f t="shared" ref="G407:I407" si="15">SUM(G401:G406)</f>
        <v>0</v>
      </c>
      <c r="H407" s="32">
        <f t="shared" si="15"/>
        <v>0</v>
      </c>
      <c r="I407" s="32">
        <f t="shared" si="15"/>
        <v>0</v>
      </c>
      <c r="J407" s="138"/>
      <c r="K407" s="138"/>
      <c r="L407" s="138"/>
      <c r="M407" s="138"/>
      <c r="N407" s="138"/>
      <c r="O407" s="138"/>
      <c r="P407" s="138"/>
      <c r="Q407" s="138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</row>
    <row r="408" spans="1:30" ht="33" customHeight="1" x14ac:dyDescent="0.2">
      <c r="A408" s="155"/>
      <c r="B408" s="155"/>
      <c r="C408" s="155"/>
      <c r="D408" s="155"/>
      <c r="E408" s="155"/>
      <c r="F408" s="155"/>
      <c r="G408" s="155"/>
      <c r="H408" s="155"/>
      <c r="I408" s="160"/>
      <c r="J408" s="160"/>
      <c r="K408" s="129"/>
      <c r="L408" s="160"/>
      <c r="M408" s="160"/>
      <c r="N408" s="160"/>
      <c r="O408" s="160"/>
      <c r="P408" s="160"/>
      <c r="Q408" s="160"/>
      <c r="R408" s="134"/>
      <c r="S408" s="134"/>
      <c r="T408" s="134"/>
      <c r="U408" s="134"/>
      <c r="V408" s="134"/>
      <c r="W408" s="134"/>
      <c r="X408" s="134"/>
      <c r="Y408" s="134"/>
      <c r="Z408" s="134"/>
      <c r="AA408" s="134"/>
      <c r="AB408" s="134"/>
      <c r="AC408" s="134"/>
      <c r="AD408" s="134"/>
    </row>
    <row r="409" spans="1:30" ht="45" x14ac:dyDescent="0.2">
      <c r="A409" s="41"/>
      <c r="B409" s="41"/>
      <c r="C409" s="21" t="s">
        <v>105</v>
      </c>
      <c r="D409" s="21" t="s">
        <v>106</v>
      </c>
      <c r="E409" s="21" t="s">
        <v>107</v>
      </c>
      <c r="F409" s="151"/>
      <c r="G409" s="21" t="s">
        <v>108</v>
      </c>
      <c r="H409" s="21" t="s">
        <v>109</v>
      </c>
      <c r="I409" s="21" t="s">
        <v>110</v>
      </c>
      <c r="J409" s="160"/>
      <c r="K409" s="129"/>
      <c r="L409" s="160"/>
      <c r="M409" s="160"/>
      <c r="N409" s="160"/>
      <c r="O409" s="160"/>
      <c r="P409" s="160"/>
      <c r="Q409" s="160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</row>
    <row r="410" spans="1:30" ht="30" x14ac:dyDescent="0.2">
      <c r="A410" s="41" t="s">
        <v>111</v>
      </c>
      <c r="B410" s="151"/>
      <c r="C410" s="21">
        <f>SUM(C340+C363+C407)</f>
        <v>220</v>
      </c>
      <c r="D410" s="21">
        <f>SUM(D340+D363+D407)</f>
        <v>129</v>
      </c>
      <c r="E410" s="21">
        <f>SUM(E340+E363+E407)</f>
        <v>349</v>
      </c>
      <c r="F410" s="151"/>
      <c r="G410" s="32">
        <f>SUM(H340+G363+G407)</f>
        <v>229306.90999999995</v>
      </c>
      <c r="H410" s="32">
        <f>SUM(I340+H363+H407)</f>
        <v>1060327.2799999993</v>
      </c>
      <c r="I410" s="32">
        <f>SUM(J340+I363+I407)</f>
        <v>1289634.1900000006</v>
      </c>
      <c r="J410" s="160"/>
      <c r="K410" s="129"/>
      <c r="L410" s="160"/>
      <c r="M410" s="160"/>
      <c r="N410" s="160"/>
      <c r="O410" s="160"/>
      <c r="P410" s="160"/>
      <c r="Q410" s="160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</row>
    <row r="411" spans="1:30" ht="30" customHeight="1" x14ac:dyDescent="0.2">
      <c r="A411" s="155"/>
      <c r="B411" s="155"/>
      <c r="C411" s="155"/>
      <c r="D411" s="155"/>
      <c r="E411" s="155"/>
      <c r="F411" s="155"/>
      <c r="G411" s="155"/>
      <c r="H411" s="155"/>
      <c r="I411" s="160"/>
      <c r="J411" s="160"/>
      <c r="K411" s="129"/>
      <c r="L411" s="160"/>
      <c r="M411" s="160"/>
      <c r="N411" s="160"/>
      <c r="O411" s="160"/>
      <c r="P411" s="160"/>
      <c r="Q411" s="160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</row>
    <row r="412" spans="1:30" x14ac:dyDescent="0.2">
      <c r="A412" s="237" t="s">
        <v>112</v>
      </c>
      <c r="B412" s="232"/>
      <c r="C412" s="232"/>
      <c r="D412" s="232"/>
      <c r="E412" s="232"/>
      <c r="F412" s="233"/>
      <c r="G412" s="138"/>
      <c r="H412" s="155"/>
      <c r="I412" s="155"/>
      <c r="J412" s="155"/>
      <c r="K412" s="138"/>
      <c r="L412" s="155"/>
      <c r="M412" s="160"/>
      <c r="N412" s="160"/>
      <c r="O412" s="160"/>
      <c r="P412" s="160"/>
      <c r="Q412" s="160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</row>
    <row r="413" spans="1:30" x14ac:dyDescent="0.2">
      <c r="A413" s="240" t="s">
        <v>113</v>
      </c>
      <c r="B413" s="232"/>
      <c r="C413" s="232"/>
      <c r="D413" s="232"/>
      <c r="E413" s="232"/>
      <c r="F413" s="233"/>
      <c r="G413" s="138"/>
      <c r="H413" s="155"/>
      <c r="I413" s="155"/>
      <c r="J413" s="155"/>
      <c r="K413" s="155"/>
      <c r="L413" s="155"/>
      <c r="M413" s="160"/>
      <c r="N413" s="160"/>
      <c r="O413" s="160"/>
      <c r="P413" s="160"/>
      <c r="Q413" s="160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</row>
    <row r="414" spans="1:30" x14ac:dyDescent="0.2">
      <c r="A414" s="240" t="s">
        <v>114</v>
      </c>
      <c r="B414" s="232"/>
      <c r="C414" s="232"/>
      <c r="D414" s="232"/>
      <c r="E414" s="232"/>
      <c r="F414" s="233"/>
      <c r="G414" s="138"/>
      <c r="H414" s="155"/>
      <c r="I414" s="155"/>
      <c r="J414" s="155"/>
      <c r="K414" s="155"/>
      <c r="L414" s="155"/>
      <c r="M414" s="160"/>
      <c r="N414" s="160"/>
      <c r="O414" s="160"/>
      <c r="P414" s="160"/>
      <c r="Q414" s="160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</row>
    <row r="415" spans="1:30" x14ac:dyDescent="0.2">
      <c r="A415" s="241" t="s">
        <v>115</v>
      </c>
      <c r="B415" s="232"/>
      <c r="C415" s="232"/>
      <c r="D415" s="232"/>
      <c r="E415" s="232"/>
      <c r="F415" s="233"/>
      <c r="G415" s="138"/>
      <c r="H415" s="155"/>
      <c r="I415" s="155"/>
      <c r="J415" s="155"/>
      <c r="K415" s="155"/>
      <c r="L415" s="155"/>
      <c r="M415" s="160"/>
      <c r="N415" s="160"/>
      <c r="O415" s="160"/>
      <c r="P415" s="160"/>
      <c r="Q415" s="160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</row>
    <row r="416" spans="1:30" x14ac:dyDescent="0.2">
      <c r="A416" s="241" t="s">
        <v>116</v>
      </c>
      <c r="B416" s="232"/>
      <c r="C416" s="232"/>
      <c r="D416" s="232"/>
      <c r="E416" s="232"/>
      <c r="F416" s="233"/>
      <c r="G416" s="138"/>
      <c r="H416" s="155"/>
      <c r="I416" s="155"/>
      <c r="J416" s="155"/>
      <c r="K416" s="155"/>
      <c r="L416" s="155"/>
      <c r="M416" s="160"/>
      <c r="N416" s="160"/>
      <c r="O416" s="160"/>
      <c r="P416" s="160"/>
      <c r="Q416" s="160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</row>
    <row r="417" spans="1:30" x14ac:dyDescent="0.2">
      <c r="A417" s="241" t="s">
        <v>117</v>
      </c>
      <c r="B417" s="232"/>
      <c r="C417" s="232"/>
      <c r="D417" s="232"/>
      <c r="E417" s="232"/>
      <c r="F417" s="233"/>
      <c r="G417" s="138"/>
      <c r="H417" s="155"/>
      <c r="I417" s="155"/>
      <c r="J417" s="155"/>
      <c r="K417" s="155"/>
      <c r="L417" s="155"/>
      <c r="M417" s="160"/>
      <c r="N417" s="160"/>
      <c r="O417" s="160"/>
      <c r="P417" s="160"/>
      <c r="Q417" s="160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</row>
    <row r="418" spans="1:30" x14ac:dyDescent="0.2">
      <c r="A418" s="241"/>
      <c r="B418" s="232"/>
      <c r="C418" s="232"/>
      <c r="D418" s="232"/>
      <c r="E418" s="232"/>
      <c r="F418" s="233"/>
      <c r="G418" s="138"/>
      <c r="H418" s="155"/>
      <c r="I418" s="155"/>
      <c r="J418" s="155"/>
      <c r="K418" s="155"/>
      <c r="L418" s="155"/>
      <c r="M418" s="160"/>
      <c r="N418" s="160"/>
      <c r="O418" s="160"/>
      <c r="P418" s="160"/>
      <c r="Q418" s="160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</row>
    <row r="419" spans="1:30" x14ac:dyDescent="0.2">
      <c r="A419" s="241"/>
      <c r="B419" s="232"/>
      <c r="C419" s="232"/>
      <c r="D419" s="232"/>
      <c r="E419" s="232"/>
      <c r="F419" s="233"/>
      <c r="G419" s="138"/>
      <c r="H419" s="155"/>
      <c r="I419" s="155"/>
      <c r="J419" s="155"/>
      <c r="K419" s="155"/>
      <c r="L419" s="155"/>
      <c r="M419" s="160"/>
      <c r="N419" s="160"/>
      <c r="O419" s="160"/>
      <c r="P419" s="160"/>
      <c r="Q419" s="160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</row>
    <row r="420" spans="1:30" x14ac:dyDescent="0.2">
      <c r="A420" s="234"/>
      <c r="B420" s="232"/>
      <c r="C420" s="232"/>
      <c r="D420" s="232"/>
      <c r="E420" s="232"/>
      <c r="F420" s="233"/>
      <c r="G420" s="138"/>
      <c r="H420" s="155"/>
      <c r="I420" s="155"/>
      <c r="J420" s="155"/>
      <c r="K420" s="155"/>
      <c r="L420" s="155"/>
      <c r="M420" s="160"/>
      <c r="N420" s="160"/>
      <c r="O420" s="160"/>
      <c r="P420" s="160"/>
      <c r="Q420" s="160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</row>
    <row r="421" spans="1:30" x14ac:dyDescent="0.2">
      <c r="A421" s="234"/>
      <c r="B421" s="232"/>
      <c r="C421" s="232"/>
      <c r="D421" s="232"/>
      <c r="E421" s="232"/>
      <c r="F421" s="233"/>
      <c r="G421" s="138"/>
      <c r="H421" s="155"/>
      <c r="I421" s="155"/>
      <c r="J421" s="155"/>
      <c r="K421" s="155"/>
      <c r="L421" s="155"/>
      <c r="M421" s="160"/>
      <c r="N421" s="160"/>
      <c r="O421" s="160"/>
      <c r="P421" s="160"/>
      <c r="Q421" s="160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</row>
    <row r="422" spans="1:30" x14ac:dyDescent="0.2">
      <c r="A422" s="234"/>
      <c r="B422" s="232"/>
      <c r="C422" s="232"/>
      <c r="D422" s="232"/>
      <c r="E422" s="232"/>
      <c r="F422" s="233"/>
      <c r="G422" s="138"/>
      <c r="H422" s="155"/>
      <c r="I422" s="155"/>
      <c r="J422" s="155"/>
      <c r="K422" s="155"/>
      <c r="L422" s="155"/>
      <c r="M422" s="160"/>
      <c r="N422" s="160"/>
      <c r="O422" s="160"/>
      <c r="P422" s="160"/>
      <c r="Q422" s="160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</row>
    <row r="423" spans="1:30" x14ac:dyDescent="0.2">
      <c r="A423" s="234"/>
      <c r="B423" s="232"/>
      <c r="C423" s="232"/>
      <c r="D423" s="232"/>
      <c r="E423" s="232"/>
      <c r="F423" s="233"/>
      <c r="G423" s="138"/>
      <c r="H423" s="155"/>
      <c r="I423" s="155"/>
      <c r="J423" s="155"/>
      <c r="K423" s="155"/>
      <c r="L423" s="155"/>
      <c r="M423" s="160"/>
      <c r="N423" s="160"/>
      <c r="O423" s="160"/>
      <c r="P423" s="160"/>
      <c r="Q423" s="160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</row>
    <row r="424" spans="1:30" x14ac:dyDescent="0.2">
      <c r="A424" s="234"/>
      <c r="B424" s="232"/>
      <c r="C424" s="232"/>
      <c r="D424" s="232"/>
      <c r="E424" s="232"/>
      <c r="F424" s="233"/>
      <c r="G424" s="138"/>
      <c r="H424" s="155"/>
      <c r="I424" s="155"/>
      <c r="J424" s="155"/>
      <c r="K424" s="155"/>
      <c r="L424" s="155"/>
      <c r="M424" s="160"/>
      <c r="N424" s="160"/>
      <c r="O424" s="160"/>
      <c r="P424" s="160"/>
      <c r="Q424" s="160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</row>
    <row r="425" spans="1:30" ht="32.25" customHeight="1" x14ac:dyDescent="0.2">
      <c r="A425" s="235"/>
      <c r="B425" s="236"/>
      <c r="C425" s="236"/>
      <c r="D425" s="236"/>
      <c r="E425" s="236"/>
      <c r="F425" s="236"/>
      <c r="G425" s="138"/>
      <c r="H425" s="155"/>
      <c r="I425" s="155"/>
      <c r="J425" s="155"/>
      <c r="K425" s="155"/>
      <c r="L425" s="155"/>
      <c r="M425" s="160"/>
      <c r="N425" s="160"/>
      <c r="O425" s="160"/>
      <c r="P425" s="160"/>
      <c r="Q425" s="160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</row>
    <row r="426" spans="1:30" x14ac:dyDescent="0.2">
      <c r="A426" s="237" t="s">
        <v>118</v>
      </c>
      <c r="B426" s="232"/>
      <c r="C426" s="232"/>
      <c r="D426" s="232"/>
      <c r="E426" s="232"/>
      <c r="F426" s="233"/>
      <c r="G426" s="138"/>
      <c r="H426" s="155"/>
      <c r="I426" s="155"/>
      <c r="J426" s="155"/>
      <c r="K426" s="155"/>
      <c r="L426" s="155"/>
      <c r="M426" s="160"/>
      <c r="N426" s="160"/>
      <c r="O426" s="160"/>
      <c r="P426" s="160"/>
      <c r="Q426" s="160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</row>
    <row r="427" spans="1:30" x14ac:dyDescent="0.2">
      <c r="A427" s="238" t="s">
        <v>119</v>
      </c>
      <c r="B427" s="232"/>
      <c r="C427" s="232"/>
      <c r="D427" s="232"/>
      <c r="E427" s="232"/>
      <c r="F427" s="233"/>
      <c r="G427" s="138"/>
      <c r="H427" s="155"/>
      <c r="I427" s="155"/>
      <c r="J427" s="155"/>
      <c r="K427" s="155"/>
      <c r="L427" s="155"/>
      <c r="M427" s="160"/>
      <c r="N427" s="160"/>
      <c r="O427" s="160"/>
      <c r="P427" s="160"/>
      <c r="Q427" s="160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</row>
    <row r="428" spans="1:30" x14ac:dyDescent="0.2">
      <c r="A428" s="231" t="s">
        <v>120</v>
      </c>
      <c r="B428" s="232"/>
      <c r="C428" s="232"/>
      <c r="D428" s="232"/>
      <c r="E428" s="232"/>
      <c r="F428" s="233"/>
      <c r="G428" s="138"/>
      <c r="H428" s="155"/>
      <c r="I428" s="155"/>
      <c r="J428" s="155"/>
      <c r="K428" s="155"/>
      <c r="L428" s="155"/>
      <c r="M428" s="160"/>
      <c r="N428" s="160"/>
      <c r="O428" s="160"/>
      <c r="P428" s="160"/>
      <c r="Q428" s="160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</row>
    <row r="429" spans="1:30" x14ac:dyDescent="0.2">
      <c r="A429" s="231" t="s">
        <v>121</v>
      </c>
      <c r="B429" s="232"/>
      <c r="C429" s="232"/>
      <c r="D429" s="232"/>
      <c r="E429" s="232"/>
      <c r="F429" s="233"/>
      <c r="G429" s="138"/>
      <c r="H429" s="155"/>
      <c r="I429" s="155"/>
      <c r="J429" s="155"/>
      <c r="K429" s="155"/>
      <c r="L429" s="155"/>
      <c r="M429" s="160"/>
      <c r="N429" s="160"/>
      <c r="O429" s="160"/>
      <c r="P429" s="160"/>
      <c r="Q429" s="160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</row>
    <row r="430" spans="1:30" x14ac:dyDescent="0.2">
      <c r="A430" s="231" t="s">
        <v>122</v>
      </c>
      <c r="B430" s="232"/>
      <c r="C430" s="232"/>
      <c r="D430" s="232"/>
      <c r="E430" s="232"/>
      <c r="F430" s="233"/>
      <c r="G430" s="138"/>
      <c r="H430" s="155"/>
      <c r="I430" s="155"/>
      <c r="J430" s="155"/>
      <c r="K430" s="155"/>
      <c r="L430" s="155"/>
      <c r="M430" s="160"/>
      <c r="N430" s="160"/>
      <c r="O430" s="160"/>
      <c r="P430" s="160"/>
      <c r="Q430" s="160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</row>
    <row r="431" spans="1:30" x14ac:dyDescent="0.2">
      <c r="A431" s="231" t="s">
        <v>123</v>
      </c>
      <c r="B431" s="232"/>
      <c r="C431" s="232"/>
      <c r="D431" s="232"/>
      <c r="E431" s="232"/>
      <c r="F431" s="233"/>
      <c r="G431" s="138"/>
      <c r="H431" s="155"/>
      <c r="I431" s="155"/>
      <c r="J431" s="155"/>
      <c r="K431" s="155"/>
      <c r="L431" s="155"/>
      <c r="M431" s="160"/>
      <c r="N431" s="160"/>
      <c r="O431" s="160"/>
      <c r="P431" s="160"/>
      <c r="Q431" s="160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</row>
    <row r="432" spans="1:30" x14ac:dyDescent="0.2">
      <c r="A432" s="231" t="s">
        <v>124</v>
      </c>
      <c r="B432" s="232"/>
      <c r="C432" s="232"/>
      <c r="D432" s="232"/>
      <c r="E432" s="232"/>
      <c r="F432" s="233"/>
      <c r="G432" s="138"/>
      <c r="H432" s="155"/>
      <c r="I432" s="155"/>
      <c r="J432" s="155"/>
      <c r="K432" s="155"/>
      <c r="L432" s="155"/>
      <c r="M432" s="160"/>
      <c r="N432" s="160"/>
      <c r="O432" s="160"/>
      <c r="P432" s="160"/>
      <c r="Q432" s="160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</row>
    <row r="433" spans="1:30" x14ac:dyDescent="0.2">
      <c r="A433" s="231" t="s">
        <v>125</v>
      </c>
      <c r="B433" s="232"/>
      <c r="C433" s="232"/>
      <c r="D433" s="232"/>
      <c r="E433" s="232"/>
      <c r="F433" s="233"/>
      <c r="G433" s="138"/>
      <c r="H433" s="155"/>
      <c r="I433" s="155"/>
      <c r="J433" s="155"/>
      <c r="K433" s="155"/>
      <c r="L433" s="155"/>
      <c r="M433" s="160"/>
      <c r="N433" s="160"/>
      <c r="O433" s="160"/>
      <c r="P433" s="160"/>
      <c r="Q433" s="160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</row>
    <row r="434" spans="1:30" x14ac:dyDescent="0.2">
      <c r="A434" s="231" t="s">
        <v>126</v>
      </c>
      <c r="B434" s="232"/>
      <c r="C434" s="232"/>
      <c r="D434" s="232"/>
      <c r="E434" s="232"/>
      <c r="F434" s="233"/>
      <c r="G434" s="138"/>
      <c r="H434" s="155"/>
      <c r="I434" s="155"/>
      <c r="J434" s="155"/>
      <c r="K434" s="155"/>
      <c r="L434" s="155"/>
      <c r="M434" s="160"/>
      <c r="N434" s="160"/>
      <c r="O434" s="160"/>
      <c r="P434" s="160"/>
      <c r="Q434" s="160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</row>
    <row r="435" spans="1:30" x14ac:dyDescent="0.2">
      <c r="A435" s="231" t="s">
        <v>127</v>
      </c>
      <c r="B435" s="232"/>
      <c r="C435" s="232"/>
      <c r="D435" s="232"/>
      <c r="E435" s="232"/>
      <c r="F435" s="233"/>
      <c r="G435" s="138"/>
      <c r="H435" s="155"/>
      <c r="I435" s="155"/>
      <c r="J435" s="155"/>
      <c r="K435" s="155"/>
      <c r="L435" s="155"/>
      <c r="M435" s="160"/>
      <c r="N435" s="160"/>
      <c r="O435" s="160"/>
      <c r="P435" s="160"/>
      <c r="Q435" s="160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</row>
    <row r="436" spans="1:30" x14ac:dyDescent="0.2">
      <c r="A436" s="231" t="s">
        <v>128</v>
      </c>
      <c r="B436" s="232"/>
      <c r="C436" s="232"/>
      <c r="D436" s="232"/>
      <c r="E436" s="232"/>
      <c r="F436" s="233"/>
      <c r="G436" s="138"/>
      <c r="H436" s="155"/>
      <c r="I436" s="155"/>
      <c r="J436" s="155"/>
      <c r="K436" s="155"/>
      <c r="L436" s="155"/>
      <c r="M436" s="160"/>
      <c r="N436" s="160"/>
      <c r="O436" s="160"/>
      <c r="P436" s="160"/>
      <c r="Q436" s="160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</row>
    <row r="437" spans="1:30" x14ac:dyDescent="0.2">
      <c r="A437" s="231" t="s">
        <v>129</v>
      </c>
      <c r="B437" s="232"/>
      <c r="C437" s="232"/>
      <c r="D437" s="232"/>
      <c r="E437" s="232"/>
      <c r="F437" s="233"/>
      <c r="G437" s="138"/>
      <c r="H437" s="155"/>
      <c r="I437" s="155"/>
      <c r="J437" s="155"/>
      <c r="K437" s="155"/>
      <c r="L437" s="155"/>
      <c r="M437" s="160"/>
      <c r="N437" s="160"/>
      <c r="O437" s="160"/>
      <c r="P437" s="160"/>
      <c r="Q437" s="160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</row>
    <row r="438" spans="1:30" x14ac:dyDescent="0.2">
      <c r="A438" s="231" t="s">
        <v>130</v>
      </c>
      <c r="B438" s="232"/>
      <c r="C438" s="232"/>
      <c r="D438" s="232"/>
      <c r="E438" s="232"/>
      <c r="F438" s="233"/>
      <c r="G438" s="138"/>
      <c r="H438" s="155"/>
      <c r="I438" s="155"/>
      <c r="J438" s="155"/>
      <c r="K438" s="155"/>
      <c r="L438" s="155"/>
      <c r="M438" s="160"/>
      <c r="N438" s="160"/>
      <c r="O438" s="160"/>
      <c r="P438" s="160"/>
      <c r="Q438" s="160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</row>
    <row r="439" spans="1:30" x14ac:dyDescent="0.2">
      <c r="A439" s="231" t="s">
        <v>131</v>
      </c>
      <c r="B439" s="232"/>
      <c r="C439" s="232"/>
      <c r="D439" s="232"/>
      <c r="E439" s="232"/>
      <c r="F439" s="233"/>
      <c r="G439" s="138"/>
      <c r="H439" s="155"/>
      <c r="I439" s="155"/>
      <c r="J439" s="155"/>
      <c r="K439" s="155"/>
      <c r="L439" s="155"/>
      <c r="M439" s="160"/>
      <c r="N439" s="160"/>
      <c r="O439" s="160"/>
      <c r="P439" s="160"/>
      <c r="Q439" s="160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</row>
    <row r="440" spans="1:30" x14ac:dyDescent="0.2">
      <c r="A440" s="231" t="s">
        <v>132</v>
      </c>
      <c r="B440" s="232"/>
      <c r="C440" s="232"/>
      <c r="D440" s="232"/>
      <c r="E440" s="232"/>
      <c r="F440" s="233"/>
      <c r="G440" s="138"/>
      <c r="H440" s="155"/>
      <c r="I440" s="155"/>
      <c r="J440" s="155"/>
      <c r="K440" s="155"/>
      <c r="L440" s="155"/>
      <c r="M440" s="160"/>
      <c r="N440" s="160"/>
      <c r="O440" s="160"/>
      <c r="P440" s="160"/>
      <c r="Q440" s="160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</row>
    <row r="441" spans="1:30" x14ac:dyDescent="0.2">
      <c r="A441" s="231" t="s">
        <v>133</v>
      </c>
      <c r="B441" s="232"/>
      <c r="C441" s="232"/>
      <c r="D441" s="232"/>
      <c r="E441" s="232"/>
      <c r="F441" s="233"/>
      <c r="G441" s="138"/>
      <c r="H441" s="155"/>
      <c r="I441" s="155"/>
      <c r="J441" s="155"/>
      <c r="K441" s="155"/>
      <c r="L441" s="155"/>
      <c r="M441" s="160"/>
      <c r="N441" s="160"/>
      <c r="O441" s="160"/>
      <c r="P441" s="160"/>
      <c r="Q441" s="160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</row>
    <row r="442" spans="1:30" x14ac:dyDescent="0.2">
      <c r="A442" s="231" t="s">
        <v>134</v>
      </c>
      <c r="B442" s="232"/>
      <c r="C442" s="232"/>
      <c r="D442" s="232"/>
      <c r="E442" s="232"/>
      <c r="F442" s="233"/>
      <c r="G442" s="138"/>
      <c r="H442" s="155"/>
      <c r="I442" s="155"/>
      <c r="J442" s="155"/>
      <c r="K442" s="155"/>
      <c r="L442" s="155"/>
      <c r="M442" s="160"/>
      <c r="N442" s="160"/>
      <c r="O442" s="160"/>
      <c r="P442" s="160"/>
      <c r="Q442" s="160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</row>
    <row r="443" spans="1:30" x14ac:dyDescent="0.2">
      <c r="A443" s="231" t="s">
        <v>135</v>
      </c>
      <c r="B443" s="232"/>
      <c r="C443" s="232"/>
      <c r="D443" s="232"/>
      <c r="E443" s="232"/>
      <c r="F443" s="233"/>
      <c r="G443" s="138"/>
      <c r="H443" s="155"/>
      <c r="I443" s="155"/>
      <c r="J443" s="155"/>
      <c r="K443" s="155"/>
      <c r="L443" s="155"/>
      <c r="M443" s="160"/>
      <c r="N443" s="160"/>
      <c r="O443" s="160"/>
      <c r="P443" s="160"/>
      <c r="Q443" s="160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</row>
    <row r="444" spans="1:30" x14ac:dyDescent="0.2">
      <c r="A444" s="231" t="s">
        <v>136</v>
      </c>
      <c r="B444" s="232"/>
      <c r="C444" s="232"/>
      <c r="D444" s="232"/>
      <c r="E444" s="232"/>
      <c r="F444" s="233"/>
      <c r="G444" s="138"/>
      <c r="H444" s="155"/>
      <c r="I444" s="155"/>
      <c r="J444" s="155"/>
      <c r="K444" s="155"/>
      <c r="L444" s="155"/>
      <c r="M444" s="160"/>
      <c r="N444" s="160"/>
      <c r="O444" s="160"/>
      <c r="P444" s="160"/>
      <c r="Q444" s="160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</row>
    <row r="445" spans="1:30" x14ac:dyDescent="0.2">
      <c r="A445" s="231" t="s">
        <v>137</v>
      </c>
      <c r="B445" s="232"/>
      <c r="C445" s="232"/>
      <c r="D445" s="232"/>
      <c r="E445" s="232"/>
      <c r="F445" s="233"/>
      <c r="G445" s="138"/>
      <c r="H445" s="155"/>
      <c r="I445" s="155"/>
      <c r="J445" s="155"/>
      <c r="K445" s="155"/>
      <c r="L445" s="155"/>
      <c r="M445" s="160"/>
      <c r="N445" s="160"/>
      <c r="O445" s="160"/>
      <c r="P445" s="160"/>
      <c r="Q445" s="160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</row>
    <row r="446" spans="1:30" x14ac:dyDescent="0.2">
      <c r="A446" s="231" t="s">
        <v>138</v>
      </c>
      <c r="B446" s="232"/>
      <c r="C446" s="232"/>
      <c r="D446" s="232"/>
      <c r="E446" s="232"/>
      <c r="F446" s="233"/>
      <c r="G446" s="138"/>
      <c r="H446" s="155"/>
      <c r="I446" s="155"/>
      <c r="J446" s="155"/>
      <c r="K446" s="155"/>
      <c r="L446" s="155"/>
      <c r="M446" s="160"/>
      <c r="N446" s="160"/>
      <c r="O446" s="160"/>
      <c r="P446" s="160"/>
      <c r="Q446" s="160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</row>
    <row r="447" spans="1:30" x14ac:dyDescent="0.2">
      <c r="A447" s="231" t="s">
        <v>139</v>
      </c>
      <c r="B447" s="232"/>
      <c r="C447" s="232"/>
      <c r="D447" s="232"/>
      <c r="E447" s="232"/>
      <c r="F447" s="233"/>
      <c r="G447" s="138"/>
      <c r="H447" s="155"/>
      <c r="I447" s="155"/>
      <c r="J447" s="155"/>
      <c r="K447" s="155"/>
      <c r="L447" s="155"/>
      <c r="M447" s="160"/>
      <c r="N447" s="160"/>
      <c r="O447" s="160"/>
      <c r="P447" s="160"/>
      <c r="Q447" s="160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</row>
    <row r="448" spans="1:30" x14ac:dyDescent="0.2">
      <c r="A448" s="231" t="s">
        <v>140</v>
      </c>
      <c r="B448" s="232"/>
      <c r="C448" s="232"/>
      <c r="D448" s="232"/>
      <c r="E448" s="232"/>
      <c r="F448" s="233"/>
      <c r="G448" s="138"/>
      <c r="H448" s="155"/>
      <c r="I448" s="155"/>
      <c r="J448" s="155"/>
      <c r="K448" s="155"/>
      <c r="L448" s="155"/>
      <c r="M448" s="160"/>
      <c r="N448" s="160"/>
      <c r="O448" s="160"/>
      <c r="P448" s="160"/>
      <c r="Q448" s="160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</row>
    <row r="449" spans="1:30" x14ac:dyDescent="0.2">
      <c r="A449" s="231" t="s">
        <v>141</v>
      </c>
      <c r="B449" s="232"/>
      <c r="C449" s="232"/>
      <c r="D449" s="232"/>
      <c r="E449" s="232"/>
      <c r="F449" s="233"/>
      <c r="G449" s="138"/>
      <c r="H449" s="155"/>
      <c r="I449" s="155"/>
      <c r="J449" s="155"/>
      <c r="K449" s="155"/>
      <c r="L449" s="155"/>
      <c r="M449" s="160"/>
      <c r="N449" s="160"/>
      <c r="O449" s="160"/>
      <c r="P449" s="160"/>
      <c r="Q449" s="160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</row>
    <row r="450" spans="1:30" x14ac:dyDescent="0.2">
      <c r="A450" s="231" t="s">
        <v>142</v>
      </c>
      <c r="B450" s="232"/>
      <c r="C450" s="232"/>
      <c r="D450" s="232"/>
      <c r="E450" s="232"/>
      <c r="F450" s="233"/>
      <c r="G450" s="138"/>
      <c r="H450" s="155"/>
      <c r="I450" s="155"/>
      <c r="J450" s="155"/>
      <c r="K450" s="155"/>
      <c r="L450" s="155"/>
      <c r="M450" s="160"/>
      <c r="N450" s="160"/>
      <c r="O450" s="160"/>
      <c r="P450" s="160"/>
      <c r="Q450" s="160"/>
      <c r="R450" s="167"/>
      <c r="S450" s="167"/>
      <c r="T450" s="167"/>
      <c r="U450" s="167"/>
      <c r="V450" s="167"/>
      <c r="W450" s="167"/>
      <c r="X450" s="167"/>
      <c r="Y450" s="167"/>
      <c r="Z450" s="167"/>
      <c r="AA450" s="167"/>
      <c r="AB450" s="167"/>
      <c r="AC450" s="167"/>
      <c r="AD450" s="167"/>
    </row>
    <row r="451" spans="1:30" x14ac:dyDescent="0.2">
      <c r="A451" s="231" t="s">
        <v>143</v>
      </c>
      <c r="B451" s="232"/>
      <c r="C451" s="232"/>
      <c r="D451" s="232"/>
      <c r="E451" s="232"/>
      <c r="F451" s="233"/>
      <c r="G451" s="138"/>
      <c r="H451" s="155"/>
      <c r="I451" s="155"/>
      <c r="J451" s="155"/>
      <c r="K451" s="155"/>
      <c r="L451" s="155"/>
      <c r="M451" s="160"/>
      <c r="N451" s="160"/>
      <c r="O451" s="160"/>
      <c r="P451" s="160"/>
      <c r="Q451" s="160"/>
      <c r="R451" s="167"/>
      <c r="S451" s="167"/>
      <c r="T451" s="167"/>
      <c r="U451" s="167"/>
      <c r="V451" s="167"/>
      <c r="W451" s="167"/>
      <c r="X451" s="167"/>
      <c r="Y451" s="167"/>
      <c r="Z451" s="167"/>
      <c r="AA451" s="167"/>
      <c r="AB451" s="167"/>
      <c r="AC451" s="167"/>
      <c r="AD451" s="167"/>
    </row>
    <row r="452" spans="1:30" x14ac:dyDescent="0.2">
      <c r="A452" s="231" t="s">
        <v>144</v>
      </c>
      <c r="B452" s="232"/>
      <c r="C452" s="232"/>
      <c r="D452" s="232"/>
      <c r="E452" s="232"/>
      <c r="F452" s="233"/>
      <c r="G452" s="138"/>
      <c r="H452" s="155"/>
      <c r="I452" s="155"/>
      <c r="J452" s="155"/>
      <c r="K452" s="155"/>
      <c r="L452" s="155"/>
      <c r="M452" s="160"/>
      <c r="N452" s="160"/>
      <c r="O452" s="160"/>
      <c r="P452" s="160"/>
      <c r="Q452" s="160"/>
      <c r="R452" s="167"/>
      <c r="S452" s="167"/>
      <c r="T452" s="167"/>
      <c r="U452" s="167"/>
      <c r="V452" s="167"/>
      <c r="W452" s="167"/>
      <c r="X452" s="167"/>
      <c r="Y452" s="167"/>
      <c r="Z452" s="167"/>
      <c r="AA452" s="167"/>
      <c r="AB452" s="167"/>
      <c r="AC452" s="167"/>
      <c r="AD452" s="167"/>
    </row>
    <row r="453" spans="1:30" x14ac:dyDescent="0.2">
      <c r="A453" s="231" t="s">
        <v>145</v>
      </c>
      <c r="B453" s="232"/>
      <c r="C453" s="232"/>
      <c r="D453" s="232"/>
      <c r="E453" s="232"/>
      <c r="F453" s="233"/>
      <c r="G453" s="138"/>
      <c r="H453" s="155"/>
      <c r="I453" s="155"/>
      <c r="J453" s="155"/>
      <c r="K453" s="155"/>
      <c r="L453" s="155"/>
      <c r="M453" s="160"/>
      <c r="N453" s="160"/>
      <c r="O453" s="160"/>
      <c r="P453" s="160"/>
      <c r="Q453" s="160"/>
      <c r="R453" s="167"/>
      <c r="S453" s="167"/>
      <c r="T453" s="167"/>
      <c r="U453" s="167"/>
      <c r="V453" s="167"/>
      <c r="W453" s="167"/>
      <c r="X453" s="167"/>
      <c r="Y453" s="167"/>
      <c r="Z453" s="167"/>
      <c r="AA453" s="167"/>
      <c r="AB453" s="167"/>
      <c r="AC453" s="167"/>
      <c r="AD453" s="167"/>
    </row>
    <row r="454" spans="1:30" x14ac:dyDescent="0.2">
      <c r="A454" s="231" t="s">
        <v>146</v>
      </c>
      <c r="B454" s="232"/>
      <c r="C454" s="232"/>
      <c r="D454" s="232"/>
      <c r="E454" s="232"/>
      <c r="F454" s="233"/>
      <c r="G454" s="138"/>
      <c r="H454" s="155"/>
      <c r="I454" s="155"/>
      <c r="J454" s="155"/>
      <c r="K454" s="155"/>
      <c r="L454" s="155"/>
      <c r="M454" s="160"/>
      <c r="N454" s="160"/>
      <c r="O454" s="160"/>
      <c r="P454" s="160"/>
      <c r="Q454" s="160"/>
      <c r="R454" s="167"/>
      <c r="S454" s="167"/>
      <c r="T454" s="167"/>
      <c r="U454" s="167"/>
      <c r="V454" s="167"/>
      <c r="W454" s="167"/>
      <c r="X454" s="167"/>
      <c r="Y454" s="167"/>
      <c r="Z454" s="167"/>
      <c r="AA454" s="167"/>
      <c r="AB454" s="167"/>
      <c r="AC454" s="167"/>
      <c r="AD454" s="167"/>
    </row>
    <row r="455" spans="1:30" x14ac:dyDescent="0.2">
      <c r="A455" s="231" t="s">
        <v>147</v>
      </c>
      <c r="B455" s="232"/>
      <c r="C455" s="232"/>
      <c r="D455" s="232"/>
      <c r="E455" s="232"/>
      <c r="F455" s="233"/>
      <c r="G455" s="138"/>
      <c r="H455" s="155"/>
      <c r="I455" s="155"/>
      <c r="J455" s="155"/>
      <c r="K455" s="155"/>
      <c r="L455" s="155"/>
      <c r="M455" s="160"/>
      <c r="N455" s="160"/>
      <c r="O455" s="160"/>
      <c r="P455" s="160"/>
      <c r="Q455" s="160"/>
      <c r="R455" s="167"/>
      <c r="S455" s="167"/>
      <c r="T455" s="167"/>
      <c r="U455" s="167"/>
      <c r="V455" s="167"/>
      <c r="W455" s="167"/>
      <c r="X455" s="167"/>
      <c r="Y455" s="167"/>
      <c r="Z455" s="167"/>
      <c r="AA455" s="167"/>
      <c r="AB455" s="167"/>
      <c r="AC455" s="167"/>
      <c r="AD455" s="167"/>
    </row>
    <row r="456" spans="1:30" x14ac:dyDescent="0.2">
      <c r="A456" s="231" t="s">
        <v>148</v>
      </c>
      <c r="B456" s="232"/>
      <c r="C456" s="232"/>
      <c r="D456" s="232"/>
      <c r="E456" s="232"/>
      <c r="F456" s="233"/>
      <c r="G456" s="138"/>
      <c r="H456" s="155"/>
      <c r="I456" s="155"/>
      <c r="J456" s="155"/>
      <c r="K456" s="155"/>
      <c r="L456" s="155"/>
      <c r="M456" s="160"/>
      <c r="N456" s="160"/>
      <c r="O456" s="160"/>
      <c r="P456" s="160"/>
      <c r="Q456" s="160"/>
      <c r="R456" s="167"/>
      <c r="S456" s="167"/>
      <c r="T456" s="167"/>
      <c r="U456" s="167"/>
      <c r="V456" s="167"/>
      <c r="W456" s="167"/>
      <c r="X456" s="167"/>
      <c r="Y456" s="167"/>
      <c r="Z456" s="167"/>
      <c r="AA456" s="167"/>
      <c r="AB456" s="167"/>
      <c r="AC456" s="167"/>
      <c r="AD456" s="167"/>
    </row>
    <row r="457" spans="1:30" x14ac:dyDescent="0.2">
      <c r="A457" s="231" t="s">
        <v>149</v>
      </c>
      <c r="B457" s="232"/>
      <c r="C457" s="232"/>
      <c r="D457" s="232"/>
      <c r="E457" s="232"/>
      <c r="F457" s="233"/>
      <c r="G457" s="138"/>
      <c r="H457" s="155"/>
      <c r="I457" s="155"/>
      <c r="J457" s="155"/>
      <c r="K457" s="155"/>
      <c r="L457" s="155"/>
      <c r="M457" s="160"/>
      <c r="N457" s="160"/>
      <c r="O457" s="160"/>
      <c r="P457" s="160"/>
      <c r="Q457" s="160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</row>
    <row r="458" spans="1:30" x14ac:dyDescent="0.2">
      <c r="A458" s="231" t="s">
        <v>150</v>
      </c>
      <c r="B458" s="232"/>
      <c r="C458" s="232"/>
      <c r="D458" s="232"/>
      <c r="E458" s="232"/>
      <c r="F458" s="233"/>
      <c r="G458" s="138"/>
      <c r="H458" s="155"/>
      <c r="I458" s="155"/>
      <c r="J458" s="155"/>
      <c r="K458" s="155"/>
      <c r="L458" s="155"/>
      <c r="M458" s="160"/>
      <c r="N458" s="160"/>
      <c r="O458" s="160"/>
      <c r="P458" s="160"/>
      <c r="Q458" s="160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</row>
    <row r="459" spans="1:30" x14ac:dyDescent="0.2">
      <c r="A459" s="231" t="s">
        <v>151</v>
      </c>
      <c r="B459" s="232"/>
      <c r="C459" s="232"/>
      <c r="D459" s="232"/>
      <c r="E459" s="232"/>
      <c r="F459" s="233"/>
      <c r="G459" s="138"/>
      <c r="H459" s="155"/>
      <c r="I459" s="155"/>
      <c r="J459" s="155"/>
      <c r="K459" s="155"/>
      <c r="L459" s="155"/>
      <c r="M459" s="160"/>
      <c r="N459" s="160"/>
      <c r="O459" s="160"/>
      <c r="P459" s="160"/>
      <c r="Q459" s="160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</row>
    <row r="460" spans="1:30" x14ac:dyDescent="0.2">
      <c r="A460" s="231" t="s">
        <v>152</v>
      </c>
      <c r="B460" s="232"/>
      <c r="C460" s="232"/>
      <c r="D460" s="232"/>
      <c r="E460" s="232"/>
      <c r="F460" s="233"/>
      <c r="G460" s="138"/>
      <c r="H460" s="155"/>
      <c r="I460" s="155"/>
      <c r="J460" s="155"/>
      <c r="K460" s="155"/>
      <c r="L460" s="155"/>
      <c r="M460" s="160"/>
      <c r="N460" s="160"/>
      <c r="O460" s="160"/>
      <c r="P460" s="160"/>
      <c r="Q460" s="160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</row>
    <row r="461" spans="1:30" x14ac:dyDescent="0.2">
      <c r="A461" s="231" t="s">
        <v>153</v>
      </c>
      <c r="B461" s="232"/>
      <c r="C461" s="232"/>
      <c r="D461" s="232"/>
      <c r="E461" s="232"/>
      <c r="F461" s="233"/>
      <c r="G461" s="138"/>
      <c r="H461" s="155"/>
      <c r="I461" s="155"/>
      <c r="J461" s="155"/>
      <c r="K461" s="155"/>
      <c r="L461" s="155"/>
      <c r="M461" s="160"/>
      <c r="N461" s="160"/>
      <c r="O461" s="160"/>
      <c r="P461" s="160"/>
      <c r="Q461" s="160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</row>
    <row r="462" spans="1:30" x14ac:dyDescent="0.2">
      <c r="A462" s="231" t="s">
        <v>154</v>
      </c>
      <c r="B462" s="232"/>
      <c r="C462" s="232"/>
      <c r="D462" s="232"/>
      <c r="E462" s="232"/>
      <c r="F462" s="233"/>
      <c r="G462" s="138"/>
      <c r="H462" s="155"/>
      <c r="I462" s="155"/>
      <c r="J462" s="155"/>
      <c r="K462" s="155"/>
      <c r="L462" s="155"/>
      <c r="M462" s="160"/>
      <c r="N462" s="160"/>
      <c r="O462" s="160"/>
      <c r="P462" s="160"/>
      <c r="Q462" s="160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</row>
    <row r="463" spans="1:30" x14ac:dyDescent="0.2">
      <c r="A463" s="231" t="s">
        <v>155</v>
      </c>
      <c r="B463" s="232"/>
      <c r="C463" s="232"/>
      <c r="D463" s="232"/>
      <c r="E463" s="232"/>
      <c r="F463" s="233"/>
      <c r="G463" s="138"/>
      <c r="H463" s="155"/>
      <c r="I463" s="155"/>
      <c r="J463" s="155"/>
      <c r="K463" s="155"/>
      <c r="L463" s="155"/>
      <c r="M463" s="160"/>
      <c r="N463" s="160"/>
      <c r="O463" s="160"/>
      <c r="P463" s="160"/>
      <c r="Q463" s="160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</row>
    <row r="464" spans="1:30" x14ac:dyDescent="0.2">
      <c r="A464" s="231" t="s">
        <v>156</v>
      </c>
      <c r="B464" s="232"/>
      <c r="C464" s="232"/>
      <c r="D464" s="232"/>
      <c r="E464" s="232"/>
      <c r="F464" s="233"/>
      <c r="G464" s="138"/>
      <c r="H464" s="155"/>
      <c r="I464" s="155"/>
      <c r="J464" s="155"/>
      <c r="K464" s="155"/>
      <c r="L464" s="155"/>
      <c r="M464" s="160"/>
      <c r="N464" s="160"/>
      <c r="O464" s="160"/>
      <c r="P464" s="160"/>
      <c r="Q464" s="160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</row>
    <row r="465" spans="1:30" x14ac:dyDescent="0.2">
      <c r="A465" s="231" t="s">
        <v>157</v>
      </c>
      <c r="B465" s="232"/>
      <c r="C465" s="232"/>
      <c r="D465" s="232"/>
      <c r="E465" s="232"/>
      <c r="F465" s="233"/>
      <c r="G465" s="138"/>
      <c r="H465" s="155"/>
      <c r="I465" s="155"/>
      <c r="J465" s="155"/>
      <c r="K465" s="155"/>
      <c r="L465" s="155"/>
      <c r="M465" s="160"/>
      <c r="N465" s="160"/>
      <c r="O465" s="160"/>
      <c r="P465" s="160"/>
      <c r="Q465" s="160"/>
      <c r="R465" s="167"/>
      <c r="S465" s="167"/>
      <c r="T465" s="167"/>
      <c r="U465" s="167"/>
      <c r="V465" s="167"/>
      <c r="W465" s="167"/>
      <c r="X465" s="167"/>
      <c r="Y465" s="167"/>
      <c r="Z465" s="167"/>
      <c r="AA465" s="167"/>
      <c r="AB465" s="167"/>
      <c r="AC465" s="167"/>
      <c r="AD465" s="167"/>
    </row>
    <row r="466" spans="1:30" x14ac:dyDescent="0.2">
      <c r="A466" s="231" t="s">
        <v>158</v>
      </c>
      <c r="B466" s="232"/>
      <c r="C466" s="232"/>
      <c r="D466" s="232"/>
      <c r="E466" s="232"/>
      <c r="F466" s="233"/>
      <c r="G466" s="138"/>
      <c r="H466" s="155"/>
      <c r="I466" s="155"/>
      <c r="J466" s="155"/>
      <c r="K466" s="155"/>
      <c r="L466" s="155"/>
      <c r="M466" s="160"/>
      <c r="N466" s="160"/>
      <c r="O466" s="160"/>
      <c r="P466" s="160"/>
      <c r="Q466" s="160"/>
      <c r="R466" s="167"/>
      <c r="S466" s="167"/>
      <c r="T466" s="167"/>
      <c r="U466" s="167"/>
      <c r="V466" s="167"/>
      <c r="W466" s="167"/>
      <c r="X466" s="167"/>
      <c r="Y466" s="167"/>
      <c r="Z466" s="167"/>
      <c r="AA466" s="167"/>
      <c r="AB466" s="167"/>
      <c r="AC466" s="167"/>
      <c r="AD466" s="167"/>
    </row>
    <row r="467" spans="1:30" x14ac:dyDescent="0.2">
      <c r="A467" s="231" t="s">
        <v>159</v>
      </c>
      <c r="B467" s="232"/>
      <c r="C467" s="232"/>
      <c r="D467" s="232"/>
      <c r="E467" s="232"/>
      <c r="F467" s="233"/>
      <c r="G467" s="138"/>
      <c r="H467" s="155"/>
      <c r="I467" s="155"/>
      <c r="J467" s="155"/>
      <c r="K467" s="155"/>
      <c r="L467" s="155"/>
      <c r="M467" s="160"/>
      <c r="N467" s="160"/>
      <c r="O467" s="160"/>
      <c r="P467" s="160"/>
      <c r="Q467" s="160"/>
      <c r="R467" s="167"/>
      <c r="S467" s="167"/>
      <c r="T467" s="167"/>
      <c r="U467" s="167"/>
      <c r="V467" s="167"/>
      <c r="W467" s="167"/>
      <c r="X467" s="167"/>
      <c r="Y467" s="167"/>
      <c r="Z467" s="167"/>
      <c r="AA467" s="167"/>
      <c r="AB467" s="167"/>
      <c r="AC467" s="167"/>
      <c r="AD467" s="167"/>
    </row>
    <row r="468" spans="1:30" ht="14.25" x14ac:dyDescent="0.2">
      <c r="A468" s="231" t="s">
        <v>160</v>
      </c>
      <c r="B468" s="232"/>
      <c r="C468" s="232"/>
      <c r="D468" s="232"/>
      <c r="E468" s="232"/>
      <c r="F468" s="233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167"/>
      <c r="S468" s="167"/>
      <c r="T468" s="167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</row>
    <row r="469" spans="1:30" ht="14.25" x14ac:dyDescent="0.2">
      <c r="A469" s="231" t="s">
        <v>161</v>
      </c>
      <c r="B469" s="232"/>
      <c r="C469" s="232"/>
      <c r="D469" s="232"/>
      <c r="E469" s="232"/>
      <c r="F469" s="233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167"/>
      <c r="S469" s="167"/>
      <c r="T469" s="167"/>
      <c r="U469" s="167"/>
      <c r="V469" s="167"/>
      <c r="W469" s="167"/>
      <c r="X469" s="167"/>
      <c r="Y469" s="167"/>
      <c r="Z469" s="167"/>
      <c r="AA469" s="167"/>
      <c r="AB469" s="167"/>
      <c r="AC469" s="167"/>
      <c r="AD469" s="167"/>
    </row>
    <row r="470" spans="1:30" ht="14.25" x14ac:dyDescent="0.2">
      <c r="A470" s="231" t="s">
        <v>162</v>
      </c>
      <c r="B470" s="232"/>
      <c r="C470" s="232"/>
      <c r="D470" s="232"/>
      <c r="E470" s="232"/>
      <c r="F470" s="233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167"/>
      <c r="S470" s="167"/>
      <c r="T470" s="167"/>
      <c r="U470" s="167"/>
      <c r="V470" s="167"/>
      <c r="W470" s="167"/>
      <c r="X470" s="167"/>
      <c r="Y470" s="167"/>
      <c r="Z470" s="167"/>
      <c r="AA470" s="167"/>
      <c r="AB470" s="167"/>
      <c r="AC470" s="167"/>
      <c r="AD470" s="167"/>
    </row>
    <row r="471" spans="1:30" ht="14.25" x14ac:dyDescent="0.2">
      <c r="A471" s="231" t="s">
        <v>163</v>
      </c>
      <c r="B471" s="232"/>
      <c r="C471" s="232"/>
      <c r="D471" s="232"/>
      <c r="E471" s="232"/>
      <c r="F471" s="233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167"/>
      <c r="S471" s="167"/>
      <c r="T471" s="167"/>
      <c r="U471" s="167"/>
      <c r="V471" s="167"/>
      <c r="W471" s="167"/>
      <c r="X471" s="167"/>
      <c r="Y471" s="167"/>
      <c r="Z471" s="167"/>
      <c r="AA471" s="167"/>
      <c r="AB471" s="167"/>
      <c r="AC471" s="167"/>
      <c r="AD471" s="167"/>
    </row>
    <row r="472" spans="1:30" ht="14.25" x14ac:dyDescent="0.2">
      <c r="A472" s="231" t="s">
        <v>164</v>
      </c>
      <c r="B472" s="232"/>
      <c r="C472" s="232"/>
      <c r="D472" s="232"/>
      <c r="E472" s="232"/>
      <c r="F472" s="233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167"/>
      <c r="S472" s="167"/>
      <c r="T472" s="167"/>
      <c r="U472" s="167"/>
      <c r="V472" s="167"/>
      <c r="W472" s="167"/>
      <c r="X472" s="167"/>
      <c r="Y472" s="167"/>
      <c r="Z472" s="167"/>
      <c r="AA472" s="167"/>
      <c r="AB472" s="167"/>
      <c r="AC472" s="167"/>
      <c r="AD472" s="167"/>
    </row>
    <row r="473" spans="1:30" ht="14.25" x14ac:dyDescent="0.2">
      <c r="A473" s="231" t="s">
        <v>165</v>
      </c>
      <c r="B473" s="232"/>
      <c r="C473" s="232"/>
      <c r="D473" s="232"/>
      <c r="E473" s="232"/>
      <c r="F473" s="233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167"/>
      <c r="S473" s="167"/>
      <c r="T473" s="167"/>
      <c r="U473" s="167"/>
      <c r="V473" s="167"/>
      <c r="W473" s="167"/>
      <c r="X473" s="167"/>
      <c r="Y473" s="167"/>
      <c r="Z473" s="167"/>
      <c r="AA473" s="167"/>
      <c r="AB473" s="167"/>
      <c r="AC473" s="167"/>
      <c r="AD473" s="167"/>
    </row>
    <row r="474" spans="1:30" ht="14.25" x14ac:dyDescent="0.2">
      <c r="A474" s="231" t="s">
        <v>166</v>
      </c>
      <c r="B474" s="232"/>
      <c r="C474" s="232"/>
      <c r="D474" s="232"/>
      <c r="E474" s="232"/>
      <c r="F474" s="233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167"/>
      <c r="S474" s="167"/>
      <c r="T474" s="167"/>
      <c r="U474" s="167"/>
      <c r="V474" s="167"/>
      <c r="W474" s="167"/>
      <c r="X474" s="167"/>
      <c r="Y474" s="167"/>
      <c r="Z474" s="167"/>
      <c r="AA474" s="167"/>
      <c r="AB474" s="167"/>
      <c r="AC474" s="167"/>
      <c r="AD474" s="167"/>
    </row>
    <row r="475" spans="1:30" ht="14.25" x14ac:dyDescent="0.2">
      <c r="A475" s="231" t="s">
        <v>167</v>
      </c>
      <c r="B475" s="232"/>
      <c r="C475" s="232"/>
      <c r="D475" s="232"/>
      <c r="E475" s="232"/>
      <c r="F475" s="233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167"/>
      <c r="S475" s="167"/>
      <c r="T475" s="167"/>
      <c r="U475" s="167"/>
      <c r="V475" s="167"/>
      <c r="W475" s="167"/>
      <c r="X475" s="167"/>
      <c r="Y475" s="167"/>
      <c r="Z475" s="167"/>
      <c r="AA475" s="167"/>
      <c r="AB475" s="167"/>
      <c r="AC475" s="167"/>
      <c r="AD475" s="167"/>
    </row>
    <row r="476" spans="1:30" ht="14.25" x14ac:dyDescent="0.2">
      <c r="A476" s="231" t="s">
        <v>168</v>
      </c>
      <c r="B476" s="232"/>
      <c r="C476" s="232"/>
      <c r="D476" s="232"/>
      <c r="E476" s="232"/>
      <c r="F476" s="233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167"/>
      <c r="S476" s="167"/>
      <c r="T476" s="167"/>
      <c r="U476" s="167"/>
      <c r="V476" s="167"/>
      <c r="W476" s="167"/>
      <c r="X476" s="167"/>
      <c r="Y476" s="167"/>
      <c r="Z476" s="167"/>
      <c r="AA476" s="167"/>
      <c r="AB476" s="167"/>
      <c r="AC476" s="167"/>
      <c r="AD476" s="167"/>
    </row>
    <row r="477" spans="1:30" ht="14.25" x14ac:dyDescent="0.2">
      <c r="A477" s="231" t="s">
        <v>169</v>
      </c>
      <c r="B477" s="232"/>
      <c r="C477" s="232"/>
      <c r="D477" s="232"/>
      <c r="E477" s="232"/>
      <c r="F477" s="233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167"/>
      <c r="S477" s="167"/>
      <c r="T477" s="167"/>
      <c r="U477" s="167"/>
      <c r="V477" s="167"/>
      <c r="W477" s="167"/>
      <c r="X477" s="167"/>
      <c r="Y477" s="167"/>
      <c r="Z477" s="167"/>
      <c r="AA477" s="167"/>
      <c r="AB477" s="167"/>
      <c r="AC477" s="167"/>
      <c r="AD477" s="167"/>
    </row>
    <row r="478" spans="1:30" ht="14.25" x14ac:dyDescent="0.2">
      <c r="A478" s="231" t="s">
        <v>170</v>
      </c>
      <c r="B478" s="232"/>
      <c r="C478" s="232"/>
      <c r="D478" s="232"/>
      <c r="E478" s="232"/>
      <c r="F478" s="233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167"/>
      <c r="S478" s="167"/>
      <c r="T478" s="167"/>
      <c r="U478" s="167"/>
      <c r="V478" s="167"/>
      <c r="W478" s="167"/>
      <c r="X478" s="167"/>
      <c r="Y478" s="167"/>
      <c r="Z478" s="167"/>
      <c r="AA478" s="167"/>
      <c r="AB478" s="167"/>
      <c r="AC478" s="167"/>
      <c r="AD478" s="167"/>
    </row>
    <row r="479" spans="1:30" ht="14.25" x14ac:dyDescent="0.2">
      <c r="A479" s="231" t="s">
        <v>171</v>
      </c>
      <c r="B479" s="232"/>
      <c r="C479" s="232"/>
      <c r="D479" s="232"/>
      <c r="E479" s="232"/>
      <c r="F479" s="233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167"/>
      <c r="S479" s="167"/>
      <c r="T479" s="167"/>
      <c r="U479" s="167"/>
      <c r="V479" s="167"/>
      <c r="W479" s="167"/>
      <c r="X479" s="167"/>
      <c r="Y479" s="167"/>
      <c r="Z479" s="167"/>
      <c r="AA479" s="167"/>
      <c r="AB479" s="167"/>
      <c r="AC479" s="167"/>
      <c r="AD479" s="167"/>
    </row>
    <row r="480" spans="1:30" ht="14.25" x14ac:dyDescent="0.2">
      <c r="A480" s="231" t="s">
        <v>172</v>
      </c>
      <c r="B480" s="232"/>
      <c r="C480" s="232"/>
      <c r="D480" s="232"/>
      <c r="E480" s="232"/>
      <c r="F480" s="233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167"/>
      <c r="S480" s="167"/>
      <c r="T480" s="167"/>
      <c r="U480" s="167"/>
      <c r="V480" s="167"/>
      <c r="W480" s="167"/>
      <c r="X480" s="167"/>
      <c r="Y480" s="167"/>
      <c r="Z480" s="167"/>
      <c r="AA480" s="167"/>
      <c r="AB480" s="167"/>
      <c r="AC480" s="167"/>
      <c r="AD480" s="167"/>
    </row>
    <row r="481" spans="1:30" ht="14.25" x14ac:dyDescent="0.2">
      <c r="A481" s="231" t="s">
        <v>173</v>
      </c>
      <c r="B481" s="232"/>
      <c r="C481" s="232"/>
      <c r="D481" s="232"/>
      <c r="E481" s="232"/>
      <c r="F481" s="233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167"/>
      <c r="S481" s="167"/>
      <c r="T481" s="167"/>
      <c r="U481" s="167"/>
      <c r="V481" s="167"/>
      <c r="W481" s="167"/>
      <c r="X481" s="167"/>
      <c r="Y481" s="167"/>
      <c r="Z481" s="167"/>
      <c r="AA481" s="167"/>
      <c r="AB481" s="167"/>
      <c r="AC481" s="167"/>
      <c r="AD481" s="167"/>
    </row>
    <row r="482" spans="1:30" ht="14.25" x14ac:dyDescent="0.2">
      <c r="A482" s="231" t="s">
        <v>174</v>
      </c>
      <c r="B482" s="232"/>
      <c r="C482" s="232"/>
      <c r="D482" s="232"/>
      <c r="E482" s="232"/>
      <c r="F482" s="233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167"/>
      <c r="S482" s="167"/>
      <c r="T482" s="167"/>
      <c r="U482" s="167"/>
      <c r="V482" s="167"/>
      <c r="W482" s="167"/>
      <c r="X482" s="167"/>
      <c r="Y482" s="167"/>
      <c r="Z482" s="167"/>
      <c r="AA482" s="167"/>
      <c r="AB482" s="167"/>
      <c r="AC482" s="167"/>
      <c r="AD482" s="167"/>
    </row>
    <row r="483" spans="1:30" ht="14.25" x14ac:dyDescent="0.2">
      <c r="A483" s="231" t="s">
        <v>175</v>
      </c>
      <c r="B483" s="232"/>
      <c r="C483" s="232"/>
      <c r="D483" s="232"/>
      <c r="E483" s="232"/>
      <c r="F483" s="233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167"/>
      <c r="S483" s="167"/>
      <c r="T483" s="167"/>
      <c r="U483" s="167"/>
      <c r="V483" s="167"/>
      <c r="W483" s="167"/>
      <c r="X483" s="167"/>
      <c r="Y483" s="167"/>
      <c r="Z483" s="167"/>
      <c r="AA483" s="167"/>
      <c r="AB483" s="167"/>
      <c r="AC483" s="167"/>
      <c r="AD483" s="167"/>
    </row>
    <row r="484" spans="1:30" ht="14.25" x14ac:dyDescent="0.2">
      <c r="A484" s="231" t="s">
        <v>176</v>
      </c>
      <c r="B484" s="232"/>
      <c r="C484" s="232"/>
      <c r="D484" s="232"/>
      <c r="E484" s="232"/>
      <c r="F484" s="233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167"/>
      <c r="S484" s="167"/>
      <c r="T484" s="167"/>
      <c r="U484" s="167"/>
      <c r="V484" s="167"/>
      <c r="W484" s="167"/>
      <c r="X484" s="167"/>
      <c r="Y484" s="167"/>
      <c r="Z484" s="167"/>
      <c r="AA484" s="167"/>
      <c r="AB484" s="167"/>
      <c r="AC484" s="167"/>
      <c r="AD484" s="167"/>
    </row>
    <row r="485" spans="1:30" ht="14.25" x14ac:dyDescent="0.2">
      <c r="A485" s="231" t="s">
        <v>177</v>
      </c>
      <c r="B485" s="232"/>
      <c r="C485" s="232"/>
      <c r="D485" s="232"/>
      <c r="E485" s="232"/>
      <c r="F485" s="233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167"/>
      <c r="S485" s="167"/>
      <c r="T485" s="167"/>
      <c r="U485" s="167"/>
      <c r="V485" s="167"/>
      <c r="W485" s="167"/>
      <c r="X485" s="167"/>
      <c r="Y485" s="167"/>
      <c r="Z485" s="167"/>
      <c r="AA485" s="167"/>
      <c r="AB485" s="167"/>
      <c r="AC485" s="167"/>
      <c r="AD485" s="167"/>
    </row>
    <row r="486" spans="1:30" ht="14.25" x14ac:dyDescent="0.2">
      <c r="A486" s="231" t="s">
        <v>178</v>
      </c>
      <c r="B486" s="232"/>
      <c r="C486" s="232"/>
      <c r="D486" s="232"/>
      <c r="E486" s="232"/>
      <c r="F486" s="233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167"/>
      <c r="S486" s="167"/>
      <c r="T486" s="167"/>
      <c r="U486" s="167"/>
      <c r="V486" s="167"/>
      <c r="W486" s="167"/>
      <c r="X486" s="167"/>
      <c r="Y486" s="167"/>
      <c r="Z486" s="167"/>
      <c r="AA486" s="167"/>
      <c r="AB486" s="167"/>
      <c r="AC486" s="167"/>
      <c r="AD486" s="167"/>
    </row>
    <row r="487" spans="1:30" ht="14.25" x14ac:dyDescent="0.2">
      <c r="A487" s="231" t="s">
        <v>179</v>
      </c>
      <c r="B487" s="232"/>
      <c r="C487" s="232"/>
      <c r="D487" s="232"/>
      <c r="E487" s="232"/>
      <c r="F487" s="233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167"/>
      <c r="S487" s="167"/>
      <c r="T487" s="167"/>
      <c r="U487" s="167"/>
      <c r="V487" s="167"/>
      <c r="W487" s="167"/>
      <c r="X487" s="167"/>
      <c r="Y487" s="167"/>
      <c r="Z487" s="167"/>
      <c r="AA487" s="167"/>
      <c r="AB487" s="167"/>
      <c r="AC487" s="167"/>
      <c r="AD487" s="167"/>
    </row>
    <row r="488" spans="1:30" ht="14.25" x14ac:dyDescent="0.2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</row>
    <row r="489" spans="1:30" ht="14.25" x14ac:dyDescent="0.2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</row>
    <row r="490" spans="1:30" ht="14.25" x14ac:dyDescent="0.2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</row>
    <row r="491" spans="1:30" ht="14.25" x14ac:dyDescent="0.2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</row>
    <row r="492" spans="1:30" ht="14.25" x14ac:dyDescent="0.2"/>
    <row r="493" spans="1:30" ht="14.25" x14ac:dyDescent="0.2"/>
    <row r="494" spans="1:30" ht="14.25" x14ac:dyDescent="0.2"/>
    <row r="495" spans="1:30" ht="14.25" x14ac:dyDescent="0.2"/>
    <row r="496" spans="1:30" ht="14.25" x14ac:dyDescent="0.2"/>
    <row r="497" ht="14.25" x14ac:dyDescent="0.2"/>
    <row r="498" ht="14.25" x14ac:dyDescent="0.2"/>
    <row r="499" ht="14.25" x14ac:dyDescent="0.2"/>
    <row r="500" ht="14.25" x14ac:dyDescent="0.2"/>
    <row r="501" ht="14.25" x14ac:dyDescent="0.2"/>
    <row r="502" ht="14.25" x14ac:dyDescent="0.2"/>
    <row r="503" ht="14.25" x14ac:dyDescent="0.2"/>
    <row r="504" ht="14.25" x14ac:dyDescent="0.2"/>
    <row r="505" ht="14.25" x14ac:dyDescent="0.2"/>
    <row r="506" ht="14.25" x14ac:dyDescent="0.2"/>
    <row r="507" ht="14.25" x14ac:dyDescent="0.2"/>
    <row r="508" ht="14.25" x14ac:dyDescent="0.2"/>
    <row r="509" ht="14.25" x14ac:dyDescent="0.2"/>
    <row r="510" ht="14.25" x14ac:dyDescent="0.2"/>
    <row r="511" ht="14.25" x14ac:dyDescent="0.2"/>
    <row r="512" ht="14.25" x14ac:dyDescent="0.2"/>
    <row r="513" ht="14.25" x14ac:dyDescent="0.2"/>
    <row r="514" ht="14.25" x14ac:dyDescent="0.2"/>
    <row r="515" ht="14.25" x14ac:dyDescent="0.2"/>
    <row r="516" ht="14.25" x14ac:dyDescent="0.2"/>
    <row r="517" ht="14.25" x14ac:dyDescent="0.2"/>
    <row r="518" ht="14.25" x14ac:dyDescent="0.2"/>
    <row r="519" ht="14.25" x14ac:dyDescent="0.2"/>
    <row r="520" ht="14.25" x14ac:dyDescent="0.2"/>
    <row r="521" ht="14.25" x14ac:dyDescent="0.2"/>
    <row r="522" ht="14.25" x14ac:dyDescent="0.2"/>
    <row r="523" ht="14.25" x14ac:dyDescent="0.2"/>
    <row r="524" ht="14.25" x14ac:dyDescent="0.2"/>
    <row r="525" ht="14.25" x14ac:dyDescent="0.2"/>
    <row r="526" ht="14.25" x14ac:dyDescent="0.2"/>
    <row r="527" ht="14.25" x14ac:dyDescent="0.2"/>
    <row r="528" ht="14.25" x14ac:dyDescent="0.2"/>
    <row r="529" ht="14.25" x14ac:dyDescent="0.2"/>
    <row r="530" ht="14.25" x14ac:dyDescent="0.2"/>
    <row r="531" ht="14.25" x14ac:dyDescent="0.2"/>
    <row r="532" ht="14.25" x14ac:dyDescent="0.2"/>
    <row r="533" ht="14.25" x14ac:dyDescent="0.2"/>
    <row r="534" ht="14.25" x14ac:dyDescent="0.2"/>
    <row r="535" ht="14.25" x14ac:dyDescent="0.2"/>
    <row r="536" ht="14.25" x14ac:dyDescent="0.2"/>
    <row r="537" ht="14.25" x14ac:dyDescent="0.2"/>
    <row r="538" ht="14.25" x14ac:dyDescent="0.2"/>
    <row r="539" ht="14.25" x14ac:dyDescent="0.2"/>
    <row r="540" ht="14.25" x14ac:dyDescent="0.2"/>
    <row r="541" ht="14.25" x14ac:dyDescent="0.2"/>
    <row r="542" ht="14.25" x14ac:dyDescent="0.2"/>
    <row r="543" ht="14.25" x14ac:dyDescent="0.2"/>
    <row r="544" ht="14.25" x14ac:dyDescent="0.2"/>
    <row r="545" ht="14.25" x14ac:dyDescent="0.2"/>
    <row r="546" ht="14.25" x14ac:dyDescent="0.2"/>
    <row r="547" ht="14.25" x14ac:dyDescent="0.2"/>
    <row r="548" ht="14.25" x14ac:dyDescent="0.2"/>
    <row r="549" ht="14.25" x14ac:dyDescent="0.2"/>
    <row r="550" ht="14.25" x14ac:dyDescent="0.2"/>
    <row r="551" ht="14.25" x14ac:dyDescent="0.2"/>
    <row r="552" ht="14.25" x14ac:dyDescent="0.2"/>
    <row r="553" ht="14.25" x14ac:dyDescent="0.2"/>
    <row r="554" ht="14.25" x14ac:dyDescent="0.2"/>
    <row r="555" ht="14.25" x14ac:dyDescent="0.2"/>
    <row r="556" ht="14.25" x14ac:dyDescent="0.2"/>
    <row r="557" ht="14.25" x14ac:dyDescent="0.2"/>
    <row r="558" ht="14.25" x14ac:dyDescent="0.2"/>
    <row r="559" ht="14.25" x14ac:dyDescent="0.2"/>
    <row r="560" ht="14.25" x14ac:dyDescent="0.2"/>
    <row r="561" ht="14.25" x14ac:dyDescent="0.2"/>
    <row r="562" ht="14.25" x14ac:dyDescent="0.2"/>
    <row r="563" ht="14.25" x14ac:dyDescent="0.2"/>
    <row r="564" ht="14.25" x14ac:dyDescent="0.2"/>
    <row r="565" ht="14.25" x14ac:dyDescent="0.2"/>
    <row r="566" ht="14.25" x14ac:dyDescent="0.2"/>
    <row r="567" ht="14.25" x14ac:dyDescent="0.2"/>
    <row r="568" ht="14.25" x14ac:dyDescent="0.2"/>
    <row r="569" ht="14.25" x14ac:dyDescent="0.2"/>
    <row r="570" ht="14.25" x14ac:dyDescent="0.2"/>
    <row r="571" ht="14.25" x14ac:dyDescent="0.2"/>
    <row r="572" ht="14.25" x14ac:dyDescent="0.2"/>
    <row r="573" ht="14.25" x14ac:dyDescent="0.2"/>
    <row r="574" ht="14.25" x14ac:dyDescent="0.2"/>
    <row r="575" ht="14.25" x14ac:dyDescent="0.2"/>
    <row r="576" ht="14.25" x14ac:dyDescent="0.2"/>
    <row r="577" ht="14.25" x14ac:dyDescent="0.2"/>
    <row r="578" ht="14.25" x14ac:dyDescent="0.2"/>
    <row r="579" ht="14.25" x14ac:dyDescent="0.2"/>
    <row r="580" ht="14.25" x14ac:dyDescent="0.2"/>
    <row r="581" ht="14.25" x14ac:dyDescent="0.2"/>
    <row r="582" ht="14.25" x14ac:dyDescent="0.2"/>
    <row r="583" ht="14.25" x14ac:dyDescent="0.2"/>
    <row r="584" ht="14.25" x14ac:dyDescent="0.2"/>
    <row r="585" ht="14.25" x14ac:dyDescent="0.2"/>
    <row r="586" ht="14.25" x14ac:dyDescent="0.2"/>
    <row r="587" ht="14.25" x14ac:dyDescent="0.2"/>
    <row r="588" ht="14.25" x14ac:dyDescent="0.2"/>
    <row r="589" ht="14.25" x14ac:dyDescent="0.2"/>
    <row r="590" ht="14.25" x14ac:dyDescent="0.2"/>
    <row r="591" ht="14.25" x14ac:dyDescent="0.2"/>
    <row r="592" ht="14.25" x14ac:dyDescent="0.2"/>
    <row r="593" ht="14.25" x14ac:dyDescent="0.2"/>
    <row r="594" ht="14.25" x14ac:dyDescent="0.2"/>
    <row r="595" ht="14.25" x14ac:dyDescent="0.2"/>
    <row r="596" ht="14.25" x14ac:dyDescent="0.2"/>
    <row r="597" ht="14.25" x14ac:dyDescent="0.2"/>
    <row r="598" ht="14.25" x14ac:dyDescent="0.2"/>
    <row r="599" ht="14.25" x14ac:dyDescent="0.2"/>
    <row r="600" ht="14.25" x14ac:dyDescent="0.2"/>
    <row r="601" ht="14.25" x14ac:dyDescent="0.2"/>
    <row r="602" ht="14.25" x14ac:dyDescent="0.2"/>
    <row r="603" ht="14.25" x14ac:dyDescent="0.2"/>
    <row r="604" ht="14.25" x14ac:dyDescent="0.2"/>
    <row r="605" ht="14.25" x14ac:dyDescent="0.2"/>
    <row r="606" ht="14.25" x14ac:dyDescent="0.2"/>
    <row r="607" ht="14.25" x14ac:dyDescent="0.2"/>
    <row r="608" ht="14.25" x14ac:dyDescent="0.2"/>
    <row r="609" ht="14.25" x14ac:dyDescent="0.2"/>
    <row r="610" ht="14.25" x14ac:dyDescent="0.2"/>
    <row r="611" ht="14.25" x14ac:dyDescent="0.2"/>
    <row r="612" ht="14.25" x14ac:dyDescent="0.2"/>
    <row r="613" ht="14.25" x14ac:dyDescent="0.2"/>
    <row r="614" ht="14.25" x14ac:dyDescent="0.2"/>
    <row r="615" ht="14.25" x14ac:dyDescent="0.2"/>
    <row r="616" ht="14.25" x14ac:dyDescent="0.2"/>
    <row r="617" ht="14.25" x14ac:dyDescent="0.2"/>
    <row r="618" ht="14.25" x14ac:dyDescent="0.2"/>
    <row r="619" ht="14.25" x14ac:dyDescent="0.2"/>
    <row r="620" ht="14.25" x14ac:dyDescent="0.2"/>
    <row r="621" ht="14.25" x14ac:dyDescent="0.2"/>
    <row r="622" ht="14.25" x14ac:dyDescent="0.2"/>
    <row r="623" ht="14.25" x14ac:dyDescent="0.2"/>
    <row r="624" ht="14.25" x14ac:dyDescent="0.2"/>
    <row r="625" ht="14.25" x14ac:dyDescent="0.2"/>
    <row r="626" ht="14.25" x14ac:dyDescent="0.2"/>
    <row r="627" ht="14.25" x14ac:dyDescent="0.2"/>
    <row r="628" ht="14.25" x14ac:dyDescent="0.2"/>
    <row r="629" ht="14.25" x14ac:dyDescent="0.2"/>
    <row r="630" ht="14.25" x14ac:dyDescent="0.2"/>
    <row r="631" ht="14.25" x14ac:dyDescent="0.2"/>
    <row r="632" ht="14.25" x14ac:dyDescent="0.2"/>
    <row r="633" ht="14.25" x14ac:dyDescent="0.2"/>
    <row r="634" ht="14.25" x14ac:dyDescent="0.2"/>
    <row r="635" ht="14.25" x14ac:dyDescent="0.2"/>
    <row r="636" ht="14.25" x14ac:dyDescent="0.2"/>
    <row r="637" ht="14.25" x14ac:dyDescent="0.2"/>
    <row r="638" ht="14.25" x14ac:dyDescent="0.2"/>
    <row r="639" ht="14.25" x14ac:dyDescent="0.2"/>
    <row r="640" ht="14.25" x14ac:dyDescent="0.2"/>
    <row r="641" ht="14.25" x14ac:dyDescent="0.2"/>
    <row r="642" ht="14.25" x14ac:dyDescent="0.2"/>
    <row r="643" ht="14.25" x14ac:dyDescent="0.2"/>
    <row r="644" ht="14.25" x14ac:dyDescent="0.2"/>
    <row r="645" ht="14.25" x14ac:dyDescent="0.2"/>
    <row r="646" ht="14.25" x14ac:dyDescent="0.2"/>
    <row r="647" ht="14.25" x14ac:dyDescent="0.2"/>
    <row r="648" ht="14.25" x14ac:dyDescent="0.2"/>
    <row r="649" ht="14.25" x14ac:dyDescent="0.2"/>
    <row r="650" ht="14.25" x14ac:dyDescent="0.2"/>
    <row r="651" ht="14.25" x14ac:dyDescent="0.2"/>
    <row r="652" ht="14.25" x14ac:dyDescent="0.2"/>
    <row r="653" ht="14.25" x14ac:dyDescent="0.2"/>
    <row r="654" ht="14.25" x14ac:dyDescent="0.2"/>
    <row r="655" ht="14.25" x14ac:dyDescent="0.2"/>
    <row r="656" ht="14.25" x14ac:dyDescent="0.2"/>
    <row r="657" ht="14.25" x14ac:dyDescent="0.2"/>
    <row r="658" ht="14.25" x14ac:dyDescent="0.2"/>
    <row r="659" ht="14.25" x14ac:dyDescent="0.2"/>
    <row r="660" ht="14.25" x14ac:dyDescent="0.2"/>
    <row r="661" ht="14.25" x14ac:dyDescent="0.2"/>
    <row r="662" ht="14.25" x14ac:dyDescent="0.2"/>
    <row r="663" ht="14.25" x14ac:dyDescent="0.2"/>
    <row r="664" ht="14.25" x14ac:dyDescent="0.2"/>
    <row r="665" ht="14.25" x14ac:dyDescent="0.2"/>
    <row r="666" ht="14.25" x14ac:dyDescent="0.2"/>
    <row r="667" ht="14.25" x14ac:dyDescent="0.2"/>
    <row r="668" ht="14.25" x14ac:dyDescent="0.2"/>
    <row r="669" ht="14.25" x14ac:dyDescent="0.2"/>
    <row r="670" ht="14.25" x14ac:dyDescent="0.2"/>
    <row r="671" ht="14.25" x14ac:dyDescent="0.2"/>
    <row r="672" ht="14.25" x14ac:dyDescent="0.2"/>
    <row r="673" ht="14.25" x14ac:dyDescent="0.2"/>
    <row r="674" ht="14.25" x14ac:dyDescent="0.2"/>
    <row r="675" ht="14.25" x14ac:dyDescent="0.2"/>
    <row r="676" ht="14.25" x14ac:dyDescent="0.2"/>
    <row r="677" ht="14.25" x14ac:dyDescent="0.2"/>
    <row r="678" ht="14.25" x14ac:dyDescent="0.2"/>
    <row r="679" ht="14.25" x14ac:dyDescent="0.2"/>
    <row r="680" ht="14.25" x14ac:dyDescent="0.2"/>
    <row r="681" ht="14.25" x14ac:dyDescent="0.2"/>
    <row r="682" ht="14.25" x14ac:dyDescent="0.2"/>
    <row r="683" ht="14.25" x14ac:dyDescent="0.2"/>
    <row r="684" ht="14.25" x14ac:dyDescent="0.2"/>
    <row r="685" ht="14.25" x14ac:dyDescent="0.2"/>
    <row r="686" ht="14.25" x14ac:dyDescent="0.2"/>
    <row r="687" ht="14.25" x14ac:dyDescent="0.2"/>
    <row r="688" ht="14.25" x14ac:dyDescent="0.2"/>
    <row r="689" ht="14.25" x14ac:dyDescent="0.2"/>
    <row r="690" ht="14.25" x14ac:dyDescent="0.2"/>
    <row r="691" ht="14.25" x14ac:dyDescent="0.2"/>
    <row r="692" ht="14.25" x14ac:dyDescent="0.2"/>
    <row r="693" ht="14.25" x14ac:dyDescent="0.2"/>
    <row r="694" ht="14.25" x14ac:dyDescent="0.2"/>
    <row r="695" ht="14.25" x14ac:dyDescent="0.2"/>
    <row r="696" ht="14.25" x14ac:dyDescent="0.2"/>
    <row r="697" ht="14.25" x14ac:dyDescent="0.2"/>
    <row r="698" ht="14.25" x14ac:dyDescent="0.2"/>
    <row r="699" ht="14.25" x14ac:dyDescent="0.2"/>
    <row r="700" ht="14.25" x14ac:dyDescent="0.2"/>
    <row r="701" ht="14.25" x14ac:dyDescent="0.2"/>
    <row r="702" ht="14.25" x14ac:dyDescent="0.2"/>
    <row r="703" ht="14.25" x14ac:dyDescent="0.2"/>
    <row r="704" ht="14.25" x14ac:dyDescent="0.2"/>
    <row r="705" ht="14.25" x14ac:dyDescent="0.2"/>
    <row r="706" ht="14.25" x14ac:dyDescent="0.2"/>
    <row r="707" ht="14.25" x14ac:dyDescent="0.2"/>
    <row r="708" ht="14.25" x14ac:dyDescent="0.2"/>
    <row r="709" ht="14.25" x14ac:dyDescent="0.2"/>
    <row r="710" ht="14.25" x14ac:dyDescent="0.2"/>
    <row r="711" ht="14.25" x14ac:dyDescent="0.2"/>
    <row r="712" ht="14.25" x14ac:dyDescent="0.2"/>
    <row r="713" ht="14.25" x14ac:dyDescent="0.2"/>
    <row r="714" ht="14.25" x14ac:dyDescent="0.2"/>
    <row r="715" ht="14.25" x14ac:dyDescent="0.2"/>
    <row r="716" ht="14.25" x14ac:dyDescent="0.2"/>
    <row r="717" ht="14.25" x14ac:dyDescent="0.2"/>
    <row r="718" ht="14.25" x14ac:dyDescent="0.2"/>
    <row r="719" ht="14.25" x14ac:dyDescent="0.2"/>
    <row r="720" ht="14.25" x14ac:dyDescent="0.2"/>
    <row r="721" ht="14.25" x14ac:dyDescent="0.2"/>
    <row r="722" ht="14.25" x14ac:dyDescent="0.2"/>
    <row r="723" ht="14.25" x14ac:dyDescent="0.2"/>
    <row r="724" ht="14.25" x14ac:dyDescent="0.2"/>
    <row r="725" ht="14.25" x14ac:dyDescent="0.2"/>
    <row r="726" ht="14.25" x14ac:dyDescent="0.2"/>
    <row r="727" ht="14.25" x14ac:dyDescent="0.2"/>
    <row r="728" ht="14.25" x14ac:dyDescent="0.2"/>
    <row r="729" ht="14.25" x14ac:dyDescent="0.2"/>
    <row r="730" ht="14.25" x14ac:dyDescent="0.2"/>
    <row r="731" ht="14.25" x14ac:dyDescent="0.2"/>
    <row r="732" ht="14.25" x14ac:dyDescent="0.2"/>
    <row r="733" ht="14.25" x14ac:dyDescent="0.2"/>
    <row r="734" ht="14.25" x14ac:dyDescent="0.2"/>
    <row r="735" ht="14.25" x14ac:dyDescent="0.2"/>
    <row r="736" ht="14.25" x14ac:dyDescent="0.2"/>
    <row r="737" ht="14.25" x14ac:dyDescent="0.2"/>
    <row r="738" ht="14.25" x14ac:dyDescent="0.2"/>
    <row r="739" ht="14.25" x14ac:dyDescent="0.2"/>
    <row r="740" ht="14.25" x14ac:dyDescent="0.2"/>
    <row r="741" ht="14.25" x14ac:dyDescent="0.2"/>
    <row r="742" ht="14.25" x14ac:dyDescent="0.2"/>
    <row r="743" ht="14.25" x14ac:dyDescent="0.2"/>
    <row r="744" ht="14.25" x14ac:dyDescent="0.2"/>
    <row r="745" ht="14.25" x14ac:dyDescent="0.2"/>
    <row r="746" ht="14.25" x14ac:dyDescent="0.2"/>
    <row r="747" ht="14.25" x14ac:dyDescent="0.2"/>
    <row r="748" ht="14.25" x14ac:dyDescent="0.2"/>
    <row r="749" ht="14.25" x14ac:dyDescent="0.2"/>
    <row r="750" ht="14.25" x14ac:dyDescent="0.2"/>
    <row r="751" ht="14.25" x14ac:dyDescent="0.2"/>
    <row r="752" ht="14.25" x14ac:dyDescent="0.2"/>
    <row r="753" ht="14.25" x14ac:dyDescent="0.2"/>
    <row r="754" ht="14.25" x14ac:dyDescent="0.2"/>
    <row r="755" ht="14.25" x14ac:dyDescent="0.2"/>
    <row r="756" ht="14.25" x14ac:dyDescent="0.2"/>
    <row r="757" ht="14.25" x14ac:dyDescent="0.2"/>
    <row r="758" ht="14.25" x14ac:dyDescent="0.2"/>
    <row r="759" ht="14.25" x14ac:dyDescent="0.2"/>
    <row r="760" ht="14.25" x14ac:dyDescent="0.2"/>
    <row r="761" ht="14.25" x14ac:dyDescent="0.2"/>
    <row r="762" ht="14.25" x14ac:dyDescent="0.2"/>
    <row r="763" ht="14.25" x14ac:dyDescent="0.2"/>
    <row r="764" ht="14.25" x14ac:dyDescent="0.2"/>
    <row r="765" ht="14.25" x14ac:dyDescent="0.2"/>
    <row r="766" ht="14.25" x14ac:dyDescent="0.2"/>
    <row r="767" ht="14.25" x14ac:dyDescent="0.2"/>
    <row r="768" ht="14.25" x14ac:dyDescent="0.2"/>
    <row r="769" ht="14.25" x14ac:dyDescent="0.2"/>
    <row r="770" ht="14.25" x14ac:dyDescent="0.2"/>
    <row r="771" ht="14.25" x14ac:dyDescent="0.2"/>
    <row r="772" ht="14.25" x14ac:dyDescent="0.2"/>
    <row r="773" ht="14.25" x14ac:dyDescent="0.2"/>
    <row r="774" ht="14.25" x14ac:dyDescent="0.2"/>
    <row r="775" ht="14.25" x14ac:dyDescent="0.2"/>
    <row r="776" ht="14.25" x14ac:dyDescent="0.2"/>
    <row r="777" ht="14.25" x14ac:dyDescent="0.2"/>
    <row r="778" ht="14.25" x14ac:dyDescent="0.2"/>
    <row r="779" ht="14.25" x14ac:dyDescent="0.2"/>
    <row r="780" ht="14.25" x14ac:dyDescent="0.2"/>
    <row r="781" ht="14.25" x14ac:dyDescent="0.2"/>
    <row r="782" ht="14.25" x14ac:dyDescent="0.2"/>
    <row r="783" ht="14.25" x14ac:dyDescent="0.2"/>
    <row r="784" ht="14.25" x14ac:dyDescent="0.2"/>
    <row r="785" ht="14.25" x14ac:dyDescent="0.2"/>
    <row r="786" ht="14.25" x14ac:dyDescent="0.2"/>
    <row r="787" ht="14.25" x14ac:dyDescent="0.2"/>
    <row r="788" ht="14.25" x14ac:dyDescent="0.2"/>
    <row r="789" ht="14.25" x14ac:dyDescent="0.2"/>
    <row r="790" ht="14.25" x14ac:dyDescent="0.2"/>
    <row r="791" ht="14.25" x14ac:dyDescent="0.2"/>
    <row r="792" ht="14.25" x14ac:dyDescent="0.2"/>
    <row r="793" ht="14.25" x14ac:dyDescent="0.2"/>
    <row r="794" ht="14.25" x14ac:dyDescent="0.2"/>
    <row r="795" ht="14.25" x14ac:dyDescent="0.2"/>
    <row r="796" ht="14.25" x14ac:dyDescent="0.2"/>
    <row r="797" ht="14.25" x14ac:dyDescent="0.2"/>
    <row r="798" ht="14.25" x14ac:dyDescent="0.2"/>
    <row r="799" ht="14.25" x14ac:dyDescent="0.2"/>
    <row r="800" ht="14.25" x14ac:dyDescent="0.2"/>
    <row r="801" ht="14.25" x14ac:dyDescent="0.2"/>
    <row r="802" ht="14.25" x14ac:dyDescent="0.2"/>
    <row r="803" ht="14.25" x14ac:dyDescent="0.2"/>
    <row r="804" ht="14.25" x14ac:dyDescent="0.2"/>
    <row r="805" ht="14.25" x14ac:dyDescent="0.2"/>
    <row r="806" ht="14.25" x14ac:dyDescent="0.2"/>
    <row r="807" ht="14.25" x14ac:dyDescent="0.2"/>
    <row r="808" ht="14.25" x14ac:dyDescent="0.2"/>
    <row r="809" ht="14.25" x14ac:dyDescent="0.2"/>
    <row r="810" ht="14.25" x14ac:dyDescent="0.2"/>
    <row r="811" ht="14.25" x14ac:dyDescent="0.2"/>
    <row r="812" ht="14.25" x14ac:dyDescent="0.2"/>
    <row r="813" ht="14.25" x14ac:dyDescent="0.2"/>
    <row r="814" ht="14.25" x14ac:dyDescent="0.2"/>
    <row r="815" ht="14.25" x14ac:dyDescent="0.2"/>
    <row r="816" ht="14.25" x14ac:dyDescent="0.2"/>
    <row r="817" ht="14.25" x14ac:dyDescent="0.2"/>
    <row r="818" ht="14.25" x14ac:dyDescent="0.2"/>
    <row r="819" ht="14.25" x14ac:dyDescent="0.2"/>
    <row r="820" ht="14.25" x14ac:dyDescent="0.2"/>
    <row r="821" ht="14.25" x14ac:dyDescent="0.2"/>
    <row r="822" ht="14.25" x14ac:dyDescent="0.2"/>
    <row r="823" ht="14.25" x14ac:dyDescent="0.2"/>
    <row r="824" ht="14.25" x14ac:dyDescent="0.2"/>
    <row r="825" ht="14.25" x14ac:dyDescent="0.2"/>
    <row r="826" ht="14.25" x14ac:dyDescent="0.2"/>
    <row r="827" ht="14.25" x14ac:dyDescent="0.2"/>
    <row r="828" ht="14.25" x14ac:dyDescent="0.2"/>
    <row r="829" ht="14.25" x14ac:dyDescent="0.2"/>
    <row r="830" ht="14.25" x14ac:dyDescent="0.2"/>
    <row r="831" ht="14.25" x14ac:dyDescent="0.2"/>
    <row r="832" ht="14.25" x14ac:dyDescent="0.2"/>
    <row r="833" ht="14.25" x14ac:dyDescent="0.2"/>
    <row r="834" ht="14.25" x14ac:dyDescent="0.2"/>
    <row r="835" ht="14.25" x14ac:dyDescent="0.2"/>
    <row r="836" ht="14.25" x14ac:dyDescent="0.2"/>
    <row r="837" ht="14.25" x14ac:dyDescent="0.2"/>
    <row r="838" ht="14.25" x14ac:dyDescent="0.2"/>
    <row r="839" ht="14.25" x14ac:dyDescent="0.2"/>
    <row r="840" ht="14.25" x14ac:dyDescent="0.2"/>
    <row r="841" ht="14.25" x14ac:dyDescent="0.2"/>
    <row r="842" ht="14.25" x14ac:dyDescent="0.2"/>
    <row r="843" ht="14.25" x14ac:dyDescent="0.2"/>
    <row r="844" ht="14.25" x14ac:dyDescent="0.2"/>
    <row r="845" ht="14.25" x14ac:dyDescent="0.2"/>
    <row r="846" ht="14.25" x14ac:dyDescent="0.2"/>
    <row r="847" ht="14.25" x14ac:dyDescent="0.2"/>
    <row r="848" ht="14.25" x14ac:dyDescent="0.2"/>
    <row r="849" ht="14.25" x14ac:dyDescent="0.2"/>
    <row r="850" ht="14.25" x14ac:dyDescent="0.2"/>
    <row r="851" ht="14.25" x14ac:dyDescent="0.2"/>
    <row r="852" ht="14.25" x14ac:dyDescent="0.2"/>
    <row r="853" ht="14.25" x14ac:dyDescent="0.2"/>
    <row r="854" ht="14.25" x14ac:dyDescent="0.2"/>
    <row r="855" ht="14.25" x14ac:dyDescent="0.2"/>
    <row r="856" ht="14.25" x14ac:dyDescent="0.2"/>
    <row r="857" ht="14.25" x14ac:dyDescent="0.2"/>
    <row r="858" ht="14.25" x14ac:dyDescent="0.2"/>
    <row r="859" ht="14.25" x14ac:dyDescent="0.2"/>
    <row r="860" ht="14.25" x14ac:dyDescent="0.2"/>
    <row r="861" ht="14.25" x14ac:dyDescent="0.2"/>
    <row r="862" ht="14.25" x14ac:dyDescent="0.2"/>
    <row r="863" ht="14.25" x14ac:dyDescent="0.2"/>
    <row r="864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</sheetData>
  <mergeCells count="83">
    <mergeCell ref="A342:I342"/>
    <mergeCell ref="A1:J1"/>
    <mergeCell ref="A2:J2"/>
    <mergeCell ref="A3:J3"/>
    <mergeCell ref="B4:J4"/>
    <mergeCell ref="A5:J5"/>
    <mergeCell ref="A422:F422"/>
    <mergeCell ref="A365:I365"/>
    <mergeCell ref="A412:F412"/>
    <mergeCell ref="A413:F413"/>
    <mergeCell ref="A414:F414"/>
    <mergeCell ref="A415:F415"/>
    <mergeCell ref="A416:F416"/>
    <mergeCell ref="A417:F417"/>
    <mergeCell ref="A418:F418"/>
    <mergeCell ref="A419:F419"/>
    <mergeCell ref="A420:F420"/>
    <mergeCell ref="A421:F421"/>
    <mergeCell ref="A434:F434"/>
    <mergeCell ref="A423:F423"/>
    <mergeCell ref="A424:F424"/>
    <mergeCell ref="A425:F425"/>
    <mergeCell ref="A426:F426"/>
    <mergeCell ref="A427:F427"/>
    <mergeCell ref="A428:F428"/>
    <mergeCell ref="A429:F429"/>
    <mergeCell ref="A430:F430"/>
    <mergeCell ref="A431:F431"/>
    <mergeCell ref="A432:F432"/>
    <mergeCell ref="A433:F433"/>
    <mergeCell ref="A446:F446"/>
    <mergeCell ref="A435:F435"/>
    <mergeCell ref="A436:F436"/>
    <mergeCell ref="A437:F437"/>
    <mergeCell ref="A438:F438"/>
    <mergeCell ref="A439:F439"/>
    <mergeCell ref="A440:F440"/>
    <mergeCell ref="A441:F441"/>
    <mergeCell ref="A442:F442"/>
    <mergeCell ref="A443:F443"/>
    <mergeCell ref="A444:F444"/>
    <mergeCell ref="A445:F445"/>
    <mergeCell ref="A458:F458"/>
    <mergeCell ref="A447:F447"/>
    <mergeCell ref="A448:F448"/>
    <mergeCell ref="A449:F449"/>
    <mergeCell ref="A450:F450"/>
    <mergeCell ref="A451:F451"/>
    <mergeCell ref="A452:F452"/>
    <mergeCell ref="A453:F453"/>
    <mergeCell ref="A454:F454"/>
    <mergeCell ref="A455:F455"/>
    <mergeCell ref="A456:F456"/>
    <mergeCell ref="A457:F457"/>
    <mergeCell ref="A470:F470"/>
    <mergeCell ref="A459:F459"/>
    <mergeCell ref="A460:F460"/>
    <mergeCell ref="A461:F461"/>
    <mergeCell ref="A462:F462"/>
    <mergeCell ref="A463:F463"/>
    <mergeCell ref="A464:F464"/>
    <mergeCell ref="A465:F465"/>
    <mergeCell ref="A466:F466"/>
    <mergeCell ref="A467:F467"/>
    <mergeCell ref="A468:F468"/>
    <mergeCell ref="A469:F469"/>
    <mergeCell ref="A482:F482"/>
    <mergeCell ref="A471:F471"/>
    <mergeCell ref="A472:F472"/>
    <mergeCell ref="A473:F473"/>
    <mergeCell ref="A474:F474"/>
    <mergeCell ref="A475:F475"/>
    <mergeCell ref="A476:F476"/>
    <mergeCell ref="A477:F477"/>
    <mergeCell ref="A478:F478"/>
    <mergeCell ref="A479:F479"/>
    <mergeCell ref="A480:F480"/>
    <mergeCell ref="A481:F481"/>
    <mergeCell ref="A483:F483"/>
    <mergeCell ref="A484:F484"/>
    <mergeCell ref="A485:F485"/>
    <mergeCell ref="A486:F486"/>
    <mergeCell ref="A487:F487"/>
  </mergeCells>
  <dataValidations count="4">
    <dataValidation type="list" allowBlank="1" sqref="B7:B327">
      <formula1>"DAS,DAS-1,DAS-2,DAS-3,DAS-4,DAS-5,CAA-1,CAA-2,CAA-3,CAA-4,CAA-5"</formula1>
    </dataValidation>
    <dataValidation type="list" allowBlank="1" sqref="D344:D356 D7:D327 D367:D399">
      <formula1>"AGP,CLH,CLT,COM,CTD,CTI,DES,DISP,ELE,ESG,EST,EXM,EXQ,EXR,FRQ,REV,VAGO"</formula1>
    </dataValidation>
    <dataValidation type="list" allowBlank="1" sqref="B344:B356">
      <formula1>"FDA,FDA-1,FDA-2,FDA-3,FDA-4"</formula1>
    </dataValidation>
    <dataValidation type="list" allowBlank="1" sqref="B367:B399">
      <formula1>"FGS-1,FGS-2,FGS-3,FGA-1,FGA-2,FGA-3"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677"/>
  <sheetViews>
    <sheetView topLeftCell="A13" workbookViewId="0">
      <selection activeCell="A38" sqref="A38"/>
    </sheetView>
  </sheetViews>
  <sheetFormatPr defaultColWidth="12.625" defaultRowHeight="15" customHeight="1" x14ac:dyDescent="0.2"/>
  <cols>
    <col min="1" max="1" width="79.625" style="225" customWidth="1"/>
    <col min="2" max="2" width="12" style="225" customWidth="1"/>
    <col min="3" max="3" width="17.375" style="225" customWidth="1"/>
    <col min="4" max="4" width="14.5" style="225" customWidth="1"/>
    <col min="5" max="5" width="9.875" style="225" customWidth="1"/>
    <col min="6" max="6" width="62.75" style="225" bestFit="1" customWidth="1"/>
    <col min="7" max="7" width="19.875" style="225" customWidth="1"/>
    <col min="8" max="8" width="18.25" style="225" customWidth="1"/>
    <col min="9" max="9" width="17.875" style="225" customWidth="1"/>
    <col min="10" max="10" width="15" style="225" customWidth="1"/>
    <col min="11" max="16" width="8" style="225" customWidth="1"/>
    <col min="17" max="17" width="43.875" style="225" customWidth="1"/>
    <col min="18" max="30" width="8" style="225" customWidth="1"/>
    <col min="31" max="16384" width="12.625" style="225"/>
  </cols>
  <sheetData>
    <row r="1" spans="1:30" ht="21" x14ac:dyDescent="0.35">
      <c r="A1" s="242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43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43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879</v>
      </c>
      <c r="B4" s="244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9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129"/>
      <c r="L5" s="130"/>
      <c r="M5" s="131"/>
      <c r="N5" s="131"/>
      <c r="O5" s="131"/>
      <c r="P5" s="131"/>
      <c r="Q5" s="131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32"/>
      <c r="L6" s="133"/>
      <c r="M6" s="133"/>
      <c r="N6" s="133"/>
      <c r="O6" s="133"/>
      <c r="P6" s="133"/>
      <c r="Q6" s="133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x14ac:dyDescent="0.2">
      <c r="A7" s="81" t="s">
        <v>593</v>
      </c>
      <c r="B7" s="48" t="s">
        <v>23</v>
      </c>
      <c r="C7" s="48" t="s">
        <v>212</v>
      </c>
      <c r="D7" s="48" t="s">
        <v>189</v>
      </c>
      <c r="E7" s="135">
        <v>1</v>
      </c>
      <c r="F7" s="81" t="s">
        <v>347</v>
      </c>
      <c r="G7" s="136">
        <v>0</v>
      </c>
      <c r="H7" s="136">
        <v>0</v>
      </c>
      <c r="I7" s="136">
        <v>18810</v>
      </c>
      <c r="J7" s="137">
        <f>SUM(G7:I7)</f>
        <v>18810</v>
      </c>
      <c r="K7" s="138"/>
      <c r="L7" s="138"/>
      <c r="M7" s="138"/>
      <c r="N7" s="138"/>
      <c r="O7" s="138"/>
      <c r="P7" s="138"/>
      <c r="Q7" s="138"/>
      <c r="R7" s="49"/>
      <c r="S7" s="49"/>
      <c r="T7" s="49"/>
      <c r="U7" s="49"/>
      <c r="V7" s="49"/>
      <c r="W7" s="49"/>
      <c r="X7" s="49"/>
      <c r="Y7" s="49"/>
      <c r="Z7" s="49"/>
      <c r="AA7" s="5"/>
      <c r="AB7" s="5"/>
      <c r="AC7" s="5"/>
      <c r="AD7" s="5"/>
    </row>
    <row r="8" spans="1:30" x14ac:dyDescent="0.2">
      <c r="A8" s="81" t="s">
        <v>594</v>
      </c>
      <c r="B8" s="48" t="s">
        <v>25</v>
      </c>
      <c r="C8" s="48" t="s">
        <v>191</v>
      </c>
      <c r="D8" s="48" t="s">
        <v>189</v>
      </c>
      <c r="E8" s="135">
        <v>1</v>
      </c>
      <c r="F8" s="81" t="s">
        <v>182</v>
      </c>
      <c r="G8" s="136">
        <v>0</v>
      </c>
      <c r="H8" s="136">
        <v>0</v>
      </c>
      <c r="I8" s="136">
        <v>11440</v>
      </c>
      <c r="J8" s="137">
        <f t="shared" ref="J8:J169" si="0">SUM(G8:I8)</f>
        <v>11440</v>
      </c>
      <c r="K8" s="138"/>
      <c r="L8" s="138"/>
      <c r="M8" s="138"/>
      <c r="N8" s="138"/>
      <c r="O8" s="138"/>
      <c r="P8" s="138"/>
      <c r="Q8" s="138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81" t="s">
        <v>232</v>
      </c>
      <c r="B9" s="48" t="s">
        <v>25</v>
      </c>
      <c r="C9" s="48" t="s">
        <v>185</v>
      </c>
      <c r="D9" s="48" t="s">
        <v>190</v>
      </c>
      <c r="E9" s="135">
        <v>1</v>
      </c>
      <c r="F9" s="81" t="s">
        <v>595</v>
      </c>
      <c r="G9" s="136">
        <v>0</v>
      </c>
      <c r="H9" s="136">
        <v>2860</v>
      </c>
      <c r="I9" s="136">
        <v>11440</v>
      </c>
      <c r="J9" s="137">
        <f t="shared" si="0"/>
        <v>14300</v>
      </c>
      <c r="K9" s="138"/>
      <c r="L9" s="138"/>
      <c r="M9" s="138"/>
      <c r="N9" s="138"/>
      <c r="O9" s="138"/>
      <c r="P9" s="138"/>
      <c r="Q9" s="138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81" t="s">
        <v>233</v>
      </c>
      <c r="B10" s="48" t="s">
        <v>25</v>
      </c>
      <c r="C10" s="48" t="s">
        <v>186</v>
      </c>
      <c r="D10" s="48" t="s">
        <v>189</v>
      </c>
      <c r="E10" s="135">
        <v>1</v>
      </c>
      <c r="F10" s="81" t="s">
        <v>183</v>
      </c>
      <c r="G10" s="136">
        <v>0</v>
      </c>
      <c r="H10" s="136">
        <v>0</v>
      </c>
      <c r="I10" s="136">
        <v>11440</v>
      </c>
      <c r="J10" s="137">
        <f t="shared" si="0"/>
        <v>11440</v>
      </c>
      <c r="K10" s="138"/>
      <c r="L10" s="138"/>
      <c r="M10" s="138"/>
      <c r="N10" s="138"/>
      <c r="O10" s="138"/>
      <c r="P10" s="138"/>
      <c r="Q10" s="138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81" t="s">
        <v>751</v>
      </c>
      <c r="B11" s="48" t="s">
        <v>25</v>
      </c>
      <c r="C11" s="48" t="s">
        <v>749</v>
      </c>
      <c r="D11" s="48" t="s">
        <v>190</v>
      </c>
      <c r="E11" s="135">
        <v>1</v>
      </c>
      <c r="F11" s="204" t="s">
        <v>576</v>
      </c>
      <c r="G11" s="136">
        <v>0</v>
      </c>
      <c r="H11" s="136">
        <v>2860</v>
      </c>
      <c r="I11" s="136">
        <v>11440</v>
      </c>
      <c r="J11" s="137">
        <f t="shared" si="0"/>
        <v>14300</v>
      </c>
      <c r="K11" s="138"/>
      <c r="L11" s="138"/>
      <c r="M11" s="138"/>
      <c r="N11" s="138"/>
      <c r="O11" s="138"/>
      <c r="P11" s="138"/>
      <c r="Q11" s="138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x14ac:dyDescent="0.2">
      <c r="A12" s="81" t="s">
        <v>197</v>
      </c>
      <c r="B12" s="48" t="s">
        <v>25</v>
      </c>
      <c r="C12" s="48" t="s">
        <v>188</v>
      </c>
      <c r="D12" s="48" t="s">
        <v>190</v>
      </c>
      <c r="E12" s="135">
        <v>1</v>
      </c>
      <c r="F12" s="81" t="s">
        <v>194</v>
      </c>
      <c r="G12" s="136">
        <v>0</v>
      </c>
      <c r="H12" s="136">
        <v>0</v>
      </c>
      <c r="I12" s="136">
        <v>11440</v>
      </c>
      <c r="J12" s="137">
        <f t="shared" si="0"/>
        <v>11440</v>
      </c>
      <c r="K12" s="138"/>
      <c r="L12" s="138"/>
      <c r="M12" s="138"/>
      <c r="N12" s="138"/>
      <c r="O12" s="138"/>
      <c r="P12" s="138"/>
      <c r="Q12" s="138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x14ac:dyDescent="0.2">
      <c r="A13" s="82" t="s">
        <v>754</v>
      </c>
      <c r="B13" s="48" t="s">
        <v>25</v>
      </c>
      <c r="C13" s="83" t="s">
        <v>187</v>
      </c>
      <c r="D13" s="48" t="s">
        <v>190</v>
      </c>
      <c r="E13" s="135">
        <v>1</v>
      </c>
      <c r="F13" s="204" t="s">
        <v>720</v>
      </c>
      <c r="G13" s="136">
        <v>0</v>
      </c>
      <c r="H13" s="136">
        <v>2860</v>
      </c>
      <c r="I13" s="136">
        <v>11440</v>
      </c>
      <c r="J13" s="137">
        <f t="shared" si="0"/>
        <v>14300</v>
      </c>
      <c r="K13" s="138"/>
      <c r="L13" s="138"/>
      <c r="M13" s="138"/>
      <c r="N13" s="138"/>
      <c r="O13" s="138"/>
      <c r="P13" s="138"/>
      <c r="Q13" s="138"/>
      <c r="R13" s="49"/>
      <c r="S13" s="49"/>
      <c r="T13" s="49"/>
      <c r="U13" s="49"/>
      <c r="V13" s="49"/>
      <c r="W13" s="49"/>
      <c r="X13" s="49"/>
      <c r="Y13" s="49"/>
      <c r="Z13" s="49"/>
      <c r="AA13" s="5"/>
      <c r="AB13" s="5"/>
      <c r="AC13" s="5"/>
      <c r="AD13" s="5"/>
    </row>
    <row r="14" spans="1:30" x14ac:dyDescent="0.2">
      <c r="A14" s="81" t="s">
        <v>847</v>
      </c>
      <c r="B14" s="48" t="s">
        <v>25</v>
      </c>
      <c r="C14" s="83" t="s">
        <v>777</v>
      </c>
      <c r="D14" s="48" t="s">
        <v>190</v>
      </c>
      <c r="E14" s="135">
        <v>1</v>
      </c>
      <c r="F14" s="204" t="s">
        <v>846</v>
      </c>
      <c r="G14" s="136">
        <v>0</v>
      </c>
      <c r="H14" s="136">
        <v>2860</v>
      </c>
      <c r="I14" s="136">
        <v>11440</v>
      </c>
      <c r="J14" s="137">
        <f t="shared" si="0"/>
        <v>14300</v>
      </c>
      <c r="K14" s="138"/>
      <c r="L14" s="138"/>
      <c r="M14" s="138"/>
      <c r="N14" s="138"/>
      <c r="O14" s="138"/>
      <c r="P14" s="138"/>
      <c r="Q14" s="138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61" t="s">
        <v>545</v>
      </c>
      <c r="B15" s="48" t="s">
        <v>27</v>
      </c>
      <c r="C15" s="48" t="s">
        <v>212</v>
      </c>
      <c r="D15" s="48" t="s">
        <v>190</v>
      </c>
      <c r="E15" s="143">
        <v>1</v>
      </c>
      <c r="F15" s="81" t="s">
        <v>289</v>
      </c>
      <c r="G15" s="136">
        <v>0</v>
      </c>
      <c r="H15" s="136">
        <v>1865.22</v>
      </c>
      <c r="I15" s="136">
        <v>7460.87</v>
      </c>
      <c r="J15" s="137">
        <f>SUM(G15:I15)</f>
        <v>9326.09</v>
      </c>
      <c r="K15" s="138"/>
      <c r="L15" s="138"/>
      <c r="M15" s="138"/>
      <c r="N15" s="138"/>
      <c r="O15" s="138"/>
      <c r="P15" s="138"/>
      <c r="Q15" s="138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</row>
    <row r="16" spans="1:30" ht="15.75" customHeight="1" x14ac:dyDescent="0.2">
      <c r="A16" s="81" t="s">
        <v>195</v>
      </c>
      <c r="B16" s="48" t="s">
        <v>27</v>
      </c>
      <c r="C16" s="83" t="s">
        <v>212</v>
      </c>
      <c r="D16" s="48" t="s">
        <v>190</v>
      </c>
      <c r="E16" s="135">
        <v>1</v>
      </c>
      <c r="F16" s="82" t="s">
        <v>596</v>
      </c>
      <c r="G16" s="136">
        <v>0</v>
      </c>
      <c r="H16" s="136">
        <v>1865.22</v>
      </c>
      <c r="I16" s="136">
        <v>7460.87</v>
      </c>
      <c r="J16" s="137">
        <f t="shared" si="0"/>
        <v>9326.09</v>
      </c>
      <c r="K16" s="138"/>
      <c r="L16" s="138"/>
      <c r="M16" s="138"/>
      <c r="N16" s="138"/>
      <c r="O16" s="138"/>
      <c r="P16" s="138"/>
      <c r="Q16" s="138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2" t="s">
        <v>750</v>
      </c>
      <c r="B17" s="48" t="s">
        <v>27</v>
      </c>
      <c r="C17" s="83" t="s">
        <v>749</v>
      </c>
      <c r="D17" s="48" t="s">
        <v>190</v>
      </c>
      <c r="E17" s="135">
        <v>1</v>
      </c>
      <c r="F17" s="63" t="s">
        <v>306</v>
      </c>
      <c r="G17" s="136">
        <v>0</v>
      </c>
      <c r="H17" s="136">
        <v>1865.22</v>
      </c>
      <c r="I17" s="136">
        <v>7460.87</v>
      </c>
      <c r="J17" s="137">
        <f t="shared" si="0"/>
        <v>9326.09</v>
      </c>
      <c r="K17" s="138"/>
      <c r="L17" s="138"/>
      <c r="M17" s="138"/>
      <c r="N17" s="138"/>
      <c r="O17" s="138"/>
      <c r="P17" s="138"/>
      <c r="Q17" s="138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x14ac:dyDescent="0.2">
      <c r="A18" s="81" t="s">
        <v>841</v>
      </c>
      <c r="B18" s="48" t="s">
        <v>27</v>
      </c>
      <c r="C18" s="83" t="s">
        <v>788</v>
      </c>
      <c r="D18" s="48" t="s">
        <v>190</v>
      </c>
      <c r="E18" s="135">
        <v>1</v>
      </c>
      <c r="F18" s="204" t="s">
        <v>840</v>
      </c>
      <c r="G18" s="136">
        <v>0</v>
      </c>
      <c r="H18" s="136">
        <v>1865.22</v>
      </c>
      <c r="I18" s="136">
        <v>7460.87</v>
      </c>
      <c r="J18" s="137">
        <f t="shared" si="0"/>
        <v>9326.09</v>
      </c>
      <c r="K18" s="138"/>
      <c r="L18" s="138"/>
      <c r="M18" s="138"/>
      <c r="N18" s="138"/>
      <c r="O18" s="138"/>
      <c r="P18" s="138"/>
      <c r="Q18" s="138"/>
      <c r="R18" s="49"/>
      <c r="S18" s="49"/>
      <c r="T18" s="49"/>
      <c r="U18" s="49"/>
      <c r="V18" s="49"/>
      <c r="W18" s="49"/>
      <c r="X18" s="49"/>
      <c r="Y18" s="49"/>
      <c r="Z18" s="49"/>
      <c r="AA18" s="5"/>
      <c r="AB18" s="5"/>
      <c r="AC18" s="5"/>
      <c r="AD18" s="5"/>
    </row>
    <row r="19" spans="1:30" x14ac:dyDescent="0.2">
      <c r="A19" s="81" t="s">
        <v>195</v>
      </c>
      <c r="B19" s="48" t="s">
        <v>27</v>
      </c>
      <c r="C19" s="83" t="s">
        <v>212</v>
      </c>
      <c r="D19" s="48" t="s">
        <v>190</v>
      </c>
      <c r="E19" s="135">
        <v>1</v>
      </c>
      <c r="F19" s="82" t="s">
        <v>597</v>
      </c>
      <c r="G19" s="136">
        <v>0</v>
      </c>
      <c r="H19" s="136">
        <v>1865.22</v>
      </c>
      <c r="I19" s="136">
        <v>7460.87</v>
      </c>
      <c r="J19" s="137">
        <f t="shared" si="0"/>
        <v>9326.09</v>
      </c>
      <c r="K19" s="138"/>
      <c r="L19" s="138"/>
      <c r="M19" s="138"/>
      <c r="N19" s="138"/>
      <c r="O19" s="138"/>
      <c r="P19" s="138"/>
      <c r="Q19" s="138"/>
      <c r="R19" s="49"/>
      <c r="S19" s="49"/>
      <c r="T19" s="49"/>
      <c r="U19" s="49"/>
      <c r="V19" s="49"/>
      <c r="W19" s="49"/>
      <c r="X19" s="49"/>
      <c r="Y19" s="49"/>
      <c r="Z19" s="49"/>
      <c r="AA19" s="5"/>
      <c r="AB19" s="5"/>
      <c r="AC19" s="5"/>
      <c r="AD19" s="5"/>
    </row>
    <row r="20" spans="1:30" s="106" customFormat="1" x14ac:dyDescent="0.2">
      <c r="A20" s="119" t="s">
        <v>598</v>
      </c>
      <c r="B20" s="67" t="s">
        <v>27</v>
      </c>
      <c r="C20" s="101" t="s">
        <v>212</v>
      </c>
      <c r="D20" s="67" t="s">
        <v>190</v>
      </c>
      <c r="E20" s="139">
        <v>1</v>
      </c>
      <c r="F20" s="119" t="s">
        <v>599</v>
      </c>
      <c r="G20" s="140">
        <v>0</v>
      </c>
      <c r="H20" s="140">
        <v>1865.22</v>
      </c>
      <c r="I20" s="140">
        <v>7460.87</v>
      </c>
      <c r="J20" s="141">
        <f t="shared" si="0"/>
        <v>9326.09</v>
      </c>
      <c r="K20" s="142"/>
      <c r="L20" s="142"/>
      <c r="M20" s="142"/>
      <c r="N20" s="142"/>
      <c r="O20" s="142"/>
      <c r="P20" s="142"/>
      <c r="Q20" s="142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</row>
    <row r="21" spans="1:30" s="106" customFormat="1" x14ac:dyDescent="0.2">
      <c r="A21" s="119" t="s">
        <v>204</v>
      </c>
      <c r="B21" s="67" t="s">
        <v>27</v>
      </c>
      <c r="C21" s="101" t="s">
        <v>191</v>
      </c>
      <c r="D21" s="48" t="s">
        <v>190</v>
      </c>
      <c r="E21" s="135">
        <v>1</v>
      </c>
      <c r="F21" s="204" t="s">
        <v>547</v>
      </c>
      <c r="G21" s="136">
        <v>0</v>
      </c>
      <c r="H21" s="140">
        <v>1865.22</v>
      </c>
      <c r="I21" s="140">
        <v>7460.87</v>
      </c>
      <c r="J21" s="137">
        <f>SUM(G21:I21)</f>
        <v>9326.09</v>
      </c>
      <c r="K21" s="142"/>
      <c r="L21" s="142"/>
      <c r="M21" s="142"/>
      <c r="N21" s="142"/>
      <c r="O21" s="142"/>
      <c r="P21" s="142"/>
      <c r="Q21" s="142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</row>
    <row r="22" spans="1:30" x14ac:dyDescent="0.2">
      <c r="A22" s="82" t="s">
        <v>757</v>
      </c>
      <c r="B22" s="48" t="s">
        <v>27</v>
      </c>
      <c r="C22" s="83" t="s">
        <v>212</v>
      </c>
      <c r="D22" s="48" t="s">
        <v>190</v>
      </c>
      <c r="E22" s="135">
        <v>1</v>
      </c>
      <c r="F22" s="82" t="s">
        <v>184</v>
      </c>
      <c r="G22" s="136">
        <v>0</v>
      </c>
      <c r="H22" s="140">
        <v>1865.22</v>
      </c>
      <c r="I22" s="140">
        <v>7460.87</v>
      </c>
      <c r="J22" s="137">
        <f t="shared" si="0"/>
        <v>9326.09</v>
      </c>
      <c r="K22" s="138"/>
      <c r="L22" s="138"/>
      <c r="M22" s="138"/>
      <c r="N22" s="138"/>
      <c r="O22" s="138"/>
      <c r="P22" s="138"/>
      <c r="Q22" s="138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82" t="s">
        <v>266</v>
      </c>
      <c r="B23" s="48" t="s">
        <v>27</v>
      </c>
      <c r="C23" s="83" t="s">
        <v>191</v>
      </c>
      <c r="D23" s="48" t="s">
        <v>190</v>
      </c>
      <c r="E23" s="135">
        <v>1</v>
      </c>
      <c r="F23" s="202" t="s">
        <v>225</v>
      </c>
      <c r="G23" s="136">
        <v>0</v>
      </c>
      <c r="H23" s="136">
        <v>1865.22</v>
      </c>
      <c r="I23" s="136">
        <v>7460.87</v>
      </c>
      <c r="J23" s="137">
        <f t="shared" si="0"/>
        <v>9326.09</v>
      </c>
      <c r="K23" s="138"/>
      <c r="L23" s="138"/>
      <c r="M23" s="138"/>
      <c r="N23" s="138"/>
      <c r="O23" s="138"/>
      <c r="P23" s="138"/>
      <c r="Q23" s="138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82" t="s">
        <v>938</v>
      </c>
      <c r="B24" s="48" t="s">
        <v>27</v>
      </c>
      <c r="C24" s="83" t="s">
        <v>212</v>
      </c>
      <c r="D24" s="48" t="s">
        <v>190</v>
      </c>
      <c r="E24" s="135">
        <v>1</v>
      </c>
      <c r="F24" s="82" t="s">
        <v>937</v>
      </c>
      <c r="G24" s="136">
        <v>0</v>
      </c>
      <c r="H24" s="136">
        <v>1865.22</v>
      </c>
      <c r="I24" s="136">
        <v>7460.87</v>
      </c>
      <c r="J24" s="137">
        <f t="shared" si="0"/>
        <v>9326.09</v>
      </c>
      <c r="K24" s="138"/>
      <c r="L24" s="138"/>
      <c r="M24" s="138"/>
      <c r="N24" s="138"/>
      <c r="O24" s="138"/>
      <c r="P24" s="138"/>
      <c r="Q24" s="13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82" t="s">
        <v>806</v>
      </c>
      <c r="B25" s="48" t="s">
        <v>27</v>
      </c>
      <c r="C25" s="83" t="s">
        <v>788</v>
      </c>
      <c r="D25" s="48" t="s">
        <v>190</v>
      </c>
      <c r="E25" s="135">
        <v>1</v>
      </c>
      <c r="F25" s="82" t="s">
        <v>230</v>
      </c>
      <c r="G25" s="136">
        <v>0</v>
      </c>
      <c r="H25" s="136">
        <v>1865.22</v>
      </c>
      <c r="I25" s="136">
        <v>7460.87</v>
      </c>
      <c r="J25" s="137">
        <f t="shared" si="0"/>
        <v>9326.09</v>
      </c>
      <c r="K25" s="138"/>
      <c r="L25" s="138"/>
      <c r="M25" s="138"/>
      <c r="N25" s="138"/>
      <c r="O25" s="138"/>
      <c r="P25" s="138"/>
      <c r="Q25" s="138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81" t="s">
        <v>210</v>
      </c>
      <c r="B26" s="48" t="s">
        <v>27</v>
      </c>
      <c r="C26" s="48" t="s">
        <v>213</v>
      </c>
      <c r="D26" s="48" t="s">
        <v>190</v>
      </c>
      <c r="E26" s="135">
        <v>1</v>
      </c>
      <c r="F26" s="81" t="s">
        <v>208</v>
      </c>
      <c r="G26" s="136">
        <v>0</v>
      </c>
      <c r="H26" s="136">
        <v>1865.22</v>
      </c>
      <c r="I26" s="136">
        <v>7460.87</v>
      </c>
      <c r="J26" s="137">
        <f t="shared" si="0"/>
        <v>9326.09</v>
      </c>
      <c r="K26" s="138"/>
      <c r="L26" s="138"/>
      <c r="M26" s="138"/>
      <c r="N26" s="138"/>
      <c r="O26" s="138"/>
      <c r="P26" s="138"/>
      <c r="Q26" s="138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54" t="s">
        <v>192</v>
      </c>
      <c r="B27" s="48" t="s">
        <v>27</v>
      </c>
      <c r="C27" s="52" t="s">
        <v>192</v>
      </c>
      <c r="D27" s="48" t="s">
        <v>192</v>
      </c>
      <c r="E27" s="135">
        <v>1</v>
      </c>
      <c r="F27" s="54" t="s">
        <v>192</v>
      </c>
      <c r="G27" s="136">
        <v>0</v>
      </c>
      <c r="H27" s="136">
        <v>0</v>
      </c>
      <c r="I27" s="136">
        <v>0</v>
      </c>
      <c r="J27" s="137">
        <f t="shared" si="0"/>
        <v>0</v>
      </c>
      <c r="K27" s="138"/>
      <c r="L27" s="138"/>
      <c r="M27" s="138"/>
      <c r="N27" s="138"/>
      <c r="O27" s="138"/>
      <c r="P27" s="138"/>
      <c r="Q27" s="138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82" t="s">
        <v>769</v>
      </c>
      <c r="B28" s="48" t="s">
        <v>27</v>
      </c>
      <c r="C28" s="83" t="s">
        <v>212</v>
      </c>
      <c r="D28" s="48" t="s">
        <v>189</v>
      </c>
      <c r="E28" s="135">
        <v>1</v>
      </c>
      <c r="F28" s="82" t="s">
        <v>768</v>
      </c>
      <c r="G28" s="136">
        <v>0</v>
      </c>
      <c r="H28" s="136">
        <v>0</v>
      </c>
      <c r="I28" s="136">
        <v>7460.87</v>
      </c>
      <c r="J28" s="137">
        <f t="shared" si="0"/>
        <v>7460.87</v>
      </c>
      <c r="K28" s="138"/>
      <c r="L28" s="138"/>
      <c r="M28" s="138"/>
      <c r="N28" s="138"/>
      <c r="O28" s="138"/>
      <c r="P28" s="138"/>
      <c r="Q28" s="138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54" t="s">
        <v>192</v>
      </c>
      <c r="B29" s="48" t="s">
        <v>27</v>
      </c>
      <c r="C29" s="52" t="s">
        <v>192</v>
      </c>
      <c r="D29" s="48" t="s">
        <v>192</v>
      </c>
      <c r="E29" s="135">
        <v>1</v>
      </c>
      <c r="F29" s="54" t="s">
        <v>192</v>
      </c>
      <c r="G29" s="136">
        <v>0</v>
      </c>
      <c r="H29" s="136">
        <v>0</v>
      </c>
      <c r="I29" s="136">
        <v>0</v>
      </c>
      <c r="J29" s="137">
        <f t="shared" si="0"/>
        <v>0</v>
      </c>
      <c r="K29" s="138"/>
      <c r="L29" s="138"/>
      <c r="M29" s="138"/>
      <c r="N29" s="138"/>
      <c r="O29" s="138"/>
      <c r="P29" s="138"/>
      <c r="Q29" s="1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81" t="s">
        <v>938</v>
      </c>
      <c r="B30" s="48" t="s">
        <v>27</v>
      </c>
      <c r="C30" s="83" t="s">
        <v>185</v>
      </c>
      <c r="D30" s="48" t="s">
        <v>190</v>
      </c>
      <c r="E30" s="135">
        <v>1</v>
      </c>
      <c r="F30" s="82" t="s">
        <v>651</v>
      </c>
      <c r="G30" s="136">
        <v>0</v>
      </c>
      <c r="H30" s="136">
        <v>1865.22</v>
      </c>
      <c r="I30" s="136">
        <v>7460.87</v>
      </c>
      <c r="J30" s="137">
        <f t="shared" si="0"/>
        <v>9326.09</v>
      </c>
      <c r="K30" s="138"/>
      <c r="L30" s="138"/>
      <c r="M30" s="138"/>
      <c r="N30" s="138"/>
      <c r="O30" s="138"/>
      <c r="P30" s="138"/>
      <c r="Q30" s="13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81" t="s">
        <v>778</v>
      </c>
      <c r="B31" s="48" t="s">
        <v>27</v>
      </c>
      <c r="C31" s="83" t="s">
        <v>777</v>
      </c>
      <c r="D31" s="48" t="s">
        <v>190</v>
      </c>
      <c r="E31" s="135">
        <v>1</v>
      </c>
      <c r="F31" s="204" t="s">
        <v>776</v>
      </c>
      <c r="G31" s="136">
        <v>0</v>
      </c>
      <c r="H31" s="136">
        <v>1865.22</v>
      </c>
      <c r="I31" s="136">
        <v>7460.87</v>
      </c>
      <c r="J31" s="137">
        <f t="shared" si="0"/>
        <v>9326.09</v>
      </c>
      <c r="K31" s="138"/>
      <c r="L31" s="138"/>
      <c r="M31" s="138"/>
      <c r="N31" s="138"/>
      <c r="O31" s="138"/>
      <c r="P31" s="138"/>
      <c r="Q31" s="13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81" t="s">
        <v>783</v>
      </c>
      <c r="B32" s="48" t="s">
        <v>27</v>
      </c>
      <c r="C32" s="83" t="s">
        <v>749</v>
      </c>
      <c r="D32" s="48" t="s">
        <v>190</v>
      </c>
      <c r="E32" s="135">
        <v>1</v>
      </c>
      <c r="F32" s="204" t="s">
        <v>782</v>
      </c>
      <c r="G32" s="136">
        <v>0</v>
      </c>
      <c r="H32" s="136">
        <v>1865.22</v>
      </c>
      <c r="I32" s="136">
        <v>7460.87</v>
      </c>
      <c r="J32" s="137">
        <f t="shared" si="0"/>
        <v>9326.09</v>
      </c>
      <c r="K32" s="138"/>
      <c r="L32" s="138"/>
      <c r="M32" s="138"/>
      <c r="N32" s="138"/>
      <c r="O32" s="138"/>
      <c r="P32" s="138"/>
      <c r="Q32" s="138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81" t="s">
        <v>218</v>
      </c>
      <c r="B33" s="48" t="s">
        <v>27</v>
      </c>
      <c r="C33" s="48" t="s">
        <v>212</v>
      </c>
      <c r="D33" s="48" t="s">
        <v>190</v>
      </c>
      <c r="E33" s="135">
        <v>1</v>
      </c>
      <c r="F33" s="81" t="s">
        <v>577</v>
      </c>
      <c r="G33" s="136">
        <v>0</v>
      </c>
      <c r="H33" s="136">
        <v>1865.22</v>
      </c>
      <c r="I33" s="136">
        <v>7460.87</v>
      </c>
      <c r="J33" s="137">
        <f t="shared" si="0"/>
        <v>9326.09</v>
      </c>
      <c r="K33" s="138"/>
      <c r="L33" s="138"/>
      <c r="M33" s="138"/>
      <c r="N33" s="138"/>
      <c r="O33" s="138"/>
      <c r="P33" s="138"/>
      <c r="Q33" s="138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54" t="s">
        <v>192</v>
      </c>
      <c r="B34" s="48" t="s">
        <v>27</v>
      </c>
      <c r="C34" s="52" t="s">
        <v>192</v>
      </c>
      <c r="D34" s="48" t="s">
        <v>192</v>
      </c>
      <c r="E34" s="135">
        <v>1</v>
      </c>
      <c r="F34" s="54" t="s">
        <v>192</v>
      </c>
      <c r="G34" s="136">
        <v>0</v>
      </c>
      <c r="H34" s="136">
        <v>0</v>
      </c>
      <c r="I34" s="136">
        <v>0</v>
      </c>
      <c r="J34" s="137">
        <f t="shared" si="0"/>
        <v>0</v>
      </c>
      <c r="K34" s="138"/>
      <c r="L34" s="138"/>
      <c r="M34" s="138"/>
      <c r="N34" s="138"/>
      <c r="O34" s="138"/>
      <c r="P34" s="138"/>
      <c r="Q34" s="13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54" t="s">
        <v>192</v>
      </c>
      <c r="B35" s="48" t="s">
        <v>27</v>
      </c>
      <c r="C35" s="52" t="s">
        <v>192</v>
      </c>
      <c r="D35" s="48" t="s">
        <v>192</v>
      </c>
      <c r="E35" s="135">
        <v>1</v>
      </c>
      <c r="F35" s="54" t="s">
        <v>192</v>
      </c>
      <c r="G35" s="136">
        <v>0</v>
      </c>
      <c r="H35" s="136">
        <v>0</v>
      </c>
      <c r="I35" s="136">
        <v>0</v>
      </c>
      <c r="J35" s="137">
        <f t="shared" si="0"/>
        <v>0</v>
      </c>
      <c r="K35" s="138"/>
      <c r="L35" s="138"/>
      <c r="M35" s="138"/>
      <c r="N35" s="138"/>
      <c r="O35" s="138"/>
      <c r="P35" s="138"/>
      <c r="Q35" s="13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x14ac:dyDescent="0.2">
      <c r="A36" s="54" t="s">
        <v>192</v>
      </c>
      <c r="B36" s="48" t="s">
        <v>27</v>
      </c>
      <c r="C36" s="52" t="s">
        <v>192</v>
      </c>
      <c r="D36" s="48" t="s">
        <v>192</v>
      </c>
      <c r="E36" s="135">
        <v>1</v>
      </c>
      <c r="F36" s="54" t="s">
        <v>192</v>
      </c>
      <c r="G36" s="136">
        <v>0</v>
      </c>
      <c r="H36" s="136">
        <v>0</v>
      </c>
      <c r="I36" s="136">
        <v>0</v>
      </c>
      <c r="J36" s="137">
        <f t="shared" si="0"/>
        <v>0</v>
      </c>
      <c r="K36" s="138"/>
      <c r="L36" s="138"/>
      <c r="M36" s="138"/>
      <c r="N36" s="138"/>
      <c r="O36" s="138"/>
      <c r="P36" s="138"/>
      <c r="Q36" s="138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1:30" x14ac:dyDescent="0.2">
      <c r="A37" s="54" t="s">
        <v>192</v>
      </c>
      <c r="B37" s="48" t="s">
        <v>27</v>
      </c>
      <c r="C37" s="52" t="s">
        <v>192</v>
      </c>
      <c r="D37" s="48" t="s">
        <v>192</v>
      </c>
      <c r="E37" s="135">
        <v>1</v>
      </c>
      <c r="F37" s="54" t="s">
        <v>192</v>
      </c>
      <c r="G37" s="136">
        <v>0</v>
      </c>
      <c r="H37" s="136">
        <v>0</v>
      </c>
      <c r="I37" s="136">
        <v>0</v>
      </c>
      <c r="J37" s="137">
        <f t="shared" si="0"/>
        <v>0</v>
      </c>
      <c r="K37" s="138"/>
      <c r="L37" s="138"/>
      <c r="M37" s="138"/>
      <c r="N37" s="138"/>
      <c r="O37" s="138"/>
      <c r="P37" s="138"/>
      <c r="Q37" s="138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</row>
    <row r="38" spans="1:30" x14ac:dyDescent="0.2">
      <c r="A38" s="54" t="s">
        <v>192</v>
      </c>
      <c r="B38" s="48" t="s">
        <v>27</v>
      </c>
      <c r="C38" s="52" t="s">
        <v>192</v>
      </c>
      <c r="D38" s="48" t="s">
        <v>192</v>
      </c>
      <c r="E38" s="135">
        <v>1</v>
      </c>
      <c r="F38" s="54" t="s">
        <v>192</v>
      </c>
      <c r="G38" s="136">
        <v>0</v>
      </c>
      <c r="H38" s="136">
        <v>0</v>
      </c>
      <c r="I38" s="136">
        <v>0</v>
      </c>
      <c r="J38" s="137">
        <f t="shared" si="0"/>
        <v>0</v>
      </c>
      <c r="K38" s="138"/>
      <c r="L38" s="138"/>
      <c r="M38" s="138"/>
      <c r="N38" s="138"/>
      <c r="O38" s="138"/>
      <c r="P38" s="138"/>
      <c r="Q38" s="138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 spans="1:30" x14ac:dyDescent="0.2">
      <c r="A39" s="54" t="s">
        <v>192</v>
      </c>
      <c r="B39" s="48" t="s">
        <v>27</v>
      </c>
      <c r="C39" s="52" t="s">
        <v>192</v>
      </c>
      <c r="D39" s="48" t="s">
        <v>192</v>
      </c>
      <c r="E39" s="135">
        <v>1</v>
      </c>
      <c r="F39" s="54" t="s">
        <v>192</v>
      </c>
      <c r="G39" s="136">
        <v>0</v>
      </c>
      <c r="H39" s="136">
        <v>0</v>
      </c>
      <c r="I39" s="136">
        <v>0</v>
      </c>
      <c r="J39" s="137">
        <f t="shared" si="0"/>
        <v>0</v>
      </c>
      <c r="K39" s="138"/>
      <c r="L39" s="138"/>
      <c r="M39" s="138"/>
      <c r="N39" s="138"/>
      <c r="O39" s="138"/>
      <c r="P39" s="138"/>
      <c r="Q39" s="138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spans="1:30" x14ac:dyDescent="0.2">
      <c r="A40" s="54" t="s">
        <v>192</v>
      </c>
      <c r="B40" s="48" t="s">
        <v>27</v>
      </c>
      <c r="C40" s="52" t="s">
        <v>192</v>
      </c>
      <c r="D40" s="48" t="s">
        <v>192</v>
      </c>
      <c r="E40" s="135">
        <v>1</v>
      </c>
      <c r="F40" s="54" t="s">
        <v>192</v>
      </c>
      <c r="G40" s="136">
        <v>0</v>
      </c>
      <c r="H40" s="136">
        <v>0</v>
      </c>
      <c r="I40" s="136">
        <v>0</v>
      </c>
      <c r="J40" s="137">
        <f t="shared" si="0"/>
        <v>0</v>
      </c>
      <c r="K40" s="138"/>
      <c r="L40" s="138"/>
      <c r="M40" s="138"/>
      <c r="N40" s="138"/>
      <c r="O40" s="138"/>
      <c r="P40" s="138"/>
      <c r="Q40" s="138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spans="1:30" x14ac:dyDescent="0.2">
      <c r="A41" s="54" t="s">
        <v>192</v>
      </c>
      <c r="B41" s="48" t="s">
        <v>27</v>
      </c>
      <c r="C41" s="52" t="s">
        <v>192</v>
      </c>
      <c r="D41" s="48" t="s">
        <v>192</v>
      </c>
      <c r="E41" s="135">
        <v>1</v>
      </c>
      <c r="F41" s="54" t="s">
        <v>192</v>
      </c>
      <c r="G41" s="136">
        <v>0</v>
      </c>
      <c r="H41" s="136">
        <v>0</v>
      </c>
      <c r="I41" s="136">
        <v>0</v>
      </c>
      <c r="J41" s="137">
        <f t="shared" si="0"/>
        <v>0</v>
      </c>
      <c r="K41" s="138"/>
      <c r="L41" s="138"/>
      <c r="M41" s="138"/>
      <c r="N41" s="138"/>
      <c r="O41" s="138"/>
      <c r="P41" s="138"/>
      <c r="Q41" s="138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spans="1:30" x14ac:dyDescent="0.2">
      <c r="A42" s="54" t="s">
        <v>192</v>
      </c>
      <c r="B42" s="48" t="s">
        <v>27</v>
      </c>
      <c r="C42" s="52" t="s">
        <v>192</v>
      </c>
      <c r="D42" s="48" t="s">
        <v>192</v>
      </c>
      <c r="E42" s="135">
        <v>1</v>
      </c>
      <c r="F42" s="54" t="s">
        <v>192</v>
      </c>
      <c r="G42" s="136">
        <v>0</v>
      </c>
      <c r="H42" s="136">
        <v>0</v>
      </c>
      <c r="I42" s="136">
        <v>0</v>
      </c>
      <c r="J42" s="137">
        <f t="shared" si="0"/>
        <v>0</v>
      </c>
      <c r="K42" s="138"/>
      <c r="L42" s="138"/>
      <c r="M42" s="138"/>
      <c r="N42" s="138"/>
      <c r="O42" s="138"/>
      <c r="P42" s="138"/>
      <c r="Q42" s="138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</row>
    <row r="43" spans="1:30" x14ac:dyDescent="0.2">
      <c r="A43" s="54" t="s">
        <v>192</v>
      </c>
      <c r="B43" s="48" t="s">
        <v>27</v>
      </c>
      <c r="C43" s="52" t="s">
        <v>192</v>
      </c>
      <c r="D43" s="48" t="s">
        <v>192</v>
      </c>
      <c r="E43" s="135">
        <v>1</v>
      </c>
      <c r="F43" s="54" t="s">
        <v>192</v>
      </c>
      <c r="G43" s="136">
        <v>0</v>
      </c>
      <c r="H43" s="136">
        <v>0</v>
      </c>
      <c r="I43" s="136">
        <v>0</v>
      </c>
      <c r="J43" s="137">
        <v>0</v>
      </c>
      <c r="K43" s="138"/>
      <c r="L43" s="138"/>
      <c r="M43" s="138"/>
      <c r="N43" s="138"/>
      <c r="O43" s="138"/>
      <c r="P43" s="138"/>
      <c r="Q43" s="138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</row>
    <row r="44" spans="1:30" x14ac:dyDescent="0.2">
      <c r="A44" s="81" t="s">
        <v>530</v>
      </c>
      <c r="B44" s="48" t="s">
        <v>29</v>
      </c>
      <c r="C44" s="48" t="s">
        <v>186</v>
      </c>
      <c r="D44" s="48" t="s">
        <v>190</v>
      </c>
      <c r="E44" s="135">
        <v>1</v>
      </c>
      <c r="F44" s="81" t="s">
        <v>201</v>
      </c>
      <c r="G44" s="136">
        <v>0</v>
      </c>
      <c r="H44" s="136">
        <v>1568.48</v>
      </c>
      <c r="I44" s="136">
        <v>6273.92</v>
      </c>
      <c r="J44" s="137">
        <f t="shared" si="0"/>
        <v>7842.4</v>
      </c>
      <c r="K44" s="138"/>
      <c r="L44" s="138"/>
      <c r="M44" s="138"/>
      <c r="N44" s="138"/>
      <c r="O44" s="138"/>
      <c r="P44" s="138"/>
      <c r="Q44" s="138"/>
      <c r="R44" s="49"/>
      <c r="S44" s="49"/>
      <c r="T44" s="49"/>
      <c r="U44" s="49"/>
      <c r="V44" s="49"/>
      <c r="W44" s="49"/>
      <c r="X44" s="49"/>
      <c r="Y44" s="49"/>
      <c r="Z44" s="49"/>
      <c r="AA44" s="5"/>
      <c r="AB44" s="5"/>
      <c r="AC44" s="5"/>
      <c r="AD44" s="5"/>
    </row>
    <row r="45" spans="1:30" s="106" customFormat="1" x14ac:dyDescent="0.2">
      <c r="A45" s="88" t="s">
        <v>221</v>
      </c>
      <c r="B45" s="67" t="s">
        <v>29</v>
      </c>
      <c r="C45" s="58" t="s">
        <v>186</v>
      </c>
      <c r="D45" s="67" t="s">
        <v>190</v>
      </c>
      <c r="E45" s="139">
        <v>1</v>
      </c>
      <c r="F45" s="88" t="s">
        <v>270</v>
      </c>
      <c r="G45" s="140">
        <v>0</v>
      </c>
      <c r="H45" s="140">
        <v>1568.48</v>
      </c>
      <c r="I45" s="140">
        <v>6273.92</v>
      </c>
      <c r="J45" s="141">
        <f t="shared" si="0"/>
        <v>7842.4</v>
      </c>
      <c r="K45" s="142"/>
      <c r="L45" s="142"/>
      <c r="M45" s="142"/>
      <c r="N45" s="142"/>
      <c r="O45" s="142"/>
      <c r="P45" s="142"/>
      <c r="Q45" s="142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</row>
    <row r="46" spans="1:30" s="106" customFormat="1" x14ac:dyDescent="0.2">
      <c r="A46" s="119" t="s">
        <v>572</v>
      </c>
      <c r="B46" s="67" t="s">
        <v>29</v>
      </c>
      <c r="C46" s="101" t="s">
        <v>191</v>
      </c>
      <c r="D46" s="67" t="s">
        <v>190</v>
      </c>
      <c r="E46" s="139">
        <v>1</v>
      </c>
      <c r="F46" s="204" t="s">
        <v>300</v>
      </c>
      <c r="G46" s="140">
        <v>0</v>
      </c>
      <c r="H46" s="140">
        <v>1568.48</v>
      </c>
      <c r="I46" s="140">
        <v>6273.92</v>
      </c>
      <c r="J46" s="141">
        <f t="shared" si="0"/>
        <v>7842.4</v>
      </c>
      <c r="K46" s="142"/>
      <c r="L46" s="142"/>
      <c r="M46" s="142"/>
      <c r="N46" s="142"/>
      <c r="O46" s="142"/>
      <c r="P46" s="142"/>
      <c r="Q46" s="142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</row>
    <row r="47" spans="1:30" s="106" customFormat="1" x14ac:dyDescent="0.2">
      <c r="A47" s="88" t="s">
        <v>239</v>
      </c>
      <c r="B47" s="67" t="s">
        <v>29</v>
      </c>
      <c r="C47" s="58" t="s">
        <v>212</v>
      </c>
      <c r="D47" s="67" t="s">
        <v>190</v>
      </c>
      <c r="E47" s="139">
        <v>1</v>
      </c>
      <c r="F47" s="88" t="s">
        <v>222</v>
      </c>
      <c r="G47" s="140">
        <v>0</v>
      </c>
      <c r="H47" s="140">
        <v>1568.48</v>
      </c>
      <c r="I47" s="140">
        <v>6273.92</v>
      </c>
      <c r="J47" s="141">
        <f t="shared" si="0"/>
        <v>7842.4</v>
      </c>
      <c r="K47" s="142"/>
      <c r="L47" s="142"/>
      <c r="M47" s="142"/>
      <c r="N47" s="142"/>
      <c r="O47" s="142"/>
      <c r="P47" s="142"/>
      <c r="Q47" s="142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</row>
    <row r="48" spans="1:30" s="106" customFormat="1" x14ac:dyDescent="0.2">
      <c r="A48" s="119" t="s">
        <v>572</v>
      </c>
      <c r="B48" s="67" t="s">
        <v>29</v>
      </c>
      <c r="C48" s="101" t="s">
        <v>186</v>
      </c>
      <c r="D48" s="67" t="s">
        <v>190</v>
      </c>
      <c r="E48" s="139">
        <v>1</v>
      </c>
      <c r="F48" s="63" t="s">
        <v>630</v>
      </c>
      <c r="G48" s="140">
        <v>0</v>
      </c>
      <c r="H48" s="140">
        <v>1568.48</v>
      </c>
      <c r="I48" s="140">
        <v>6273.92</v>
      </c>
      <c r="J48" s="141">
        <f t="shared" si="0"/>
        <v>7842.4</v>
      </c>
      <c r="K48" s="142"/>
      <c r="L48" s="142"/>
      <c r="M48" s="142"/>
      <c r="N48" s="142"/>
      <c r="O48" s="142"/>
      <c r="P48" s="142"/>
      <c r="Q48" s="142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</row>
    <row r="49" spans="1:30" s="106" customFormat="1" x14ac:dyDescent="0.2">
      <c r="A49" s="88" t="s">
        <v>238</v>
      </c>
      <c r="B49" s="67" t="s">
        <v>29</v>
      </c>
      <c r="C49" s="58" t="s">
        <v>188</v>
      </c>
      <c r="D49" s="67" t="s">
        <v>189</v>
      </c>
      <c r="E49" s="139">
        <v>1</v>
      </c>
      <c r="F49" s="88" t="s">
        <v>223</v>
      </c>
      <c r="G49" s="140">
        <v>0</v>
      </c>
      <c r="H49" s="140">
        <v>0</v>
      </c>
      <c r="I49" s="140">
        <v>6273.92</v>
      </c>
      <c r="J49" s="141">
        <f t="shared" si="0"/>
        <v>6273.92</v>
      </c>
      <c r="K49" s="142"/>
      <c r="L49" s="142"/>
      <c r="M49" s="142"/>
      <c r="N49" s="142"/>
      <c r="O49" s="142"/>
      <c r="P49" s="142"/>
      <c r="Q49" s="142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</row>
    <row r="50" spans="1:30" s="106" customFormat="1" x14ac:dyDescent="0.2">
      <c r="A50" s="88" t="s">
        <v>237</v>
      </c>
      <c r="B50" s="67" t="s">
        <v>29</v>
      </c>
      <c r="C50" s="58" t="s">
        <v>235</v>
      </c>
      <c r="D50" s="67" t="s">
        <v>190</v>
      </c>
      <c r="E50" s="139">
        <v>1</v>
      </c>
      <c r="F50" s="88" t="s">
        <v>224</v>
      </c>
      <c r="G50" s="140">
        <v>0</v>
      </c>
      <c r="H50" s="140">
        <v>1568.48</v>
      </c>
      <c r="I50" s="140">
        <v>6273.92</v>
      </c>
      <c r="J50" s="141">
        <f t="shared" si="0"/>
        <v>7842.4</v>
      </c>
      <c r="K50" s="142"/>
      <c r="L50" s="142"/>
      <c r="M50" s="142"/>
      <c r="N50" s="142"/>
      <c r="O50" s="142"/>
      <c r="P50" s="142"/>
      <c r="Q50" s="142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</row>
    <row r="51" spans="1:30" s="106" customFormat="1" x14ac:dyDescent="0.2">
      <c r="A51" s="119" t="s">
        <v>804</v>
      </c>
      <c r="B51" s="67" t="s">
        <v>29</v>
      </c>
      <c r="C51" s="101" t="s">
        <v>788</v>
      </c>
      <c r="D51" s="67" t="s">
        <v>190</v>
      </c>
      <c r="E51" s="139">
        <v>1</v>
      </c>
      <c r="F51" s="223" t="s">
        <v>684</v>
      </c>
      <c r="G51" s="140">
        <v>0</v>
      </c>
      <c r="H51" s="140">
        <v>1568.48</v>
      </c>
      <c r="I51" s="140">
        <v>6273.92</v>
      </c>
      <c r="J51" s="141">
        <f t="shared" si="0"/>
        <v>7842.4</v>
      </c>
      <c r="K51" s="142"/>
      <c r="L51" s="142"/>
      <c r="M51" s="142"/>
      <c r="N51" s="142"/>
      <c r="O51" s="142"/>
      <c r="P51" s="142"/>
      <c r="Q51" s="142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</row>
    <row r="52" spans="1:30" s="106" customFormat="1" x14ac:dyDescent="0.2">
      <c r="A52" s="88" t="s">
        <v>236</v>
      </c>
      <c r="B52" s="67" t="s">
        <v>29</v>
      </c>
      <c r="C52" s="58" t="s">
        <v>185</v>
      </c>
      <c r="D52" s="67" t="s">
        <v>190</v>
      </c>
      <c r="E52" s="139">
        <v>1</v>
      </c>
      <c r="F52" s="88" t="s">
        <v>226</v>
      </c>
      <c r="G52" s="140">
        <v>0</v>
      </c>
      <c r="H52" s="140">
        <v>1568.48</v>
      </c>
      <c r="I52" s="140">
        <v>6273.92</v>
      </c>
      <c r="J52" s="141">
        <f t="shared" si="0"/>
        <v>7842.4</v>
      </c>
      <c r="K52" s="142"/>
      <c r="L52" s="142"/>
      <c r="M52" s="142"/>
      <c r="N52" s="142"/>
      <c r="O52" s="142"/>
      <c r="P52" s="142"/>
      <c r="Q52" s="142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</row>
    <row r="53" spans="1:30" s="106" customFormat="1" x14ac:dyDescent="0.2">
      <c r="A53" s="119" t="s">
        <v>242</v>
      </c>
      <c r="B53" s="67" t="s">
        <v>29</v>
      </c>
      <c r="C53" s="101" t="s">
        <v>212</v>
      </c>
      <c r="D53" s="67" t="s">
        <v>190</v>
      </c>
      <c r="E53" s="139">
        <v>1</v>
      </c>
      <c r="F53" s="119" t="s">
        <v>540</v>
      </c>
      <c r="G53" s="140">
        <v>0</v>
      </c>
      <c r="H53" s="140">
        <v>1568.48</v>
      </c>
      <c r="I53" s="140">
        <v>6273.92</v>
      </c>
      <c r="J53" s="141">
        <f t="shared" si="0"/>
        <v>7842.4</v>
      </c>
      <c r="K53" s="142"/>
      <c r="L53" s="142"/>
      <c r="M53" s="142"/>
      <c r="N53" s="142"/>
      <c r="O53" s="142"/>
      <c r="P53" s="142"/>
      <c r="Q53" s="142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</row>
    <row r="54" spans="1:30" x14ac:dyDescent="0.2">
      <c r="A54" s="88" t="s">
        <v>240</v>
      </c>
      <c r="B54" s="67" t="s">
        <v>29</v>
      </c>
      <c r="C54" s="58" t="s">
        <v>213</v>
      </c>
      <c r="D54" s="48" t="s">
        <v>190</v>
      </c>
      <c r="E54" s="135">
        <v>1</v>
      </c>
      <c r="F54" s="81" t="s">
        <v>227</v>
      </c>
      <c r="G54" s="136">
        <v>0</v>
      </c>
      <c r="H54" s="136">
        <v>1568.48</v>
      </c>
      <c r="I54" s="136">
        <v>6273.92</v>
      </c>
      <c r="J54" s="137">
        <f t="shared" si="0"/>
        <v>7842.4</v>
      </c>
      <c r="K54" s="138"/>
      <c r="L54" s="138"/>
      <c r="M54" s="138"/>
      <c r="N54" s="138"/>
      <c r="O54" s="138"/>
      <c r="P54" s="138"/>
      <c r="Q54" s="13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119" t="s">
        <v>880</v>
      </c>
      <c r="B55" s="67" t="s">
        <v>29</v>
      </c>
      <c r="C55" s="101" t="s">
        <v>749</v>
      </c>
      <c r="D55" s="48" t="s">
        <v>190</v>
      </c>
      <c r="E55" s="135">
        <v>1</v>
      </c>
      <c r="F55" s="82" t="s">
        <v>691</v>
      </c>
      <c r="G55" s="136">
        <v>0</v>
      </c>
      <c r="H55" s="136">
        <v>1568.48</v>
      </c>
      <c r="I55" s="136">
        <v>6273.92</v>
      </c>
      <c r="J55" s="137">
        <f t="shared" si="0"/>
        <v>7842.4</v>
      </c>
      <c r="K55" s="138"/>
      <c r="L55" s="138"/>
      <c r="M55" s="138"/>
      <c r="N55" s="138"/>
      <c r="O55" s="138"/>
      <c r="P55" s="138"/>
      <c r="Q55" s="13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119" t="s">
        <v>242</v>
      </c>
      <c r="B56" s="67" t="s">
        <v>29</v>
      </c>
      <c r="C56" s="101" t="s">
        <v>785</v>
      </c>
      <c r="D56" s="48" t="s">
        <v>190</v>
      </c>
      <c r="E56" s="135">
        <v>1</v>
      </c>
      <c r="F56" s="82" t="s">
        <v>678</v>
      </c>
      <c r="G56" s="136">
        <v>0</v>
      </c>
      <c r="H56" s="136">
        <v>1568.48</v>
      </c>
      <c r="I56" s="136">
        <v>6273.92</v>
      </c>
      <c r="J56" s="137">
        <f t="shared" si="0"/>
        <v>7842.4</v>
      </c>
      <c r="K56" s="138"/>
      <c r="L56" s="138"/>
      <c r="M56" s="138"/>
      <c r="N56" s="138"/>
      <c r="O56" s="138"/>
      <c r="P56" s="138"/>
      <c r="Q56" s="13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119" t="s">
        <v>807</v>
      </c>
      <c r="B57" s="67" t="s">
        <v>29</v>
      </c>
      <c r="C57" s="101" t="s">
        <v>749</v>
      </c>
      <c r="D57" s="48" t="s">
        <v>190</v>
      </c>
      <c r="E57" s="135">
        <v>1</v>
      </c>
      <c r="F57" s="82" t="s">
        <v>654</v>
      </c>
      <c r="G57" s="136">
        <v>0</v>
      </c>
      <c r="H57" s="136">
        <v>1568.48</v>
      </c>
      <c r="I57" s="136">
        <v>6273.92</v>
      </c>
      <c r="J57" s="137">
        <f t="shared" si="0"/>
        <v>7842.4</v>
      </c>
      <c r="K57" s="138"/>
      <c r="L57" s="138"/>
      <c r="M57" s="138"/>
      <c r="N57" s="138"/>
      <c r="O57" s="138"/>
      <c r="P57" s="138"/>
      <c r="Q57" s="13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119" t="s">
        <v>807</v>
      </c>
      <c r="B58" s="48" t="s">
        <v>29</v>
      </c>
      <c r="C58" s="125" t="s">
        <v>749</v>
      </c>
      <c r="D58" s="48" t="s">
        <v>190</v>
      </c>
      <c r="E58" s="143">
        <v>1</v>
      </c>
      <c r="F58" s="87" t="s">
        <v>631</v>
      </c>
      <c r="G58" s="136">
        <v>0</v>
      </c>
      <c r="H58" s="136">
        <v>1568.48</v>
      </c>
      <c r="I58" s="136">
        <v>6273.92</v>
      </c>
      <c r="J58" s="137">
        <f t="shared" si="0"/>
        <v>7842.4</v>
      </c>
      <c r="K58" s="138"/>
      <c r="L58" s="138"/>
      <c r="M58" s="138"/>
      <c r="N58" s="138"/>
      <c r="O58" s="138"/>
      <c r="P58" s="138"/>
      <c r="Q58" s="13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82" t="s">
        <v>572</v>
      </c>
      <c r="B59" s="67" t="s">
        <v>29</v>
      </c>
      <c r="C59" s="83" t="s">
        <v>187</v>
      </c>
      <c r="D59" s="48" t="s">
        <v>190</v>
      </c>
      <c r="E59" s="135">
        <v>1</v>
      </c>
      <c r="F59" s="63" t="s">
        <v>288</v>
      </c>
      <c r="G59" s="136">
        <v>0</v>
      </c>
      <c r="H59" s="136">
        <v>1568.48</v>
      </c>
      <c r="I59" s="136">
        <v>6273.92</v>
      </c>
      <c r="J59" s="137">
        <f t="shared" si="0"/>
        <v>7842.4</v>
      </c>
      <c r="K59" s="138"/>
      <c r="L59" s="138"/>
      <c r="M59" s="138"/>
      <c r="N59" s="138"/>
      <c r="O59" s="138"/>
      <c r="P59" s="138"/>
      <c r="Q59" s="13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82" t="s">
        <v>600</v>
      </c>
      <c r="B60" s="67" t="s">
        <v>29</v>
      </c>
      <c r="C60" s="83" t="s">
        <v>186</v>
      </c>
      <c r="D60" s="48" t="s">
        <v>190</v>
      </c>
      <c r="E60" s="135">
        <v>1</v>
      </c>
      <c r="F60" s="82" t="s">
        <v>267</v>
      </c>
      <c r="G60" s="136">
        <v>0</v>
      </c>
      <c r="H60" s="136">
        <v>1568.48</v>
      </c>
      <c r="I60" s="136">
        <v>6273.92</v>
      </c>
      <c r="J60" s="137">
        <f t="shared" si="0"/>
        <v>7842.4</v>
      </c>
      <c r="K60" s="138"/>
      <c r="L60" s="138"/>
      <c r="M60" s="138"/>
      <c r="N60" s="138"/>
      <c r="O60" s="138"/>
      <c r="P60" s="138"/>
      <c r="Q60" s="13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82" t="s">
        <v>629</v>
      </c>
      <c r="B61" s="67" t="s">
        <v>29</v>
      </c>
      <c r="C61" s="83" t="s">
        <v>188</v>
      </c>
      <c r="D61" s="48" t="s">
        <v>190</v>
      </c>
      <c r="E61" s="135">
        <v>1</v>
      </c>
      <c r="F61" s="82" t="s">
        <v>628</v>
      </c>
      <c r="G61" s="136">
        <v>0</v>
      </c>
      <c r="H61" s="136">
        <v>1568.48</v>
      </c>
      <c r="I61" s="136">
        <v>6273.92</v>
      </c>
      <c r="J61" s="137">
        <f t="shared" si="0"/>
        <v>7842.4</v>
      </c>
      <c r="K61" s="138"/>
      <c r="L61" s="138"/>
      <c r="M61" s="138"/>
      <c r="N61" s="138"/>
      <c r="O61" s="138"/>
      <c r="P61" s="138"/>
      <c r="Q61" s="13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82" t="s">
        <v>635</v>
      </c>
      <c r="B62" s="67" t="s">
        <v>29</v>
      </c>
      <c r="C62" s="83" t="s">
        <v>188</v>
      </c>
      <c r="D62" s="48" t="s">
        <v>190</v>
      </c>
      <c r="E62" s="135">
        <v>1</v>
      </c>
      <c r="F62" s="82" t="s">
        <v>634</v>
      </c>
      <c r="G62" s="136">
        <v>0</v>
      </c>
      <c r="H62" s="136">
        <v>1568.48</v>
      </c>
      <c r="I62" s="136">
        <v>6273.92</v>
      </c>
      <c r="J62" s="137">
        <f t="shared" si="0"/>
        <v>7842.4</v>
      </c>
      <c r="K62" s="138"/>
      <c r="L62" s="138"/>
      <c r="M62" s="138"/>
      <c r="N62" s="138"/>
      <c r="O62" s="138"/>
      <c r="P62" s="138"/>
      <c r="Q62" s="13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82" t="s">
        <v>805</v>
      </c>
      <c r="B63" s="67" t="s">
        <v>29</v>
      </c>
      <c r="C63" s="83" t="s">
        <v>788</v>
      </c>
      <c r="D63" s="48" t="s">
        <v>190</v>
      </c>
      <c r="E63" s="135">
        <v>1</v>
      </c>
      <c r="F63" s="82" t="s">
        <v>573</v>
      </c>
      <c r="G63" s="136">
        <v>0</v>
      </c>
      <c r="H63" s="136">
        <v>1568.48</v>
      </c>
      <c r="I63" s="136">
        <v>6273.92</v>
      </c>
      <c r="J63" s="137">
        <f t="shared" si="0"/>
        <v>7842.4</v>
      </c>
      <c r="K63" s="138"/>
      <c r="L63" s="138"/>
      <c r="M63" s="138"/>
      <c r="N63" s="138"/>
      <c r="O63" s="138"/>
      <c r="P63" s="138"/>
      <c r="Q63" s="13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90" t="s">
        <v>572</v>
      </c>
      <c r="B64" s="145" t="s">
        <v>29</v>
      </c>
      <c r="C64" s="84" t="s">
        <v>749</v>
      </c>
      <c r="D64" s="48" t="s">
        <v>190</v>
      </c>
      <c r="E64" s="135">
        <v>1</v>
      </c>
      <c r="F64" s="63" t="s">
        <v>231</v>
      </c>
      <c r="G64" s="136">
        <v>0</v>
      </c>
      <c r="H64" s="136">
        <v>1568.48</v>
      </c>
      <c r="I64" s="136">
        <v>6273.92</v>
      </c>
      <c r="J64" s="137">
        <f t="shared" si="0"/>
        <v>7842.4</v>
      </c>
      <c r="K64" s="138"/>
      <c r="L64" s="138"/>
      <c r="M64" s="138"/>
      <c r="N64" s="138"/>
      <c r="O64" s="138"/>
      <c r="P64" s="138"/>
      <c r="Q64" s="138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82" t="s">
        <v>242</v>
      </c>
      <c r="B65" s="67" t="s">
        <v>29</v>
      </c>
      <c r="C65" s="83" t="s">
        <v>185</v>
      </c>
      <c r="D65" s="48" t="s">
        <v>190</v>
      </c>
      <c r="E65" s="135">
        <v>1</v>
      </c>
      <c r="F65" s="202" t="s">
        <v>677</v>
      </c>
      <c r="G65" s="136">
        <v>0</v>
      </c>
      <c r="H65" s="136">
        <v>1568.48</v>
      </c>
      <c r="I65" s="136">
        <v>6273.92</v>
      </c>
      <c r="J65" s="137">
        <f t="shared" si="0"/>
        <v>7842.4</v>
      </c>
      <c r="K65" s="138"/>
      <c r="L65" s="138"/>
      <c r="M65" s="138"/>
      <c r="N65" s="138"/>
      <c r="O65" s="138"/>
      <c r="P65" s="138"/>
      <c r="Q65" s="138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82" t="s">
        <v>242</v>
      </c>
      <c r="B66" s="67" t="s">
        <v>29</v>
      </c>
      <c r="C66" s="83" t="s">
        <v>777</v>
      </c>
      <c r="D66" s="48" t="s">
        <v>190</v>
      </c>
      <c r="E66" s="135">
        <v>1</v>
      </c>
      <c r="F66" s="82" t="s">
        <v>767</v>
      </c>
      <c r="G66" s="136">
        <v>0</v>
      </c>
      <c r="H66" s="136">
        <v>1568.48</v>
      </c>
      <c r="I66" s="136">
        <v>6273.92</v>
      </c>
      <c r="J66" s="137">
        <f t="shared" si="0"/>
        <v>7842.4</v>
      </c>
      <c r="K66" s="138"/>
      <c r="L66" s="138"/>
      <c r="M66" s="138"/>
      <c r="N66" s="138"/>
      <c r="O66" s="138"/>
      <c r="P66" s="138"/>
      <c r="Q66" s="138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A67" s="82" t="s">
        <v>807</v>
      </c>
      <c r="B67" s="67" t="s">
        <v>29</v>
      </c>
      <c r="C67" s="83" t="s">
        <v>749</v>
      </c>
      <c r="D67" s="48" t="s">
        <v>190</v>
      </c>
      <c r="E67" s="135">
        <v>1</v>
      </c>
      <c r="F67" s="82" t="s">
        <v>652</v>
      </c>
      <c r="G67" s="136">
        <v>0</v>
      </c>
      <c r="H67" s="136">
        <v>1568.48</v>
      </c>
      <c r="I67" s="136">
        <v>6273.92</v>
      </c>
      <c r="J67" s="137">
        <f t="shared" si="0"/>
        <v>7842.4</v>
      </c>
      <c r="K67" s="138"/>
      <c r="L67" s="138"/>
      <c r="M67" s="138"/>
      <c r="N67" s="138"/>
      <c r="O67" s="138"/>
      <c r="P67" s="138"/>
      <c r="Q67" s="138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A68" s="82" t="s">
        <v>881</v>
      </c>
      <c r="B68" s="67" t="s">
        <v>29</v>
      </c>
      <c r="C68" s="83" t="s">
        <v>212</v>
      </c>
      <c r="D68" s="48" t="s">
        <v>189</v>
      </c>
      <c r="E68" s="135">
        <v>1</v>
      </c>
      <c r="F68" s="220" t="s">
        <v>248</v>
      </c>
      <c r="G68" s="136">
        <v>0</v>
      </c>
      <c r="H68" s="136">
        <v>0</v>
      </c>
      <c r="I68" s="136">
        <v>6273.92</v>
      </c>
      <c r="J68" s="137">
        <f t="shared" si="0"/>
        <v>6273.92</v>
      </c>
      <c r="K68" s="138"/>
      <c r="L68" s="138"/>
      <c r="M68" s="138"/>
      <c r="N68" s="138"/>
      <c r="O68" s="138"/>
      <c r="P68" s="138"/>
      <c r="Q68" s="13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82" t="s">
        <v>572</v>
      </c>
      <c r="B69" s="67" t="s">
        <v>29</v>
      </c>
      <c r="C69" s="83" t="s">
        <v>191</v>
      </c>
      <c r="D69" s="48" t="s">
        <v>190</v>
      </c>
      <c r="E69" s="135">
        <v>1</v>
      </c>
      <c r="F69" s="63" t="s">
        <v>302</v>
      </c>
      <c r="G69" s="136">
        <v>0</v>
      </c>
      <c r="H69" s="136">
        <v>1568.48</v>
      </c>
      <c r="I69" s="136">
        <v>6273.92</v>
      </c>
      <c r="J69" s="137">
        <f t="shared" si="0"/>
        <v>7842.4</v>
      </c>
      <c r="K69" s="138"/>
      <c r="L69" s="138"/>
      <c r="M69" s="138"/>
      <c r="N69" s="138"/>
      <c r="O69" s="138"/>
      <c r="P69" s="138"/>
      <c r="Q69" s="138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82" t="s">
        <v>572</v>
      </c>
      <c r="B70" s="67" t="s">
        <v>29</v>
      </c>
      <c r="C70" s="83" t="s">
        <v>191</v>
      </c>
      <c r="D70" s="48" t="s">
        <v>190</v>
      </c>
      <c r="E70" s="135">
        <v>1</v>
      </c>
      <c r="F70" s="63" t="s">
        <v>618</v>
      </c>
      <c r="G70" s="136">
        <v>0</v>
      </c>
      <c r="H70" s="136">
        <v>1568.48</v>
      </c>
      <c r="I70" s="136">
        <v>6273.92</v>
      </c>
      <c r="J70" s="137">
        <f t="shared" si="0"/>
        <v>7842.4</v>
      </c>
      <c r="K70" s="138"/>
      <c r="L70" s="138"/>
      <c r="M70" s="138"/>
      <c r="N70" s="138"/>
      <c r="O70" s="138"/>
      <c r="P70" s="138"/>
      <c r="Q70" s="138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82" t="s">
        <v>885</v>
      </c>
      <c r="B71" s="67" t="s">
        <v>29</v>
      </c>
      <c r="C71" s="83" t="s">
        <v>191</v>
      </c>
      <c r="D71" s="48" t="s">
        <v>189</v>
      </c>
      <c r="E71" s="135">
        <v>1</v>
      </c>
      <c r="F71" s="87" t="s">
        <v>474</v>
      </c>
      <c r="G71" s="136">
        <v>0</v>
      </c>
      <c r="H71" s="136">
        <v>0</v>
      </c>
      <c r="I71" s="136">
        <v>6273.92</v>
      </c>
      <c r="J71" s="137">
        <f t="shared" si="0"/>
        <v>6273.92</v>
      </c>
      <c r="K71" s="138"/>
      <c r="L71" s="138"/>
      <c r="M71" s="138"/>
      <c r="N71" s="138"/>
      <c r="O71" s="138"/>
      <c r="P71" s="138"/>
      <c r="Q71" s="138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A72" s="82" t="s">
        <v>572</v>
      </c>
      <c r="B72" s="67" t="s">
        <v>29</v>
      </c>
      <c r="C72" s="83" t="s">
        <v>186</v>
      </c>
      <c r="D72" s="48" t="s">
        <v>190</v>
      </c>
      <c r="E72" s="135">
        <v>1</v>
      </c>
      <c r="F72" s="63" t="s">
        <v>727</v>
      </c>
      <c r="G72" s="136">
        <v>0</v>
      </c>
      <c r="H72" s="136">
        <v>1568.48</v>
      </c>
      <c r="I72" s="136">
        <v>6273.92</v>
      </c>
      <c r="J72" s="137">
        <f t="shared" si="0"/>
        <v>7842.4</v>
      </c>
      <c r="K72" s="138"/>
      <c r="L72" s="138"/>
      <c r="M72" s="138"/>
      <c r="N72" s="138"/>
      <c r="O72" s="138"/>
      <c r="P72" s="138"/>
      <c r="Q72" s="138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x14ac:dyDescent="0.2">
      <c r="A73" s="82" t="s">
        <v>572</v>
      </c>
      <c r="B73" s="67" t="s">
        <v>29</v>
      </c>
      <c r="C73" s="83" t="s">
        <v>188</v>
      </c>
      <c r="D73" s="48" t="s">
        <v>190</v>
      </c>
      <c r="E73" s="135">
        <v>1</v>
      </c>
      <c r="F73" s="212" t="s">
        <v>287</v>
      </c>
      <c r="G73" s="136">
        <v>0</v>
      </c>
      <c r="H73" s="136">
        <v>1568.48</v>
      </c>
      <c r="I73" s="136">
        <v>6273.92</v>
      </c>
      <c r="J73" s="137">
        <f t="shared" si="0"/>
        <v>7842.4</v>
      </c>
      <c r="K73" s="138"/>
      <c r="L73" s="138"/>
      <c r="M73" s="138"/>
      <c r="N73" s="138"/>
      <c r="O73" s="138"/>
      <c r="P73" s="138"/>
      <c r="Q73" s="138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x14ac:dyDescent="0.2">
      <c r="A74" s="82" t="s">
        <v>572</v>
      </c>
      <c r="B74" s="67" t="s">
        <v>29</v>
      </c>
      <c r="C74" s="83" t="s">
        <v>186</v>
      </c>
      <c r="D74" s="48" t="s">
        <v>189</v>
      </c>
      <c r="E74" s="135">
        <v>1</v>
      </c>
      <c r="F74" s="63" t="s">
        <v>477</v>
      </c>
      <c r="G74" s="136">
        <v>0</v>
      </c>
      <c r="H74" s="136">
        <v>0</v>
      </c>
      <c r="I74" s="136">
        <v>6273.92</v>
      </c>
      <c r="J74" s="137">
        <f t="shared" si="0"/>
        <v>6273.92</v>
      </c>
      <c r="K74" s="138"/>
      <c r="L74" s="138"/>
      <c r="M74" s="138"/>
      <c r="N74" s="138"/>
      <c r="O74" s="138"/>
      <c r="P74" s="138"/>
      <c r="Q74" s="13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s="80" customFormat="1" x14ac:dyDescent="0.2">
      <c r="A75" s="82" t="s">
        <v>572</v>
      </c>
      <c r="B75" s="145" t="s">
        <v>29</v>
      </c>
      <c r="C75" s="84" t="s">
        <v>186</v>
      </c>
      <c r="D75" s="145" t="s">
        <v>190</v>
      </c>
      <c r="E75" s="135">
        <v>1</v>
      </c>
      <c r="F75" s="220" t="s">
        <v>284</v>
      </c>
      <c r="G75" s="147">
        <v>0</v>
      </c>
      <c r="H75" s="136">
        <v>1568.48</v>
      </c>
      <c r="I75" s="136">
        <v>6273.92</v>
      </c>
      <c r="J75" s="137">
        <f t="shared" si="0"/>
        <v>7842.4</v>
      </c>
      <c r="K75" s="149"/>
      <c r="L75" s="149"/>
      <c r="M75" s="149"/>
      <c r="N75" s="149"/>
      <c r="O75" s="149"/>
      <c r="P75" s="149"/>
      <c r="Q75" s="14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</row>
    <row r="76" spans="1:30" x14ac:dyDescent="0.2">
      <c r="A76" s="82" t="s">
        <v>818</v>
      </c>
      <c r="B76" s="67" t="s">
        <v>29</v>
      </c>
      <c r="C76" s="83" t="s">
        <v>188</v>
      </c>
      <c r="D76" s="48" t="s">
        <v>190</v>
      </c>
      <c r="E76" s="135">
        <v>1</v>
      </c>
      <c r="F76" s="220" t="s">
        <v>282</v>
      </c>
      <c r="G76" s="136">
        <v>0</v>
      </c>
      <c r="H76" s="136">
        <v>1568.48</v>
      </c>
      <c r="I76" s="136">
        <v>6273.92</v>
      </c>
      <c r="J76" s="137">
        <f t="shared" si="0"/>
        <v>7842.4</v>
      </c>
      <c r="K76" s="138"/>
      <c r="L76" s="138"/>
      <c r="M76" s="138"/>
      <c r="N76" s="138"/>
      <c r="O76" s="138"/>
      <c r="P76" s="138"/>
      <c r="Q76" s="138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x14ac:dyDescent="0.2">
      <c r="A77" s="81" t="s">
        <v>820</v>
      </c>
      <c r="B77" s="67" t="s">
        <v>29</v>
      </c>
      <c r="C77" s="48" t="s">
        <v>188</v>
      </c>
      <c r="D77" s="48" t="s">
        <v>190</v>
      </c>
      <c r="E77" s="135">
        <v>1</v>
      </c>
      <c r="F77" s="170" t="s">
        <v>322</v>
      </c>
      <c r="G77" s="136">
        <v>0</v>
      </c>
      <c r="H77" s="136">
        <v>1568.48</v>
      </c>
      <c r="I77" s="136">
        <v>6273.92</v>
      </c>
      <c r="J77" s="137">
        <f t="shared" si="0"/>
        <v>7842.4</v>
      </c>
      <c r="K77" s="138"/>
      <c r="L77" s="138"/>
      <c r="M77" s="138"/>
      <c r="N77" s="138"/>
      <c r="O77" s="138"/>
      <c r="P77" s="138"/>
      <c r="Q77" s="138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82" t="s">
        <v>242</v>
      </c>
      <c r="B78" s="67" t="s">
        <v>29</v>
      </c>
      <c r="C78" s="83" t="s">
        <v>749</v>
      </c>
      <c r="D78" s="48" t="s">
        <v>190</v>
      </c>
      <c r="E78" s="135">
        <v>1</v>
      </c>
      <c r="F78" s="214" t="s">
        <v>801</v>
      </c>
      <c r="G78" s="136">
        <v>0</v>
      </c>
      <c r="H78" s="136">
        <v>1568.48</v>
      </c>
      <c r="I78" s="136">
        <v>6273.92</v>
      </c>
      <c r="J78" s="137">
        <f t="shared" si="0"/>
        <v>7842.4</v>
      </c>
      <c r="K78" s="138"/>
      <c r="L78" s="138"/>
      <c r="M78" s="138"/>
      <c r="N78" s="138"/>
      <c r="O78" s="138"/>
      <c r="P78" s="138"/>
      <c r="Q78" s="138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82" t="s">
        <v>242</v>
      </c>
      <c r="B79" s="67" t="s">
        <v>29</v>
      </c>
      <c r="C79" s="83" t="s">
        <v>191</v>
      </c>
      <c r="D79" s="48" t="s">
        <v>190</v>
      </c>
      <c r="E79" s="135">
        <v>1</v>
      </c>
      <c r="F79" s="82" t="s">
        <v>301</v>
      </c>
      <c r="G79" s="136">
        <v>0</v>
      </c>
      <c r="H79" s="136">
        <v>1568.48</v>
      </c>
      <c r="I79" s="136">
        <v>6273.92</v>
      </c>
      <c r="J79" s="137">
        <f t="shared" si="0"/>
        <v>7842.4</v>
      </c>
      <c r="K79" s="138"/>
      <c r="L79" s="138"/>
      <c r="M79" s="138"/>
      <c r="N79" s="138"/>
      <c r="O79" s="138"/>
      <c r="P79" s="138"/>
      <c r="Q79" s="138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x14ac:dyDescent="0.2">
      <c r="A80" s="82" t="s">
        <v>242</v>
      </c>
      <c r="B80" s="67" t="s">
        <v>29</v>
      </c>
      <c r="C80" s="83" t="s">
        <v>749</v>
      </c>
      <c r="D80" s="48" t="s">
        <v>190</v>
      </c>
      <c r="E80" s="135">
        <v>1</v>
      </c>
      <c r="F80" s="214" t="s">
        <v>895</v>
      </c>
      <c r="G80" s="136">
        <v>0</v>
      </c>
      <c r="H80" s="136">
        <v>1568.48</v>
      </c>
      <c r="I80" s="136">
        <v>6273.92</v>
      </c>
      <c r="J80" s="137">
        <f t="shared" si="0"/>
        <v>7842.4</v>
      </c>
      <c r="K80" s="138"/>
      <c r="L80" s="138"/>
      <c r="M80" s="138"/>
      <c r="N80" s="138"/>
      <c r="O80" s="138"/>
      <c r="P80" s="138"/>
      <c r="Q80" s="138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x14ac:dyDescent="0.2">
      <c r="A81" s="82" t="s">
        <v>906</v>
      </c>
      <c r="B81" s="67" t="s">
        <v>29</v>
      </c>
      <c r="C81" s="83" t="s">
        <v>777</v>
      </c>
      <c r="D81" s="48" t="s">
        <v>190</v>
      </c>
      <c r="E81" s="135">
        <v>1</v>
      </c>
      <c r="F81" s="214" t="s">
        <v>905</v>
      </c>
      <c r="G81" s="136">
        <v>0</v>
      </c>
      <c r="H81" s="136">
        <v>1568.48</v>
      </c>
      <c r="I81" s="136">
        <v>6273.92</v>
      </c>
      <c r="J81" s="137">
        <f t="shared" si="0"/>
        <v>7842.4</v>
      </c>
      <c r="K81" s="138"/>
      <c r="L81" s="138"/>
      <c r="M81" s="138"/>
      <c r="N81" s="138"/>
      <c r="O81" s="138"/>
      <c r="P81" s="138"/>
      <c r="Q81" s="138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82" t="s">
        <v>917</v>
      </c>
      <c r="B82" s="67" t="s">
        <v>29</v>
      </c>
      <c r="C82" s="83" t="s">
        <v>212</v>
      </c>
      <c r="D82" s="48" t="s">
        <v>190</v>
      </c>
      <c r="E82" s="135">
        <v>1</v>
      </c>
      <c r="F82" s="214" t="s">
        <v>916</v>
      </c>
      <c r="G82" s="136">
        <v>0</v>
      </c>
      <c r="H82" s="136">
        <v>1568.48</v>
      </c>
      <c r="I82" s="136">
        <v>6273.92</v>
      </c>
      <c r="J82" s="137">
        <f t="shared" si="0"/>
        <v>7842.4</v>
      </c>
      <c r="K82" s="138"/>
      <c r="L82" s="138"/>
      <c r="M82" s="138"/>
      <c r="N82" s="138"/>
      <c r="O82" s="138"/>
      <c r="P82" s="138"/>
      <c r="Q82" s="138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x14ac:dyDescent="0.2">
      <c r="A83" s="82" t="s">
        <v>242</v>
      </c>
      <c r="B83" s="67" t="s">
        <v>29</v>
      </c>
      <c r="C83" s="83" t="s">
        <v>785</v>
      </c>
      <c r="D83" s="48" t="s">
        <v>190</v>
      </c>
      <c r="E83" s="135">
        <v>1</v>
      </c>
      <c r="F83" s="82" t="s">
        <v>688</v>
      </c>
      <c r="G83" s="136">
        <v>0</v>
      </c>
      <c r="H83" s="136">
        <v>1568.48</v>
      </c>
      <c r="I83" s="136">
        <v>6273.92</v>
      </c>
      <c r="J83" s="137">
        <f t="shared" si="0"/>
        <v>7842.4</v>
      </c>
      <c r="K83" s="138"/>
      <c r="L83" s="138"/>
      <c r="M83" s="138"/>
      <c r="N83" s="138"/>
      <c r="O83" s="138"/>
      <c r="P83" s="138"/>
      <c r="Q83" s="138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x14ac:dyDescent="0.2">
      <c r="A84" s="54" t="s">
        <v>192</v>
      </c>
      <c r="B84" s="67" t="s">
        <v>29</v>
      </c>
      <c r="C84" s="52" t="s">
        <v>192</v>
      </c>
      <c r="D84" s="48" t="s">
        <v>192</v>
      </c>
      <c r="E84" s="135">
        <v>1</v>
      </c>
      <c r="F84" s="54" t="s">
        <v>192</v>
      </c>
      <c r="G84" s="136">
        <v>0</v>
      </c>
      <c r="H84" s="136">
        <v>0</v>
      </c>
      <c r="I84" s="136">
        <v>0</v>
      </c>
      <c r="J84" s="137">
        <f t="shared" si="0"/>
        <v>0</v>
      </c>
      <c r="K84" s="138"/>
      <c r="L84" s="138"/>
      <c r="M84" s="138"/>
      <c r="N84" s="138"/>
      <c r="O84" s="138"/>
      <c r="P84" s="138"/>
      <c r="Q84" s="138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x14ac:dyDescent="0.2">
      <c r="A85" s="54" t="s">
        <v>192</v>
      </c>
      <c r="B85" s="67" t="s">
        <v>29</v>
      </c>
      <c r="C85" s="52" t="s">
        <v>192</v>
      </c>
      <c r="D85" s="48" t="s">
        <v>192</v>
      </c>
      <c r="E85" s="135">
        <v>1</v>
      </c>
      <c r="F85" s="54" t="s">
        <v>192</v>
      </c>
      <c r="G85" s="136">
        <v>0</v>
      </c>
      <c r="H85" s="136">
        <v>0</v>
      </c>
      <c r="I85" s="136">
        <v>0</v>
      </c>
      <c r="J85" s="137">
        <f t="shared" si="0"/>
        <v>0</v>
      </c>
      <c r="K85" s="138"/>
      <c r="L85" s="138"/>
      <c r="M85" s="138"/>
      <c r="N85" s="138"/>
      <c r="O85" s="138"/>
      <c r="P85" s="138"/>
      <c r="Q85" s="138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x14ac:dyDescent="0.2">
      <c r="A86" s="54" t="s">
        <v>192</v>
      </c>
      <c r="B86" s="67" t="s">
        <v>29</v>
      </c>
      <c r="C86" s="52" t="s">
        <v>192</v>
      </c>
      <c r="D86" s="48" t="s">
        <v>192</v>
      </c>
      <c r="E86" s="135">
        <v>1</v>
      </c>
      <c r="F86" s="54" t="s">
        <v>192</v>
      </c>
      <c r="G86" s="136">
        <v>0</v>
      </c>
      <c r="H86" s="136">
        <v>0</v>
      </c>
      <c r="I86" s="136">
        <v>0</v>
      </c>
      <c r="J86" s="137">
        <f t="shared" si="0"/>
        <v>0</v>
      </c>
      <c r="K86" s="138"/>
      <c r="L86" s="138"/>
      <c r="M86" s="138"/>
      <c r="N86" s="138"/>
      <c r="O86" s="138"/>
      <c r="P86" s="138"/>
      <c r="Q86" s="138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x14ac:dyDescent="0.2">
      <c r="A87" s="54" t="s">
        <v>192</v>
      </c>
      <c r="B87" s="67" t="s">
        <v>29</v>
      </c>
      <c r="C87" s="52" t="s">
        <v>192</v>
      </c>
      <c r="D87" s="48" t="s">
        <v>192</v>
      </c>
      <c r="E87" s="135">
        <v>1</v>
      </c>
      <c r="F87" s="54" t="s">
        <v>192</v>
      </c>
      <c r="G87" s="136">
        <v>0</v>
      </c>
      <c r="H87" s="136">
        <v>0</v>
      </c>
      <c r="I87" s="136">
        <v>0</v>
      </c>
      <c r="J87" s="137">
        <f t="shared" si="0"/>
        <v>0</v>
      </c>
      <c r="K87" s="138"/>
      <c r="L87" s="138"/>
      <c r="M87" s="138"/>
      <c r="N87" s="138"/>
      <c r="O87" s="138"/>
      <c r="P87" s="138"/>
      <c r="Q87" s="138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x14ac:dyDescent="0.2">
      <c r="A88" s="54" t="s">
        <v>192</v>
      </c>
      <c r="B88" s="67" t="s">
        <v>29</v>
      </c>
      <c r="C88" s="52" t="s">
        <v>192</v>
      </c>
      <c r="D88" s="48" t="s">
        <v>192</v>
      </c>
      <c r="E88" s="135">
        <v>1</v>
      </c>
      <c r="F88" s="54" t="s">
        <v>192</v>
      </c>
      <c r="G88" s="136">
        <v>0</v>
      </c>
      <c r="H88" s="136">
        <v>0</v>
      </c>
      <c r="I88" s="136">
        <v>0</v>
      </c>
      <c r="J88" s="137">
        <f t="shared" si="0"/>
        <v>0</v>
      </c>
      <c r="K88" s="138"/>
      <c r="L88" s="138"/>
      <c r="M88" s="138"/>
      <c r="N88" s="138"/>
      <c r="O88" s="138"/>
      <c r="P88" s="138"/>
      <c r="Q88" s="138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x14ac:dyDescent="0.2">
      <c r="A89" s="54" t="s">
        <v>192</v>
      </c>
      <c r="B89" s="67" t="s">
        <v>29</v>
      </c>
      <c r="C89" s="52" t="s">
        <v>192</v>
      </c>
      <c r="D89" s="48" t="s">
        <v>192</v>
      </c>
      <c r="E89" s="135">
        <v>1</v>
      </c>
      <c r="F89" s="54" t="s">
        <v>192</v>
      </c>
      <c r="G89" s="136">
        <v>0</v>
      </c>
      <c r="H89" s="136">
        <v>0</v>
      </c>
      <c r="I89" s="136">
        <v>0</v>
      </c>
      <c r="J89" s="137">
        <f t="shared" si="0"/>
        <v>0</v>
      </c>
      <c r="K89" s="138"/>
      <c r="L89" s="138"/>
      <c r="M89" s="138"/>
      <c r="N89" s="138"/>
      <c r="O89" s="138"/>
      <c r="P89" s="138"/>
      <c r="Q89" s="138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x14ac:dyDescent="0.2">
      <c r="A90" s="54" t="s">
        <v>192</v>
      </c>
      <c r="B90" s="67" t="s">
        <v>29</v>
      </c>
      <c r="C90" s="52" t="s">
        <v>192</v>
      </c>
      <c r="D90" s="48" t="s">
        <v>192</v>
      </c>
      <c r="E90" s="135">
        <v>1</v>
      </c>
      <c r="F90" s="54" t="s">
        <v>192</v>
      </c>
      <c r="G90" s="136">
        <v>0</v>
      </c>
      <c r="H90" s="136">
        <v>0</v>
      </c>
      <c r="I90" s="136">
        <v>0</v>
      </c>
      <c r="J90" s="137">
        <f t="shared" si="0"/>
        <v>0</v>
      </c>
      <c r="K90" s="138"/>
      <c r="L90" s="138"/>
      <c r="M90" s="138"/>
      <c r="N90" s="138"/>
      <c r="O90" s="138"/>
      <c r="P90" s="138"/>
      <c r="Q90" s="138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x14ac:dyDescent="0.2">
      <c r="A91" s="54" t="s">
        <v>192</v>
      </c>
      <c r="B91" s="67" t="s">
        <v>29</v>
      </c>
      <c r="C91" s="52" t="s">
        <v>192</v>
      </c>
      <c r="D91" s="48" t="s">
        <v>192</v>
      </c>
      <c r="E91" s="135">
        <v>1</v>
      </c>
      <c r="F91" s="54" t="s">
        <v>192</v>
      </c>
      <c r="G91" s="136">
        <v>0</v>
      </c>
      <c r="H91" s="136">
        <v>0</v>
      </c>
      <c r="I91" s="136">
        <v>0</v>
      </c>
      <c r="J91" s="137">
        <f t="shared" si="0"/>
        <v>0</v>
      </c>
      <c r="K91" s="138"/>
      <c r="L91" s="138"/>
      <c r="M91" s="138"/>
      <c r="N91" s="138"/>
      <c r="O91" s="138"/>
      <c r="P91" s="138"/>
      <c r="Q91" s="138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x14ac:dyDescent="0.2">
      <c r="A92" s="54" t="s">
        <v>192</v>
      </c>
      <c r="B92" s="67" t="s">
        <v>29</v>
      </c>
      <c r="C92" s="52" t="s">
        <v>192</v>
      </c>
      <c r="D92" s="48" t="s">
        <v>192</v>
      </c>
      <c r="E92" s="135">
        <v>1</v>
      </c>
      <c r="F92" s="54" t="s">
        <v>192</v>
      </c>
      <c r="G92" s="136">
        <v>0</v>
      </c>
      <c r="H92" s="136">
        <v>0</v>
      </c>
      <c r="I92" s="136">
        <v>0</v>
      </c>
      <c r="J92" s="137">
        <f t="shared" si="0"/>
        <v>0</v>
      </c>
      <c r="K92" s="138"/>
      <c r="L92" s="138"/>
      <c r="M92" s="138"/>
      <c r="N92" s="138"/>
      <c r="O92" s="138"/>
      <c r="P92" s="138"/>
      <c r="Q92" s="138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x14ac:dyDescent="0.2">
      <c r="A93" s="54" t="s">
        <v>192</v>
      </c>
      <c r="B93" s="67" t="s">
        <v>29</v>
      </c>
      <c r="C93" s="52" t="s">
        <v>192</v>
      </c>
      <c r="D93" s="48" t="s">
        <v>192</v>
      </c>
      <c r="E93" s="135">
        <v>1</v>
      </c>
      <c r="F93" s="54" t="s">
        <v>192</v>
      </c>
      <c r="G93" s="136">
        <v>0</v>
      </c>
      <c r="H93" s="136">
        <v>0</v>
      </c>
      <c r="I93" s="136">
        <v>0</v>
      </c>
      <c r="J93" s="137">
        <f t="shared" si="0"/>
        <v>0</v>
      </c>
      <c r="K93" s="138"/>
      <c r="L93" s="138"/>
      <c r="M93" s="138"/>
      <c r="N93" s="138"/>
      <c r="O93" s="138"/>
      <c r="P93" s="138"/>
      <c r="Q93" s="138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x14ac:dyDescent="0.2">
      <c r="A94" s="54" t="s">
        <v>192</v>
      </c>
      <c r="B94" s="67" t="s">
        <v>29</v>
      </c>
      <c r="C94" s="52" t="s">
        <v>192</v>
      </c>
      <c r="D94" s="48" t="s">
        <v>192</v>
      </c>
      <c r="E94" s="135">
        <v>1</v>
      </c>
      <c r="F94" s="54" t="s">
        <v>192</v>
      </c>
      <c r="G94" s="136">
        <v>0</v>
      </c>
      <c r="H94" s="136">
        <v>0</v>
      </c>
      <c r="I94" s="136">
        <v>0</v>
      </c>
      <c r="J94" s="137">
        <f t="shared" si="0"/>
        <v>0</v>
      </c>
      <c r="K94" s="138"/>
      <c r="L94" s="138"/>
      <c r="M94" s="138"/>
      <c r="N94" s="138"/>
      <c r="O94" s="138"/>
      <c r="P94" s="138"/>
      <c r="Q94" s="138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x14ac:dyDescent="0.2">
      <c r="A95" s="54" t="s">
        <v>192</v>
      </c>
      <c r="B95" s="67" t="s">
        <v>29</v>
      </c>
      <c r="C95" s="52" t="s">
        <v>192</v>
      </c>
      <c r="D95" s="48" t="s">
        <v>192</v>
      </c>
      <c r="E95" s="135">
        <v>1</v>
      </c>
      <c r="F95" s="54" t="s">
        <v>192</v>
      </c>
      <c r="G95" s="136">
        <v>0</v>
      </c>
      <c r="H95" s="136">
        <v>0</v>
      </c>
      <c r="I95" s="136">
        <v>0</v>
      </c>
      <c r="J95" s="137">
        <f t="shared" si="0"/>
        <v>0</v>
      </c>
      <c r="K95" s="138"/>
      <c r="L95" s="138"/>
      <c r="M95" s="138"/>
      <c r="N95" s="138"/>
      <c r="O95" s="138"/>
      <c r="P95" s="138"/>
      <c r="Q95" s="138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x14ac:dyDescent="0.2">
      <c r="A96" s="54" t="s">
        <v>192</v>
      </c>
      <c r="B96" s="67" t="s">
        <v>29</v>
      </c>
      <c r="C96" s="52" t="s">
        <v>192</v>
      </c>
      <c r="D96" s="48" t="s">
        <v>192</v>
      </c>
      <c r="E96" s="135">
        <v>1</v>
      </c>
      <c r="F96" s="54" t="s">
        <v>192</v>
      </c>
      <c r="G96" s="136">
        <v>0</v>
      </c>
      <c r="H96" s="136">
        <v>0</v>
      </c>
      <c r="I96" s="136">
        <v>0</v>
      </c>
      <c r="J96" s="137">
        <f t="shared" si="0"/>
        <v>0</v>
      </c>
      <c r="K96" s="138"/>
      <c r="L96" s="138"/>
      <c r="M96" s="138"/>
      <c r="N96" s="138"/>
      <c r="O96" s="138"/>
      <c r="P96" s="138"/>
      <c r="Q96" s="138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x14ac:dyDescent="0.2">
      <c r="A97" s="54" t="s">
        <v>192</v>
      </c>
      <c r="B97" s="67" t="s">
        <v>29</v>
      </c>
      <c r="C97" s="52" t="s">
        <v>192</v>
      </c>
      <c r="D97" s="48" t="s">
        <v>192</v>
      </c>
      <c r="E97" s="135">
        <v>1</v>
      </c>
      <c r="F97" s="54" t="s">
        <v>192</v>
      </c>
      <c r="G97" s="136">
        <v>0</v>
      </c>
      <c r="H97" s="136">
        <v>0</v>
      </c>
      <c r="I97" s="136">
        <v>0</v>
      </c>
      <c r="J97" s="137">
        <f t="shared" si="0"/>
        <v>0</v>
      </c>
      <c r="K97" s="138"/>
      <c r="L97" s="138"/>
      <c r="M97" s="138"/>
      <c r="N97" s="138"/>
      <c r="O97" s="138"/>
      <c r="P97" s="138"/>
      <c r="Q97" s="138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x14ac:dyDescent="0.2">
      <c r="A98" s="54" t="s">
        <v>192</v>
      </c>
      <c r="B98" s="67" t="s">
        <v>29</v>
      </c>
      <c r="C98" s="52" t="s">
        <v>192</v>
      </c>
      <c r="D98" s="48" t="s">
        <v>192</v>
      </c>
      <c r="E98" s="135">
        <v>1</v>
      </c>
      <c r="F98" s="54" t="s">
        <v>192</v>
      </c>
      <c r="G98" s="136">
        <v>0</v>
      </c>
      <c r="H98" s="136">
        <v>0</v>
      </c>
      <c r="I98" s="136">
        <v>0</v>
      </c>
      <c r="J98" s="137">
        <f t="shared" si="0"/>
        <v>0</v>
      </c>
      <c r="K98" s="138"/>
      <c r="L98" s="138"/>
      <c r="M98" s="138"/>
      <c r="N98" s="138"/>
      <c r="O98" s="138"/>
      <c r="P98" s="138"/>
      <c r="Q98" s="138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x14ac:dyDescent="0.2">
      <c r="A99" s="54" t="s">
        <v>192</v>
      </c>
      <c r="B99" s="67" t="s">
        <v>29</v>
      </c>
      <c r="C99" s="52" t="s">
        <v>192</v>
      </c>
      <c r="D99" s="48" t="s">
        <v>192</v>
      </c>
      <c r="E99" s="135">
        <v>1</v>
      </c>
      <c r="F99" s="54" t="s">
        <v>192</v>
      </c>
      <c r="G99" s="136">
        <v>0</v>
      </c>
      <c r="H99" s="136">
        <v>0</v>
      </c>
      <c r="I99" s="136">
        <v>0</v>
      </c>
      <c r="J99" s="137">
        <f t="shared" si="0"/>
        <v>0</v>
      </c>
      <c r="K99" s="138"/>
      <c r="L99" s="138"/>
      <c r="M99" s="138"/>
      <c r="N99" s="138"/>
      <c r="O99" s="138"/>
      <c r="P99" s="138"/>
      <c r="Q99" s="138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x14ac:dyDescent="0.2">
      <c r="A100" s="54" t="s">
        <v>192</v>
      </c>
      <c r="B100" s="67" t="s">
        <v>29</v>
      </c>
      <c r="C100" s="52" t="s">
        <v>192</v>
      </c>
      <c r="D100" s="48" t="s">
        <v>192</v>
      </c>
      <c r="E100" s="135">
        <v>1</v>
      </c>
      <c r="F100" s="54" t="s">
        <v>192</v>
      </c>
      <c r="G100" s="136">
        <v>0</v>
      </c>
      <c r="H100" s="136">
        <v>0</v>
      </c>
      <c r="I100" s="136">
        <v>0</v>
      </c>
      <c r="J100" s="137">
        <f t="shared" si="0"/>
        <v>0</v>
      </c>
      <c r="K100" s="138"/>
      <c r="L100" s="138"/>
      <c r="M100" s="138"/>
      <c r="N100" s="138"/>
      <c r="O100" s="138"/>
      <c r="P100" s="138"/>
      <c r="Q100" s="138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x14ac:dyDescent="0.2">
      <c r="A101" s="54" t="s">
        <v>192</v>
      </c>
      <c r="B101" s="67" t="s">
        <v>29</v>
      </c>
      <c r="C101" s="52" t="s">
        <v>192</v>
      </c>
      <c r="D101" s="48" t="s">
        <v>192</v>
      </c>
      <c r="E101" s="135">
        <v>1</v>
      </c>
      <c r="F101" s="54" t="s">
        <v>192</v>
      </c>
      <c r="G101" s="136">
        <v>0</v>
      </c>
      <c r="H101" s="136">
        <v>0</v>
      </c>
      <c r="I101" s="136">
        <v>0</v>
      </c>
      <c r="J101" s="137">
        <f t="shared" si="0"/>
        <v>0</v>
      </c>
      <c r="K101" s="138"/>
      <c r="L101" s="138"/>
      <c r="M101" s="138"/>
      <c r="N101" s="138"/>
      <c r="O101" s="138"/>
      <c r="P101" s="138"/>
      <c r="Q101" s="138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x14ac:dyDescent="0.2">
      <c r="A102" s="54" t="s">
        <v>192</v>
      </c>
      <c r="B102" s="67" t="s">
        <v>29</v>
      </c>
      <c r="C102" s="52" t="s">
        <v>192</v>
      </c>
      <c r="D102" s="48" t="s">
        <v>192</v>
      </c>
      <c r="E102" s="135">
        <v>1</v>
      </c>
      <c r="F102" s="54" t="s">
        <v>192</v>
      </c>
      <c r="G102" s="136">
        <v>0</v>
      </c>
      <c r="H102" s="136">
        <v>0</v>
      </c>
      <c r="I102" s="136">
        <v>0</v>
      </c>
      <c r="J102" s="137">
        <f t="shared" si="0"/>
        <v>0</v>
      </c>
      <c r="K102" s="138"/>
      <c r="L102" s="138"/>
      <c r="M102" s="138"/>
      <c r="N102" s="138"/>
      <c r="O102" s="138"/>
      <c r="P102" s="138"/>
      <c r="Q102" s="138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x14ac:dyDescent="0.2">
      <c r="A103" s="54" t="s">
        <v>192</v>
      </c>
      <c r="B103" s="67" t="s">
        <v>29</v>
      </c>
      <c r="C103" s="52" t="s">
        <v>192</v>
      </c>
      <c r="D103" s="48" t="s">
        <v>192</v>
      </c>
      <c r="E103" s="135">
        <v>1</v>
      </c>
      <c r="F103" s="54" t="s">
        <v>192</v>
      </c>
      <c r="G103" s="136">
        <v>0</v>
      </c>
      <c r="H103" s="136">
        <v>0</v>
      </c>
      <c r="I103" s="136">
        <v>0</v>
      </c>
      <c r="J103" s="137">
        <f t="shared" si="0"/>
        <v>0</v>
      </c>
      <c r="K103" s="138"/>
      <c r="L103" s="138"/>
      <c r="M103" s="138"/>
      <c r="N103" s="138"/>
      <c r="O103" s="138"/>
      <c r="P103" s="138"/>
      <c r="Q103" s="138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x14ac:dyDescent="0.2">
      <c r="A104" s="54" t="s">
        <v>192</v>
      </c>
      <c r="B104" s="67" t="s">
        <v>29</v>
      </c>
      <c r="C104" s="52" t="s">
        <v>192</v>
      </c>
      <c r="D104" s="48" t="s">
        <v>192</v>
      </c>
      <c r="E104" s="135">
        <v>1</v>
      </c>
      <c r="F104" s="54" t="s">
        <v>192</v>
      </c>
      <c r="G104" s="136">
        <v>0</v>
      </c>
      <c r="H104" s="136">
        <v>0</v>
      </c>
      <c r="I104" s="136">
        <v>0</v>
      </c>
      <c r="J104" s="137">
        <f t="shared" si="0"/>
        <v>0</v>
      </c>
      <c r="K104" s="138"/>
      <c r="L104" s="138"/>
      <c r="M104" s="138"/>
      <c r="N104" s="138"/>
      <c r="O104" s="138"/>
      <c r="P104" s="138"/>
      <c r="Q104" s="138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x14ac:dyDescent="0.2">
      <c r="A105" s="54" t="s">
        <v>192</v>
      </c>
      <c r="B105" s="67" t="s">
        <v>29</v>
      </c>
      <c r="C105" s="52" t="s">
        <v>192</v>
      </c>
      <c r="D105" s="48" t="s">
        <v>192</v>
      </c>
      <c r="E105" s="135">
        <v>1</v>
      </c>
      <c r="F105" s="54" t="s">
        <v>192</v>
      </c>
      <c r="G105" s="136">
        <v>0</v>
      </c>
      <c r="H105" s="136">
        <v>0</v>
      </c>
      <c r="I105" s="136">
        <v>0</v>
      </c>
      <c r="J105" s="137">
        <f t="shared" si="0"/>
        <v>0</v>
      </c>
      <c r="K105" s="138"/>
      <c r="L105" s="138"/>
      <c r="M105" s="138"/>
      <c r="N105" s="138"/>
      <c r="O105" s="138"/>
      <c r="P105" s="138"/>
      <c r="Q105" s="138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x14ac:dyDescent="0.2">
      <c r="A106" s="54" t="s">
        <v>192</v>
      </c>
      <c r="B106" s="67" t="s">
        <v>29</v>
      </c>
      <c r="C106" s="52" t="s">
        <v>192</v>
      </c>
      <c r="D106" s="48" t="s">
        <v>192</v>
      </c>
      <c r="E106" s="135">
        <v>1</v>
      </c>
      <c r="F106" s="54" t="s">
        <v>192</v>
      </c>
      <c r="G106" s="136">
        <v>0</v>
      </c>
      <c r="H106" s="136">
        <v>0</v>
      </c>
      <c r="I106" s="136">
        <v>0</v>
      </c>
      <c r="J106" s="137">
        <f t="shared" si="0"/>
        <v>0</v>
      </c>
      <c r="K106" s="138"/>
      <c r="L106" s="138"/>
      <c r="M106" s="138"/>
      <c r="N106" s="138"/>
      <c r="O106" s="138"/>
      <c r="P106" s="138"/>
      <c r="Q106" s="138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x14ac:dyDescent="0.2">
      <c r="A107" s="54" t="s">
        <v>192</v>
      </c>
      <c r="B107" s="67" t="s">
        <v>29</v>
      </c>
      <c r="C107" s="52" t="s">
        <v>192</v>
      </c>
      <c r="D107" s="48" t="s">
        <v>192</v>
      </c>
      <c r="E107" s="135">
        <v>1</v>
      </c>
      <c r="F107" s="54" t="s">
        <v>192</v>
      </c>
      <c r="G107" s="136">
        <v>0</v>
      </c>
      <c r="H107" s="136">
        <v>0</v>
      </c>
      <c r="I107" s="136">
        <v>0</v>
      </c>
      <c r="J107" s="137">
        <f t="shared" si="0"/>
        <v>0</v>
      </c>
      <c r="K107" s="138"/>
      <c r="L107" s="138"/>
      <c r="M107" s="138"/>
      <c r="N107" s="138"/>
      <c r="O107" s="138"/>
      <c r="P107" s="138"/>
      <c r="Q107" s="138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x14ac:dyDescent="0.2">
      <c r="A108" s="54" t="s">
        <v>192</v>
      </c>
      <c r="B108" s="67" t="s">
        <v>29</v>
      </c>
      <c r="C108" s="52" t="s">
        <v>192</v>
      </c>
      <c r="D108" s="48" t="s">
        <v>192</v>
      </c>
      <c r="E108" s="135">
        <v>1</v>
      </c>
      <c r="F108" s="54" t="s">
        <v>192</v>
      </c>
      <c r="G108" s="136">
        <v>0</v>
      </c>
      <c r="H108" s="136">
        <v>0</v>
      </c>
      <c r="I108" s="136">
        <v>0</v>
      </c>
      <c r="J108" s="137">
        <f t="shared" si="0"/>
        <v>0</v>
      </c>
      <c r="K108" s="138"/>
      <c r="L108" s="138"/>
      <c r="M108" s="138"/>
      <c r="N108" s="138"/>
      <c r="O108" s="138"/>
      <c r="P108" s="138"/>
      <c r="Q108" s="138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x14ac:dyDescent="0.2">
      <c r="A109" s="54" t="s">
        <v>192</v>
      </c>
      <c r="B109" s="67" t="s">
        <v>29</v>
      </c>
      <c r="C109" s="52" t="s">
        <v>192</v>
      </c>
      <c r="D109" s="48" t="s">
        <v>192</v>
      </c>
      <c r="E109" s="135">
        <v>1</v>
      </c>
      <c r="F109" s="54" t="s">
        <v>192</v>
      </c>
      <c r="G109" s="136">
        <v>0</v>
      </c>
      <c r="H109" s="136">
        <v>0</v>
      </c>
      <c r="I109" s="136">
        <v>0</v>
      </c>
      <c r="J109" s="137">
        <f t="shared" si="0"/>
        <v>0</v>
      </c>
      <c r="K109" s="138"/>
      <c r="L109" s="138"/>
      <c r="M109" s="138"/>
      <c r="N109" s="138"/>
      <c r="O109" s="138"/>
      <c r="P109" s="138"/>
      <c r="Q109" s="138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x14ac:dyDescent="0.2">
      <c r="A110" s="54" t="s">
        <v>192</v>
      </c>
      <c r="B110" s="67" t="s">
        <v>29</v>
      </c>
      <c r="C110" s="52" t="s">
        <v>192</v>
      </c>
      <c r="D110" s="48" t="s">
        <v>192</v>
      </c>
      <c r="E110" s="135">
        <v>1</v>
      </c>
      <c r="F110" s="54" t="s">
        <v>192</v>
      </c>
      <c r="G110" s="136">
        <v>0</v>
      </c>
      <c r="H110" s="136">
        <v>0</v>
      </c>
      <c r="I110" s="136">
        <v>0</v>
      </c>
      <c r="J110" s="137">
        <f t="shared" si="0"/>
        <v>0</v>
      </c>
      <c r="K110" s="138"/>
      <c r="L110" s="138"/>
      <c r="M110" s="138"/>
      <c r="N110" s="138"/>
      <c r="O110" s="138"/>
      <c r="P110" s="138"/>
      <c r="Q110" s="138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x14ac:dyDescent="0.2">
      <c r="A111" s="54" t="s">
        <v>192</v>
      </c>
      <c r="B111" s="67" t="s">
        <v>29</v>
      </c>
      <c r="C111" s="52" t="s">
        <v>192</v>
      </c>
      <c r="D111" s="48" t="s">
        <v>192</v>
      </c>
      <c r="E111" s="135">
        <v>1</v>
      </c>
      <c r="F111" s="54" t="s">
        <v>192</v>
      </c>
      <c r="G111" s="136">
        <v>0</v>
      </c>
      <c r="H111" s="136">
        <v>0</v>
      </c>
      <c r="I111" s="136">
        <v>0</v>
      </c>
      <c r="J111" s="137">
        <f t="shared" si="0"/>
        <v>0</v>
      </c>
      <c r="K111" s="138"/>
      <c r="L111" s="138"/>
      <c r="M111" s="138"/>
      <c r="N111" s="138"/>
      <c r="O111" s="138"/>
      <c r="P111" s="138"/>
      <c r="Q111" s="138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x14ac:dyDescent="0.2">
      <c r="A112" s="54" t="s">
        <v>192</v>
      </c>
      <c r="B112" s="67" t="s">
        <v>29</v>
      </c>
      <c r="C112" s="52" t="s">
        <v>192</v>
      </c>
      <c r="D112" s="48" t="s">
        <v>192</v>
      </c>
      <c r="E112" s="135">
        <v>1</v>
      </c>
      <c r="F112" s="54" t="s">
        <v>192</v>
      </c>
      <c r="G112" s="136">
        <v>0</v>
      </c>
      <c r="H112" s="136">
        <v>0</v>
      </c>
      <c r="I112" s="136">
        <v>0</v>
      </c>
      <c r="J112" s="137">
        <f t="shared" si="0"/>
        <v>0</v>
      </c>
      <c r="K112" s="138"/>
      <c r="L112" s="138"/>
      <c r="M112" s="138"/>
      <c r="N112" s="138"/>
      <c r="O112" s="138"/>
      <c r="P112" s="138"/>
      <c r="Q112" s="138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x14ac:dyDescent="0.2">
      <c r="A113" s="54" t="s">
        <v>192</v>
      </c>
      <c r="B113" s="67" t="s">
        <v>29</v>
      </c>
      <c r="C113" s="52" t="s">
        <v>192</v>
      </c>
      <c r="D113" s="48" t="s">
        <v>192</v>
      </c>
      <c r="E113" s="135">
        <v>1</v>
      </c>
      <c r="F113" s="54" t="s">
        <v>192</v>
      </c>
      <c r="G113" s="136">
        <v>0</v>
      </c>
      <c r="H113" s="136">
        <v>0</v>
      </c>
      <c r="I113" s="136">
        <v>0</v>
      </c>
      <c r="J113" s="137">
        <f t="shared" si="0"/>
        <v>0</v>
      </c>
      <c r="K113" s="138"/>
      <c r="L113" s="138"/>
      <c r="M113" s="138"/>
      <c r="N113" s="138"/>
      <c r="O113" s="138"/>
      <c r="P113" s="138"/>
      <c r="Q113" s="138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x14ac:dyDescent="0.2">
      <c r="A114" s="54" t="s">
        <v>192</v>
      </c>
      <c r="B114" s="67" t="s">
        <v>29</v>
      </c>
      <c r="C114" s="52" t="s">
        <v>192</v>
      </c>
      <c r="D114" s="48" t="s">
        <v>192</v>
      </c>
      <c r="E114" s="135">
        <v>1</v>
      </c>
      <c r="F114" s="54" t="s">
        <v>192</v>
      </c>
      <c r="G114" s="136">
        <v>0</v>
      </c>
      <c r="H114" s="136">
        <v>0</v>
      </c>
      <c r="I114" s="136">
        <v>0</v>
      </c>
      <c r="J114" s="137">
        <f t="shared" si="0"/>
        <v>0</v>
      </c>
      <c r="K114" s="138"/>
      <c r="L114" s="138"/>
      <c r="M114" s="138"/>
      <c r="N114" s="138"/>
      <c r="O114" s="138"/>
      <c r="P114" s="138"/>
      <c r="Q114" s="138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x14ac:dyDescent="0.2">
      <c r="A115" s="54" t="s">
        <v>192</v>
      </c>
      <c r="B115" s="67" t="s">
        <v>29</v>
      </c>
      <c r="C115" s="52" t="s">
        <v>192</v>
      </c>
      <c r="D115" s="48" t="s">
        <v>192</v>
      </c>
      <c r="E115" s="135">
        <v>1</v>
      </c>
      <c r="F115" s="54" t="s">
        <v>192</v>
      </c>
      <c r="G115" s="136">
        <v>0</v>
      </c>
      <c r="H115" s="136">
        <v>0</v>
      </c>
      <c r="I115" s="136">
        <v>0</v>
      </c>
      <c r="J115" s="137">
        <f t="shared" si="0"/>
        <v>0</v>
      </c>
      <c r="K115" s="138"/>
      <c r="L115" s="138"/>
      <c r="M115" s="138"/>
      <c r="N115" s="138"/>
      <c r="O115" s="138"/>
      <c r="P115" s="138"/>
      <c r="Q115" s="138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x14ac:dyDescent="0.2">
      <c r="A116" s="54" t="s">
        <v>192</v>
      </c>
      <c r="B116" s="67" t="s">
        <v>29</v>
      </c>
      <c r="C116" s="52" t="s">
        <v>192</v>
      </c>
      <c r="D116" s="48" t="s">
        <v>192</v>
      </c>
      <c r="E116" s="135">
        <v>1</v>
      </c>
      <c r="F116" s="54" t="s">
        <v>192</v>
      </c>
      <c r="G116" s="136">
        <v>0</v>
      </c>
      <c r="H116" s="136">
        <v>0</v>
      </c>
      <c r="I116" s="136">
        <v>0</v>
      </c>
      <c r="J116" s="137">
        <f t="shared" si="0"/>
        <v>0</v>
      </c>
      <c r="K116" s="138"/>
      <c r="L116" s="138"/>
      <c r="M116" s="138"/>
      <c r="N116" s="138"/>
      <c r="O116" s="138"/>
      <c r="P116" s="138"/>
      <c r="Q116" s="138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x14ac:dyDescent="0.2">
      <c r="A117" s="54" t="s">
        <v>192</v>
      </c>
      <c r="B117" s="67" t="s">
        <v>29</v>
      </c>
      <c r="C117" s="52" t="s">
        <v>192</v>
      </c>
      <c r="D117" s="48" t="s">
        <v>192</v>
      </c>
      <c r="E117" s="135">
        <v>1</v>
      </c>
      <c r="F117" s="54" t="s">
        <v>192</v>
      </c>
      <c r="G117" s="136">
        <v>0</v>
      </c>
      <c r="H117" s="136">
        <v>0</v>
      </c>
      <c r="I117" s="136">
        <v>0</v>
      </c>
      <c r="J117" s="137">
        <f t="shared" si="0"/>
        <v>0</v>
      </c>
      <c r="K117" s="138"/>
      <c r="L117" s="138"/>
      <c r="M117" s="138"/>
      <c r="N117" s="138"/>
      <c r="O117" s="138"/>
      <c r="P117" s="138"/>
      <c r="Q117" s="138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x14ac:dyDescent="0.2">
      <c r="A118" s="54" t="s">
        <v>192</v>
      </c>
      <c r="B118" s="67" t="s">
        <v>29</v>
      </c>
      <c r="C118" s="52" t="s">
        <v>192</v>
      </c>
      <c r="D118" s="48" t="s">
        <v>192</v>
      </c>
      <c r="E118" s="135">
        <v>1</v>
      </c>
      <c r="F118" s="54" t="s">
        <v>192</v>
      </c>
      <c r="G118" s="136">
        <v>0</v>
      </c>
      <c r="H118" s="136">
        <v>0</v>
      </c>
      <c r="I118" s="136">
        <v>0</v>
      </c>
      <c r="J118" s="137">
        <f t="shared" si="0"/>
        <v>0</v>
      </c>
      <c r="K118" s="138"/>
      <c r="L118" s="138"/>
      <c r="M118" s="138"/>
      <c r="N118" s="138"/>
      <c r="O118" s="138"/>
      <c r="P118" s="138"/>
      <c r="Q118" s="138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x14ac:dyDescent="0.2">
      <c r="A119" s="54" t="s">
        <v>192</v>
      </c>
      <c r="B119" s="67" t="s">
        <v>29</v>
      </c>
      <c r="C119" s="52" t="s">
        <v>192</v>
      </c>
      <c r="D119" s="48" t="s">
        <v>192</v>
      </c>
      <c r="E119" s="135">
        <v>1</v>
      </c>
      <c r="F119" s="54" t="s">
        <v>192</v>
      </c>
      <c r="G119" s="136">
        <v>0</v>
      </c>
      <c r="H119" s="136">
        <v>0</v>
      </c>
      <c r="I119" s="136">
        <v>0</v>
      </c>
      <c r="J119" s="137">
        <f t="shared" si="0"/>
        <v>0</v>
      </c>
      <c r="K119" s="138"/>
      <c r="L119" s="138"/>
      <c r="M119" s="138"/>
      <c r="N119" s="138"/>
      <c r="O119" s="138"/>
      <c r="P119" s="138"/>
      <c r="Q119" s="138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x14ac:dyDescent="0.2">
      <c r="A120" s="54" t="s">
        <v>192</v>
      </c>
      <c r="B120" s="67" t="s">
        <v>29</v>
      </c>
      <c r="C120" s="52" t="s">
        <v>192</v>
      </c>
      <c r="D120" s="48" t="s">
        <v>192</v>
      </c>
      <c r="E120" s="135">
        <v>1</v>
      </c>
      <c r="F120" s="54" t="s">
        <v>192</v>
      </c>
      <c r="G120" s="136">
        <v>0</v>
      </c>
      <c r="H120" s="136">
        <v>0</v>
      </c>
      <c r="I120" s="136">
        <v>0</v>
      </c>
      <c r="J120" s="137">
        <f t="shared" si="0"/>
        <v>0</v>
      </c>
      <c r="K120" s="138"/>
      <c r="L120" s="138"/>
      <c r="M120" s="138"/>
      <c r="N120" s="138"/>
      <c r="O120" s="138"/>
      <c r="P120" s="138"/>
      <c r="Q120" s="138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x14ac:dyDescent="0.2">
      <c r="A121" s="54" t="s">
        <v>192</v>
      </c>
      <c r="B121" s="67" t="s">
        <v>29</v>
      </c>
      <c r="C121" s="52" t="s">
        <v>192</v>
      </c>
      <c r="D121" s="48" t="s">
        <v>192</v>
      </c>
      <c r="E121" s="135">
        <v>1</v>
      </c>
      <c r="F121" s="54" t="s">
        <v>192</v>
      </c>
      <c r="G121" s="136">
        <v>0</v>
      </c>
      <c r="H121" s="136">
        <v>0</v>
      </c>
      <c r="I121" s="136">
        <v>0</v>
      </c>
      <c r="J121" s="137">
        <f t="shared" si="0"/>
        <v>0</v>
      </c>
      <c r="K121" s="138"/>
      <c r="L121" s="138"/>
      <c r="M121" s="138"/>
      <c r="N121" s="138"/>
      <c r="O121" s="138"/>
      <c r="P121" s="138"/>
      <c r="Q121" s="138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x14ac:dyDescent="0.2">
      <c r="A122" s="54" t="s">
        <v>192</v>
      </c>
      <c r="B122" s="67" t="s">
        <v>29</v>
      </c>
      <c r="C122" s="52" t="s">
        <v>192</v>
      </c>
      <c r="D122" s="48" t="s">
        <v>192</v>
      </c>
      <c r="E122" s="135">
        <v>1</v>
      </c>
      <c r="F122" s="54" t="s">
        <v>192</v>
      </c>
      <c r="G122" s="136">
        <v>0</v>
      </c>
      <c r="H122" s="136">
        <v>0</v>
      </c>
      <c r="I122" s="136">
        <v>0</v>
      </c>
      <c r="J122" s="137">
        <f t="shared" si="0"/>
        <v>0</v>
      </c>
      <c r="K122" s="138"/>
      <c r="L122" s="138"/>
      <c r="M122" s="138"/>
      <c r="N122" s="138"/>
      <c r="O122" s="138"/>
      <c r="P122" s="138"/>
      <c r="Q122" s="138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x14ac:dyDescent="0.2">
      <c r="A123" s="54" t="s">
        <v>192</v>
      </c>
      <c r="B123" s="67" t="s">
        <v>29</v>
      </c>
      <c r="C123" s="52" t="s">
        <v>192</v>
      </c>
      <c r="D123" s="48" t="s">
        <v>192</v>
      </c>
      <c r="E123" s="135">
        <v>1</v>
      </c>
      <c r="F123" s="54" t="s">
        <v>192</v>
      </c>
      <c r="G123" s="136">
        <v>0</v>
      </c>
      <c r="H123" s="136">
        <v>0</v>
      </c>
      <c r="I123" s="136">
        <v>0</v>
      </c>
      <c r="J123" s="137">
        <f t="shared" si="0"/>
        <v>0</v>
      </c>
      <c r="K123" s="138"/>
      <c r="L123" s="138"/>
      <c r="M123" s="138"/>
      <c r="N123" s="138"/>
      <c r="O123" s="138"/>
      <c r="P123" s="138"/>
      <c r="Q123" s="138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x14ac:dyDescent="0.2">
      <c r="A124" s="54" t="s">
        <v>192</v>
      </c>
      <c r="B124" s="67" t="s">
        <v>29</v>
      </c>
      <c r="C124" s="52" t="s">
        <v>192</v>
      </c>
      <c r="D124" s="48" t="s">
        <v>192</v>
      </c>
      <c r="E124" s="135">
        <v>1</v>
      </c>
      <c r="F124" s="54" t="s">
        <v>192</v>
      </c>
      <c r="G124" s="136">
        <v>0</v>
      </c>
      <c r="H124" s="136">
        <v>0</v>
      </c>
      <c r="I124" s="136">
        <v>0</v>
      </c>
      <c r="J124" s="137">
        <f t="shared" si="0"/>
        <v>0</v>
      </c>
      <c r="K124" s="138"/>
      <c r="L124" s="138"/>
      <c r="M124" s="138"/>
      <c r="N124" s="138"/>
      <c r="O124" s="138"/>
      <c r="P124" s="138"/>
      <c r="Q124" s="138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x14ac:dyDescent="0.2">
      <c r="A125" s="54" t="s">
        <v>192</v>
      </c>
      <c r="B125" s="67" t="s">
        <v>29</v>
      </c>
      <c r="C125" s="52" t="s">
        <v>192</v>
      </c>
      <c r="D125" s="48" t="s">
        <v>192</v>
      </c>
      <c r="E125" s="135">
        <v>1</v>
      </c>
      <c r="F125" s="54" t="s">
        <v>192</v>
      </c>
      <c r="G125" s="136">
        <v>0</v>
      </c>
      <c r="H125" s="136">
        <v>0</v>
      </c>
      <c r="I125" s="136">
        <v>0</v>
      </c>
      <c r="J125" s="137">
        <f t="shared" si="0"/>
        <v>0</v>
      </c>
      <c r="K125" s="138"/>
      <c r="L125" s="138"/>
      <c r="M125" s="138"/>
      <c r="N125" s="138"/>
      <c r="O125" s="138"/>
      <c r="P125" s="138"/>
      <c r="Q125" s="138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x14ac:dyDescent="0.2">
      <c r="A126" s="54" t="s">
        <v>192</v>
      </c>
      <c r="B126" s="67" t="s">
        <v>29</v>
      </c>
      <c r="C126" s="52" t="s">
        <v>192</v>
      </c>
      <c r="D126" s="48" t="s">
        <v>192</v>
      </c>
      <c r="E126" s="135">
        <v>1</v>
      </c>
      <c r="F126" s="54" t="s">
        <v>192</v>
      </c>
      <c r="G126" s="136">
        <v>0</v>
      </c>
      <c r="H126" s="136">
        <v>0</v>
      </c>
      <c r="I126" s="136">
        <v>0</v>
      </c>
      <c r="J126" s="137">
        <f t="shared" si="0"/>
        <v>0</v>
      </c>
      <c r="K126" s="138"/>
      <c r="L126" s="138"/>
      <c r="M126" s="138"/>
      <c r="N126" s="138"/>
      <c r="O126" s="138"/>
      <c r="P126" s="138"/>
      <c r="Q126" s="138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x14ac:dyDescent="0.2">
      <c r="A127" s="54" t="s">
        <v>192</v>
      </c>
      <c r="B127" s="67" t="s">
        <v>29</v>
      </c>
      <c r="C127" s="52" t="s">
        <v>192</v>
      </c>
      <c r="D127" s="48" t="s">
        <v>192</v>
      </c>
      <c r="E127" s="135">
        <v>1</v>
      </c>
      <c r="F127" s="54" t="s">
        <v>192</v>
      </c>
      <c r="G127" s="136">
        <v>0</v>
      </c>
      <c r="H127" s="136">
        <v>0</v>
      </c>
      <c r="I127" s="136">
        <v>0</v>
      </c>
      <c r="J127" s="137">
        <f t="shared" si="0"/>
        <v>0</v>
      </c>
      <c r="K127" s="138"/>
      <c r="L127" s="138"/>
      <c r="M127" s="138"/>
      <c r="N127" s="138"/>
      <c r="O127" s="138"/>
      <c r="P127" s="138"/>
      <c r="Q127" s="138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54" t="s">
        <v>192</v>
      </c>
      <c r="B128" s="67" t="s">
        <v>29</v>
      </c>
      <c r="C128" s="52" t="s">
        <v>192</v>
      </c>
      <c r="D128" s="48" t="s">
        <v>192</v>
      </c>
      <c r="E128" s="135">
        <v>1</v>
      </c>
      <c r="F128" s="54" t="s">
        <v>192</v>
      </c>
      <c r="G128" s="136">
        <v>0</v>
      </c>
      <c r="H128" s="136">
        <v>0</v>
      </c>
      <c r="I128" s="136">
        <v>0</v>
      </c>
      <c r="J128" s="137">
        <f t="shared" si="0"/>
        <v>0</v>
      </c>
      <c r="K128" s="138"/>
      <c r="L128" s="138"/>
      <c r="M128" s="138"/>
      <c r="N128" s="138"/>
      <c r="O128" s="138"/>
      <c r="P128" s="138"/>
      <c r="Q128" s="138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x14ac:dyDescent="0.2">
      <c r="A129" s="54" t="s">
        <v>192</v>
      </c>
      <c r="B129" s="67" t="s">
        <v>29</v>
      </c>
      <c r="C129" s="52" t="s">
        <v>192</v>
      </c>
      <c r="D129" s="48" t="s">
        <v>192</v>
      </c>
      <c r="E129" s="135">
        <v>1</v>
      </c>
      <c r="F129" s="54" t="s">
        <v>192</v>
      </c>
      <c r="G129" s="136">
        <v>0</v>
      </c>
      <c r="H129" s="136">
        <v>0</v>
      </c>
      <c r="I129" s="136">
        <v>0</v>
      </c>
      <c r="J129" s="137">
        <f t="shared" si="0"/>
        <v>0</v>
      </c>
      <c r="K129" s="138"/>
      <c r="L129" s="138"/>
      <c r="M129" s="138"/>
      <c r="N129" s="138"/>
      <c r="O129" s="138"/>
      <c r="P129" s="138"/>
      <c r="Q129" s="138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54" t="s">
        <v>192</v>
      </c>
      <c r="B130" s="67" t="s">
        <v>29</v>
      </c>
      <c r="C130" s="52" t="s">
        <v>192</v>
      </c>
      <c r="D130" s="48" t="s">
        <v>192</v>
      </c>
      <c r="E130" s="135">
        <v>1</v>
      </c>
      <c r="F130" s="54" t="s">
        <v>192</v>
      </c>
      <c r="G130" s="136">
        <v>0</v>
      </c>
      <c r="H130" s="136">
        <v>0</v>
      </c>
      <c r="I130" s="136">
        <v>0</v>
      </c>
      <c r="J130" s="137">
        <f t="shared" si="0"/>
        <v>0</v>
      </c>
      <c r="K130" s="138"/>
      <c r="L130" s="138"/>
      <c r="M130" s="138"/>
      <c r="N130" s="138"/>
      <c r="O130" s="138"/>
      <c r="P130" s="138"/>
      <c r="Q130" s="138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x14ac:dyDescent="0.2">
      <c r="A131" s="54" t="s">
        <v>192</v>
      </c>
      <c r="B131" s="67" t="s">
        <v>29</v>
      </c>
      <c r="C131" s="52" t="s">
        <v>192</v>
      </c>
      <c r="D131" s="48" t="s">
        <v>192</v>
      </c>
      <c r="E131" s="135">
        <v>1</v>
      </c>
      <c r="F131" s="54" t="s">
        <v>192</v>
      </c>
      <c r="G131" s="136">
        <v>0</v>
      </c>
      <c r="H131" s="136">
        <v>0</v>
      </c>
      <c r="I131" s="136">
        <v>0</v>
      </c>
      <c r="J131" s="137">
        <f t="shared" si="0"/>
        <v>0</v>
      </c>
      <c r="K131" s="138"/>
      <c r="L131" s="138"/>
      <c r="M131" s="138"/>
      <c r="N131" s="138"/>
      <c r="O131" s="138"/>
      <c r="P131" s="138"/>
      <c r="Q131" s="138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x14ac:dyDescent="0.2">
      <c r="A132" s="54" t="s">
        <v>192</v>
      </c>
      <c r="B132" s="67" t="s">
        <v>29</v>
      </c>
      <c r="C132" s="52" t="s">
        <v>192</v>
      </c>
      <c r="D132" s="48" t="s">
        <v>192</v>
      </c>
      <c r="E132" s="135">
        <v>1</v>
      </c>
      <c r="F132" s="54" t="s">
        <v>192</v>
      </c>
      <c r="G132" s="136">
        <v>0</v>
      </c>
      <c r="H132" s="136">
        <v>0</v>
      </c>
      <c r="I132" s="136">
        <v>0</v>
      </c>
      <c r="J132" s="137">
        <f t="shared" si="0"/>
        <v>0</v>
      </c>
      <c r="K132" s="138"/>
      <c r="L132" s="138"/>
      <c r="M132" s="138"/>
      <c r="N132" s="138"/>
      <c r="O132" s="138"/>
      <c r="P132" s="138"/>
      <c r="Q132" s="138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x14ac:dyDescent="0.2">
      <c r="A133" s="54" t="s">
        <v>192</v>
      </c>
      <c r="B133" s="67" t="s">
        <v>29</v>
      </c>
      <c r="C133" s="52" t="s">
        <v>192</v>
      </c>
      <c r="D133" s="48" t="s">
        <v>192</v>
      </c>
      <c r="E133" s="135">
        <v>1</v>
      </c>
      <c r="F133" s="54" t="s">
        <v>192</v>
      </c>
      <c r="G133" s="136">
        <v>0</v>
      </c>
      <c r="H133" s="136">
        <v>0</v>
      </c>
      <c r="I133" s="136">
        <v>0</v>
      </c>
      <c r="J133" s="137">
        <f t="shared" si="0"/>
        <v>0</v>
      </c>
      <c r="K133" s="138"/>
      <c r="L133" s="138"/>
      <c r="M133" s="138"/>
      <c r="N133" s="138"/>
      <c r="O133" s="138"/>
      <c r="P133" s="138"/>
      <c r="Q133" s="13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54" t="s">
        <v>192</v>
      </c>
      <c r="B134" s="67" t="s">
        <v>29</v>
      </c>
      <c r="C134" s="52" t="s">
        <v>192</v>
      </c>
      <c r="D134" s="48" t="s">
        <v>192</v>
      </c>
      <c r="E134" s="135">
        <v>1</v>
      </c>
      <c r="F134" s="54" t="s">
        <v>192</v>
      </c>
      <c r="G134" s="136">
        <v>0</v>
      </c>
      <c r="H134" s="136">
        <v>0</v>
      </c>
      <c r="I134" s="136">
        <v>0</v>
      </c>
      <c r="J134" s="137">
        <f t="shared" si="0"/>
        <v>0</v>
      </c>
      <c r="K134" s="138"/>
      <c r="L134" s="138"/>
      <c r="M134" s="138"/>
      <c r="N134" s="138"/>
      <c r="O134" s="138"/>
      <c r="P134" s="138"/>
      <c r="Q134" s="138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x14ac:dyDescent="0.2">
      <c r="A135" s="54" t="s">
        <v>192</v>
      </c>
      <c r="B135" s="67" t="s">
        <v>29</v>
      </c>
      <c r="C135" s="52" t="s">
        <v>192</v>
      </c>
      <c r="D135" s="48" t="s">
        <v>192</v>
      </c>
      <c r="E135" s="135">
        <v>1</v>
      </c>
      <c r="F135" s="54" t="s">
        <v>192</v>
      </c>
      <c r="G135" s="136">
        <v>0</v>
      </c>
      <c r="H135" s="136">
        <v>0</v>
      </c>
      <c r="I135" s="136">
        <v>0</v>
      </c>
      <c r="J135" s="137">
        <f t="shared" si="0"/>
        <v>0</v>
      </c>
      <c r="K135" s="138"/>
      <c r="L135" s="138"/>
      <c r="M135" s="138"/>
      <c r="N135" s="138"/>
      <c r="O135" s="138"/>
      <c r="P135" s="138"/>
      <c r="Q135" s="13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54" t="s">
        <v>192</v>
      </c>
      <c r="B136" s="67" t="s">
        <v>29</v>
      </c>
      <c r="C136" s="52" t="s">
        <v>192</v>
      </c>
      <c r="D136" s="48" t="s">
        <v>192</v>
      </c>
      <c r="E136" s="135">
        <v>1</v>
      </c>
      <c r="F136" s="54" t="s">
        <v>192</v>
      </c>
      <c r="G136" s="136">
        <v>0</v>
      </c>
      <c r="H136" s="136">
        <v>0</v>
      </c>
      <c r="I136" s="136">
        <v>0</v>
      </c>
      <c r="J136" s="137">
        <f t="shared" si="0"/>
        <v>0</v>
      </c>
      <c r="K136" s="138"/>
      <c r="L136" s="138"/>
      <c r="M136" s="138"/>
      <c r="N136" s="138"/>
      <c r="O136" s="138"/>
      <c r="P136" s="138"/>
      <c r="Q136" s="13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54" t="s">
        <v>192</v>
      </c>
      <c r="B137" s="67" t="s">
        <v>29</v>
      </c>
      <c r="C137" s="52" t="s">
        <v>192</v>
      </c>
      <c r="D137" s="48" t="s">
        <v>192</v>
      </c>
      <c r="E137" s="135">
        <v>1</v>
      </c>
      <c r="F137" s="54" t="s">
        <v>192</v>
      </c>
      <c r="G137" s="136">
        <v>0</v>
      </c>
      <c r="H137" s="136">
        <v>0</v>
      </c>
      <c r="I137" s="136">
        <v>0</v>
      </c>
      <c r="J137" s="137">
        <f t="shared" si="0"/>
        <v>0</v>
      </c>
      <c r="K137" s="138"/>
      <c r="L137" s="138"/>
      <c r="M137" s="138"/>
      <c r="N137" s="138"/>
      <c r="O137" s="138"/>
      <c r="P137" s="138"/>
      <c r="Q137" s="13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54" t="s">
        <v>192</v>
      </c>
      <c r="B138" s="67" t="s">
        <v>29</v>
      </c>
      <c r="C138" s="52" t="s">
        <v>192</v>
      </c>
      <c r="D138" s="48" t="s">
        <v>192</v>
      </c>
      <c r="E138" s="135">
        <v>1</v>
      </c>
      <c r="F138" s="54" t="s">
        <v>192</v>
      </c>
      <c r="G138" s="136">
        <v>0</v>
      </c>
      <c r="H138" s="136">
        <v>0</v>
      </c>
      <c r="I138" s="136">
        <v>0</v>
      </c>
      <c r="J138" s="137">
        <f t="shared" si="0"/>
        <v>0</v>
      </c>
      <c r="K138" s="138"/>
      <c r="L138" s="138"/>
      <c r="M138" s="138"/>
      <c r="N138" s="138"/>
      <c r="O138" s="138"/>
      <c r="P138" s="138"/>
      <c r="Q138" s="13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54" t="s">
        <v>192</v>
      </c>
      <c r="B139" s="67" t="s">
        <v>29</v>
      </c>
      <c r="C139" s="52" t="s">
        <v>192</v>
      </c>
      <c r="D139" s="48" t="s">
        <v>192</v>
      </c>
      <c r="E139" s="135">
        <v>1</v>
      </c>
      <c r="F139" s="54" t="s">
        <v>192</v>
      </c>
      <c r="G139" s="136">
        <v>0</v>
      </c>
      <c r="H139" s="136">
        <v>0</v>
      </c>
      <c r="I139" s="136">
        <v>0</v>
      </c>
      <c r="J139" s="137">
        <f t="shared" si="0"/>
        <v>0</v>
      </c>
      <c r="K139" s="138"/>
      <c r="L139" s="138"/>
      <c r="M139" s="138"/>
      <c r="N139" s="138"/>
      <c r="O139" s="138"/>
      <c r="P139" s="138"/>
      <c r="Q139" s="13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54" t="s">
        <v>192</v>
      </c>
      <c r="B140" s="67" t="s">
        <v>29</v>
      </c>
      <c r="C140" s="52" t="s">
        <v>192</v>
      </c>
      <c r="D140" s="48" t="s">
        <v>192</v>
      </c>
      <c r="E140" s="135">
        <v>1</v>
      </c>
      <c r="F140" s="54" t="s">
        <v>192</v>
      </c>
      <c r="G140" s="136">
        <v>0</v>
      </c>
      <c r="H140" s="136">
        <v>0</v>
      </c>
      <c r="I140" s="136">
        <v>0</v>
      </c>
      <c r="J140" s="137">
        <f t="shared" si="0"/>
        <v>0</v>
      </c>
      <c r="K140" s="138"/>
      <c r="L140" s="138"/>
      <c r="M140" s="138"/>
      <c r="N140" s="138"/>
      <c r="O140" s="138"/>
      <c r="P140" s="138"/>
      <c r="Q140" s="13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54" t="s">
        <v>192</v>
      </c>
      <c r="B141" s="67" t="s">
        <v>29</v>
      </c>
      <c r="C141" s="52" t="s">
        <v>192</v>
      </c>
      <c r="D141" s="48" t="s">
        <v>192</v>
      </c>
      <c r="E141" s="135">
        <v>1</v>
      </c>
      <c r="F141" s="54" t="s">
        <v>192</v>
      </c>
      <c r="G141" s="136">
        <v>0</v>
      </c>
      <c r="H141" s="136">
        <v>0</v>
      </c>
      <c r="I141" s="136">
        <v>0</v>
      </c>
      <c r="J141" s="137">
        <f t="shared" si="0"/>
        <v>0</v>
      </c>
      <c r="K141" s="138"/>
      <c r="L141" s="138"/>
      <c r="M141" s="138"/>
      <c r="N141" s="138"/>
      <c r="O141" s="138"/>
      <c r="P141" s="138"/>
      <c r="Q141" s="138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x14ac:dyDescent="0.2">
      <c r="A142" s="54" t="s">
        <v>192</v>
      </c>
      <c r="B142" s="67" t="s">
        <v>29</v>
      </c>
      <c r="C142" s="52" t="s">
        <v>192</v>
      </c>
      <c r="D142" s="48" t="s">
        <v>192</v>
      </c>
      <c r="E142" s="135">
        <v>1</v>
      </c>
      <c r="F142" s="54" t="s">
        <v>192</v>
      </c>
      <c r="G142" s="136">
        <v>0</v>
      </c>
      <c r="H142" s="136">
        <v>0</v>
      </c>
      <c r="I142" s="136">
        <v>0</v>
      </c>
      <c r="J142" s="137">
        <f t="shared" si="0"/>
        <v>0</v>
      </c>
      <c r="K142" s="138"/>
      <c r="L142" s="138"/>
      <c r="M142" s="138"/>
      <c r="N142" s="138"/>
      <c r="O142" s="138"/>
      <c r="P142" s="138"/>
      <c r="Q142" s="138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x14ac:dyDescent="0.2">
      <c r="A143" s="54" t="s">
        <v>192</v>
      </c>
      <c r="B143" s="67" t="s">
        <v>29</v>
      </c>
      <c r="C143" s="52" t="s">
        <v>192</v>
      </c>
      <c r="D143" s="48" t="s">
        <v>192</v>
      </c>
      <c r="E143" s="135">
        <v>1</v>
      </c>
      <c r="F143" s="54" t="s">
        <v>192</v>
      </c>
      <c r="G143" s="136">
        <v>0</v>
      </c>
      <c r="H143" s="136">
        <v>0</v>
      </c>
      <c r="I143" s="136">
        <v>0</v>
      </c>
      <c r="J143" s="137">
        <f t="shared" si="0"/>
        <v>0</v>
      </c>
      <c r="K143" s="138"/>
      <c r="L143" s="138"/>
      <c r="M143" s="138"/>
      <c r="N143" s="138"/>
      <c r="O143" s="138"/>
      <c r="P143" s="138"/>
      <c r="Q143" s="13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54" t="s">
        <v>192</v>
      </c>
      <c r="B144" s="67" t="s">
        <v>29</v>
      </c>
      <c r="C144" s="52" t="s">
        <v>192</v>
      </c>
      <c r="D144" s="48" t="s">
        <v>192</v>
      </c>
      <c r="E144" s="135">
        <v>1</v>
      </c>
      <c r="F144" s="54" t="s">
        <v>192</v>
      </c>
      <c r="G144" s="136">
        <v>0</v>
      </c>
      <c r="H144" s="136">
        <v>0</v>
      </c>
      <c r="I144" s="136">
        <v>0</v>
      </c>
      <c r="J144" s="137">
        <f t="shared" si="0"/>
        <v>0</v>
      </c>
      <c r="K144" s="138"/>
      <c r="L144" s="138"/>
      <c r="M144" s="138"/>
      <c r="N144" s="138"/>
      <c r="O144" s="138"/>
      <c r="P144" s="138"/>
      <c r="Q144" s="138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x14ac:dyDescent="0.2">
      <c r="A145" s="54" t="s">
        <v>192</v>
      </c>
      <c r="B145" s="67" t="s">
        <v>29</v>
      </c>
      <c r="C145" s="52" t="s">
        <v>192</v>
      </c>
      <c r="D145" s="48" t="s">
        <v>192</v>
      </c>
      <c r="E145" s="135">
        <v>1</v>
      </c>
      <c r="F145" s="54" t="s">
        <v>192</v>
      </c>
      <c r="G145" s="136">
        <v>0</v>
      </c>
      <c r="H145" s="136">
        <v>0</v>
      </c>
      <c r="I145" s="136">
        <v>0</v>
      </c>
      <c r="J145" s="137">
        <f t="shared" si="0"/>
        <v>0</v>
      </c>
      <c r="K145" s="138"/>
      <c r="L145" s="138"/>
      <c r="M145" s="138"/>
      <c r="N145" s="138"/>
      <c r="O145" s="138"/>
      <c r="P145" s="138"/>
      <c r="Q145" s="13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54" t="s">
        <v>192</v>
      </c>
      <c r="B146" s="67" t="s">
        <v>29</v>
      </c>
      <c r="C146" s="52" t="s">
        <v>192</v>
      </c>
      <c r="D146" s="48" t="s">
        <v>192</v>
      </c>
      <c r="E146" s="135">
        <v>1</v>
      </c>
      <c r="F146" s="54" t="s">
        <v>192</v>
      </c>
      <c r="G146" s="136">
        <v>0</v>
      </c>
      <c r="H146" s="136">
        <v>0</v>
      </c>
      <c r="I146" s="136">
        <v>0</v>
      </c>
      <c r="J146" s="137">
        <f t="shared" si="0"/>
        <v>0</v>
      </c>
      <c r="K146" s="138"/>
      <c r="L146" s="138"/>
      <c r="M146" s="138"/>
      <c r="N146" s="138"/>
      <c r="O146" s="138"/>
      <c r="P146" s="138"/>
      <c r="Q146" s="13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54" t="s">
        <v>192</v>
      </c>
      <c r="B147" s="67" t="s">
        <v>29</v>
      </c>
      <c r="C147" s="52" t="s">
        <v>192</v>
      </c>
      <c r="D147" s="48" t="s">
        <v>192</v>
      </c>
      <c r="E147" s="135">
        <v>1</v>
      </c>
      <c r="F147" s="54" t="s">
        <v>192</v>
      </c>
      <c r="G147" s="136">
        <v>0</v>
      </c>
      <c r="H147" s="136">
        <v>0</v>
      </c>
      <c r="I147" s="136">
        <v>0</v>
      </c>
      <c r="J147" s="137">
        <f t="shared" si="0"/>
        <v>0</v>
      </c>
      <c r="K147" s="138"/>
      <c r="L147" s="138"/>
      <c r="M147" s="138"/>
      <c r="N147" s="138"/>
      <c r="O147" s="138"/>
      <c r="P147" s="138"/>
      <c r="Q147" s="138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x14ac:dyDescent="0.2">
      <c r="A148" s="54" t="s">
        <v>192</v>
      </c>
      <c r="B148" s="67" t="s">
        <v>29</v>
      </c>
      <c r="C148" s="52" t="s">
        <v>192</v>
      </c>
      <c r="D148" s="48" t="s">
        <v>192</v>
      </c>
      <c r="E148" s="135">
        <v>1</v>
      </c>
      <c r="F148" s="54" t="s">
        <v>192</v>
      </c>
      <c r="G148" s="136">
        <v>0</v>
      </c>
      <c r="H148" s="136">
        <v>0</v>
      </c>
      <c r="I148" s="136">
        <v>0</v>
      </c>
      <c r="J148" s="137">
        <f t="shared" si="0"/>
        <v>0</v>
      </c>
      <c r="K148" s="138"/>
      <c r="L148" s="138"/>
      <c r="M148" s="138"/>
      <c r="N148" s="138"/>
      <c r="O148" s="138"/>
      <c r="P148" s="138"/>
      <c r="Q148" s="138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x14ac:dyDescent="0.2">
      <c r="A149" s="54" t="s">
        <v>192</v>
      </c>
      <c r="B149" s="67" t="s">
        <v>29</v>
      </c>
      <c r="C149" s="52" t="s">
        <v>192</v>
      </c>
      <c r="D149" s="48" t="s">
        <v>192</v>
      </c>
      <c r="E149" s="135">
        <v>1</v>
      </c>
      <c r="F149" s="54" t="s">
        <v>192</v>
      </c>
      <c r="G149" s="136">
        <v>0</v>
      </c>
      <c r="H149" s="136">
        <v>0</v>
      </c>
      <c r="I149" s="136">
        <v>0</v>
      </c>
      <c r="J149" s="137">
        <f t="shared" si="0"/>
        <v>0</v>
      </c>
      <c r="K149" s="138"/>
      <c r="L149" s="138"/>
      <c r="M149" s="138"/>
      <c r="N149" s="138"/>
      <c r="O149" s="138"/>
      <c r="P149" s="138"/>
      <c r="Q149" s="13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54" t="s">
        <v>192</v>
      </c>
      <c r="B150" s="67" t="s">
        <v>29</v>
      </c>
      <c r="C150" s="52" t="s">
        <v>192</v>
      </c>
      <c r="D150" s="48" t="s">
        <v>192</v>
      </c>
      <c r="E150" s="135">
        <v>1</v>
      </c>
      <c r="F150" s="54" t="s">
        <v>192</v>
      </c>
      <c r="G150" s="136">
        <v>0</v>
      </c>
      <c r="H150" s="136">
        <v>0</v>
      </c>
      <c r="I150" s="136">
        <v>0</v>
      </c>
      <c r="J150" s="137">
        <f t="shared" si="0"/>
        <v>0</v>
      </c>
      <c r="K150" s="138"/>
      <c r="L150" s="138"/>
      <c r="M150" s="138"/>
      <c r="N150" s="138"/>
      <c r="O150" s="138"/>
      <c r="P150" s="138"/>
      <c r="Q150" s="138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x14ac:dyDescent="0.2">
      <c r="A151" s="54" t="s">
        <v>192</v>
      </c>
      <c r="B151" s="67" t="s">
        <v>29</v>
      </c>
      <c r="C151" s="52" t="s">
        <v>192</v>
      </c>
      <c r="D151" s="48" t="s">
        <v>192</v>
      </c>
      <c r="E151" s="135">
        <v>1</v>
      </c>
      <c r="F151" s="54" t="s">
        <v>192</v>
      </c>
      <c r="G151" s="136">
        <v>0</v>
      </c>
      <c r="H151" s="136">
        <v>0</v>
      </c>
      <c r="I151" s="136">
        <v>0</v>
      </c>
      <c r="J151" s="137">
        <f t="shared" si="0"/>
        <v>0</v>
      </c>
      <c r="K151" s="138"/>
      <c r="L151" s="138"/>
      <c r="M151" s="138"/>
      <c r="N151" s="138"/>
      <c r="O151" s="138"/>
      <c r="P151" s="138"/>
      <c r="Q151" s="13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54" t="s">
        <v>192</v>
      </c>
      <c r="B152" s="67" t="s">
        <v>29</v>
      </c>
      <c r="C152" s="52" t="s">
        <v>192</v>
      </c>
      <c r="D152" s="48" t="s">
        <v>192</v>
      </c>
      <c r="E152" s="135">
        <v>1</v>
      </c>
      <c r="F152" s="54" t="s">
        <v>192</v>
      </c>
      <c r="G152" s="136">
        <v>0</v>
      </c>
      <c r="H152" s="136">
        <v>0</v>
      </c>
      <c r="I152" s="136">
        <v>0</v>
      </c>
      <c r="J152" s="137">
        <f t="shared" si="0"/>
        <v>0</v>
      </c>
      <c r="K152" s="138"/>
      <c r="L152" s="138"/>
      <c r="M152" s="138"/>
      <c r="N152" s="138"/>
      <c r="O152" s="138"/>
      <c r="P152" s="138"/>
      <c r="Q152" s="13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54" t="s">
        <v>192</v>
      </c>
      <c r="B153" s="67" t="s">
        <v>29</v>
      </c>
      <c r="C153" s="52" t="s">
        <v>192</v>
      </c>
      <c r="D153" s="48" t="s">
        <v>192</v>
      </c>
      <c r="E153" s="135">
        <v>1</v>
      </c>
      <c r="F153" s="54" t="s">
        <v>192</v>
      </c>
      <c r="G153" s="136">
        <v>0</v>
      </c>
      <c r="H153" s="136">
        <v>0</v>
      </c>
      <c r="I153" s="136">
        <v>0</v>
      </c>
      <c r="J153" s="137">
        <f t="shared" si="0"/>
        <v>0</v>
      </c>
      <c r="K153" s="138"/>
      <c r="L153" s="138"/>
      <c r="M153" s="138"/>
      <c r="N153" s="138"/>
      <c r="O153" s="138"/>
      <c r="P153" s="138"/>
      <c r="Q153" s="13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54" t="s">
        <v>192</v>
      </c>
      <c r="B154" s="67" t="s">
        <v>29</v>
      </c>
      <c r="C154" s="52" t="s">
        <v>192</v>
      </c>
      <c r="D154" s="48" t="s">
        <v>192</v>
      </c>
      <c r="E154" s="135">
        <v>1</v>
      </c>
      <c r="F154" s="54" t="s">
        <v>192</v>
      </c>
      <c r="G154" s="136">
        <v>0</v>
      </c>
      <c r="H154" s="136">
        <v>0</v>
      </c>
      <c r="I154" s="136">
        <v>0</v>
      </c>
      <c r="J154" s="137">
        <f t="shared" si="0"/>
        <v>0</v>
      </c>
      <c r="K154" s="138"/>
      <c r="L154" s="138"/>
      <c r="M154" s="138"/>
      <c r="N154" s="138"/>
      <c r="O154" s="138"/>
      <c r="P154" s="138"/>
      <c r="Q154" s="13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54" t="s">
        <v>192</v>
      </c>
      <c r="B155" s="67" t="s">
        <v>29</v>
      </c>
      <c r="C155" s="52" t="s">
        <v>192</v>
      </c>
      <c r="D155" s="48" t="s">
        <v>192</v>
      </c>
      <c r="E155" s="135">
        <v>1</v>
      </c>
      <c r="F155" s="54" t="s">
        <v>192</v>
      </c>
      <c r="G155" s="136">
        <v>0</v>
      </c>
      <c r="H155" s="136">
        <v>0</v>
      </c>
      <c r="I155" s="136">
        <v>0</v>
      </c>
      <c r="J155" s="137">
        <f t="shared" si="0"/>
        <v>0</v>
      </c>
      <c r="K155" s="138"/>
      <c r="L155" s="138"/>
      <c r="M155" s="138"/>
      <c r="N155" s="138"/>
      <c r="O155" s="138"/>
      <c r="P155" s="138"/>
      <c r="Q155" s="13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54" t="s">
        <v>192</v>
      </c>
      <c r="B156" s="67" t="s">
        <v>29</v>
      </c>
      <c r="C156" s="52" t="s">
        <v>192</v>
      </c>
      <c r="D156" s="48" t="s">
        <v>192</v>
      </c>
      <c r="E156" s="135">
        <v>1</v>
      </c>
      <c r="F156" s="54" t="s">
        <v>192</v>
      </c>
      <c r="G156" s="136">
        <v>0</v>
      </c>
      <c r="H156" s="136">
        <v>0</v>
      </c>
      <c r="I156" s="136">
        <v>0</v>
      </c>
      <c r="J156" s="137">
        <f t="shared" si="0"/>
        <v>0</v>
      </c>
      <c r="K156" s="138"/>
      <c r="L156" s="138"/>
      <c r="M156" s="138"/>
      <c r="N156" s="138"/>
      <c r="O156" s="138"/>
      <c r="P156" s="138"/>
      <c r="Q156" s="13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x14ac:dyDescent="0.2">
      <c r="A157" s="54" t="s">
        <v>192</v>
      </c>
      <c r="B157" s="67" t="s">
        <v>29</v>
      </c>
      <c r="C157" s="52" t="s">
        <v>192</v>
      </c>
      <c r="D157" s="48" t="s">
        <v>192</v>
      </c>
      <c r="E157" s="135">
        <v>1</v>
      </c>
      <c r="F157" s="54" t="s">
        <v>192</v>
      </c>
      <c r="G157" s="136">
        <v>0</v>
      </c>
      <c r="H157" s="136">
        <v>0</v>
      </c>
      <c r="I157" s="136">
        <v>0</v>
      </c>
      <c r="J157" s="137">
        <f t="shared" si="0"/>
        <v>0</v>
      </c>
      <c r="K157" s="138"/>
      <c r="L157" s="138"/>
      <c r="M157" s="138"/>
      <c r="N157" s="138"/>
      <c r="O157" s="138"/>
      <c r="P157" s="138"/>
      <c r="Q157" s="138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x14ac:dyDescent="0.2">
      <c r="A158" s="54" t="s">
        <v>192</v>
      </c>
      <c r="B158" s="67" t="s">
        <v>29</v>
      </c>
      <c r="C158" s="52" t="s">
        <v>192</v>
      </c>
      <c r="D158" s="48" t="s">
        <v>192</v>
      </c>
      <c r="E158" s="135">
        <v>1</v>
      </c>
      <c r="F158" s="54" t="s">
        <v>192</v>
      </c>
      <c r="G158" s="136">
        <v>0</v>
      </c>
      <c r="H158" s="136">
        <v>0</v>
      </c>
      <c r="I158" s="136">
        <v>0</v>
      </c>
      <c r="J158" s="137">
        <f t="shared" si="0"/>
        <v>0</v>
      </c>
      <c r="K158" s="138"/>
      <c r="L158" s="138"/>
      <c r="M158" s="138"/>
      <c r="N158" s="138"/>
      <c r="O158" s="138"/>
      <c r="P158" s="138"/>
      <c r="Q158" s="138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x14ac:dyDescent="0.2">
      <c r="A159" s="54" t="s">
        <v>192</v>
      </c>
      <c r="B159" s="67" t="s">
        <v>29</v>
      </c>
      <c r="C159" s="52" t="s">
        <v>192</v>
      </c>
      <c r="D159" s="48" t="s">
        <v>192</v>
      </c>
      <c r="E159" s="135">
        <v>1</v>
      </c>
      <c r="F159" s="54" t="s">
        <v>192</v>
      </c>
      <c r="G159" s="136">
        <v>0</v>
      </c>
      <c r="H159" s="136">
        <v>0</v>
      </c>
      <c r="I159" s="136">
        <v>0</v>
      </c>
      <c r="J159" s="137">
        <f t="shared" si="0"/>
        <v>0</v>
      </c>
      <c r="K159" s="138"/>
      <c r="L159" s="138"/>
      <c r="M159" s="138"/>
      <c r="N159" s="138"/>
      <c r="O159" s="138"/>
      <c r="P159" s="138"/>
      <c r="Q159" s="138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x14ac:dyDescent="0.2">
      <c r="A160" s="54" t="s">
        <v>192</v>
      </c>
      <c r="B160" s="67" t="s">
        <v>29</v>
      </c>
      <c r="C160" s="52" t="s">
        <v>192</v>
      </c>
      <c r="D160" s="48" t="s">
        <v>192</v>
      </c>
      <c r="E160" s="135">
        <v>1</v>
      </c>
      <c r="F160" s="54" t="s">
        <v>192</v>
      </c>
      <c r="G160" s="136">
        <v>0</v>
      </c>
      <c r="H160" s="136">
        <v>0</v>
      </c>
      <c r="I160" s="136">
        <v>0</v>
      </c>
      <c r="J160" s="137">
        <f t="shared" si="0"/>
        <v>0</v>
      </c>
      <c r="K160" s="138"/>
      <c r="L160" s="138"/>
      <c r="M160" s="138"/>
      <c r="N160" s="138"/>
      <c r="O160" s="138"/>
      <c r="P160" s="138"/>
      <c r="Q160" s="138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x14ac:dyDescent="0.2">
      <c r="A161" s="54" t="s">
        <v>192</v>
      </c>
      <c r="B161" s="67" t="s">
        <v>29</v>
      </c>
      <c r="C161" s="52" t="s">
        <v>192</v>
      </c>
      <c r="D161" s="48" t="s">
        <v>192</v>
      </c>
      <c r="E161" s="135">
        <v>1</v>
      </c>
      <c r="F161" s="54" t="s">
        <v>192</v>
      </c>
      <c r="G161" s="136">
        <v>0</v>
      </c>
      <c r="H161" s="136">
        <v>0</v>
      </c>
      <c r="I161" s="136">
        <v>0</v>
      </c>
      <c r="J161" s="137">
        <f t="shared" si="0"/>
        <v>0</v>
      </c>
      <c r="K161" s="138"/>
      <c r="L161" s="138"/>
      <c r="M161" s="138"/>
      <c r="N161" s="138"/>
      <c r="O161" s="138"/>
      <c r="P161" s="138"/>
      <c r="Q161" s="138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x14ac:dyDescent="0.2">
      <c r="A162" s="54" t="s">
        <v>192</v>
      </c>
      <c r="B162" s="67" t="s">
        <v>29</v>
      </c>
      <c r="C162" s="52" t="s">
        <v>192</v>
      </c>
      <c r="D162" s="48" t="s">
        <v>192</v>
      </c>
      <c r="E162" s="135">
        <v>1</v>
      </c>
      <c r="F162" s="54" t="s">
        <v>192</v>
      </c>
      <c r="G162" s="136">
        <v>0</v>
      </c>
      <c r="H162" s="136">
        <v>0</v>
      </c>
      <c r="I162" s="136">
        <v>0</v>
      </c>
      <c r="J162" s="137">
        <f t="shared" si="0"/>
        <v>0</v>
      </c>
      <c r="K162" s="138"/>
      <c r="L162" s="138"/>
      <c r="M162" s="138"/>
      <c r="N162" s="138"/>
      <c r="O162" s="138"/>
      <c r="P162" s="138"/>
      <c r="Q162" s="138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x14ac:dyDescent="0.2">
      <c r="A163" s="54" t="s">
        <v>192</v>
      </c>
      <c r="B163" s="67" t="s">
        <v>29</v>
      </c>
      <c r="C163" s="52" t="s">
        <v>192</v>
      </c>
      <c r="D163" s="48" t="s">
        <v>192</v>
      </c>
      <c r="E163" s="135">
        <v>1</v>
      </c>
      <c r="F163" s="54" t="s">
        <v>192</v>
      </c>
      <c r="G163" s="136">
        <v>0</v>
      </c>
      <c r="H163" s="136">
        <v>0</v>
      </c>
      <c r="I163" s="136">
        <v>0</v>
      </c>
      <c r="J163" s="137">
        <f t="shared" si="0"/>
        <v>0</v>
      </c>
      <c r="K163" s="138"/>
      <c r="L163" s="138"/>
      <c r="M163" s="138"/>
      <c r="N163" s="138"/>
      <c r="O163" s="138"/>
      <c r="P163" s="138"/>
      <c r="Q163" s="138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x14ac:dyDescent="0.2">
      <c r="A164" s="54" t="s">
        <v>192</v>
      </c>
      <c r="B164" s="67" t="s">
        <v>29</v>
      </c>
      <c r="C164" s="52" t="s">
        <v>192</v>
      </c>
      <c r="D164" s="48" t="s">
        <v>192</v>
      </c>
      <c r="E164" s="135">
        <v>1</v>
      </c>
      <c r="F164" s="54" t="s">
        <v>192</v>
      </c>
      <c r="G164" s="136">
        <v>0</v>
      </c>
      <c r="H164" s="136">
        <v>0</v>
      </c>
      <c r="I164" s="136">
        <v>0</v>
      </c>
      <c r="J164" s="137">
        <f t="shared" si="0"/>
        <v>0</v>
      </c>
      <c r="K164" s="138"/>
      <c r="L164" s="138"/>
      <c r="M164" s="138"/>
      <c r="N164" s="138"/>
      <c r="O164" s="138"/>
      <c r="P164" s="138"/>
      <c r="Q164" s="138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x14ac:dyDescent="0.2">
      <c r="A165" s="54" t="s">
        <v>192</v>
      </c>
      <c r="B165" s="67" t="s">
        <v>29</v>
      </c>
      <c r="C165" s="52" t="s">
        <v>192</v>
      </c>
      <c r="D165" s="48" t="s">
        <v>192</v>
      </c>
      <c r="E165" s="135">
        <v>1</v>
      </c>
      <c r="F165" s="54" t="s">
        <v>192</v>
      </c>
      <c r="G165" s="136">
        <v>0</v>
      </c>
      <c r="H165" s="136">
        <v>0</v>
      </c>
      <c r="I165" s="136">
        <v>0</v>
      </c>
      <c r="J165" s="137">
        <f t="shared" si="0"/>
        <v>0</v>
      </c>
      <c r="K165" s="138"/>
      <c r="L165" s="138"/>
      <c r="M165" s="138"/>
      <c r="N165" s="138"/>
      <c r="O165" s="138"/>
      <c r="P165" s="138"/>
      <c r="Q165" s="138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x14ac:dyDescent="0.2">
      <c r="A166" s="54" t="s">
        <v>192</v>
      </c>
      <c r="B166" s="67" t="s">
        <v>29</v>
      </c>
      <c r="C166" s="52" t="s">
        <v>192</v>
      </c>
      <c r="D166" s="48" t="s">
        <v>192</v>
      </c>
      <c r="E166" s="135">
        <v>1</v>
      </c>
      <c r="F166" s="54" t="s">
        <v>192</v>
      </c>
      <c r="G166" s="136">
        <v>0</v>
      </c>
      <c r="H166" s="136">
        <v>0</v>
      </c>
      <c r="I166" s="136">
        <v>0</v>
      </c>
      <c r="J166" s="137">
        <f t="shared" si="0"/>
        <v>0</v>
      </c>
      <c r="K166" s="138"/>
      <c r="L166" s="138"/>
      <c r="M166" s="138"/>
      <c r="N166" s="138"/>
      <c r="O166" s="138"/>
      <c r="P166" s="138"/>
      <c r="Q166" s="138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x14ac:dyDescent="0.2">
      <c r="A167" s="54" t="s">
        <v>192</v>
      </c>
      <c r="B167" s="67" t="s">
        <v>29</v>
      </c>
      <c r="C167" s="52" t="s">
        <v>192</v>
      </c>
      <c r="D167" s="48" t="s">
        <v>192</v>
      </c>
      <c r="E167" s="135">
        <v>1</v>
      </c>
      <c r="F167" s="54" t="s">
        <v>192</v>
      </c>
      <c r="G167" s="136">
        <v>0</v>
      </c>
      <c r="H167" s="136">
        <v>0</v>
      </c>
      <c r="I167" s="136">
        <v>0</v>
      </c>
      <c r="J167" s="137">
        <f t="shared" si="0"/>
        <v>0</v>
      </c>
      <c r="K167" s="138"/>
      <c r="L167" s="138"/>
      <c r="M167" s="138"/>
      <c r="N167" s="138"/>
      <c r="O167" s="138"/>
      <c r="P167" s="138"/>
      <c r="Q167" s="138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x14ac:dyDescent="0.2">
      <c r="A168" s="61" t="s">
        <v>205</v>
      </c>
      <c r="B168" s="67" t="s">
        <v>31</v>
      </c>
      <c r="C168" s="101" t="s">
        <v>185</v>
      </c>
      <c r="D168" s="48" t="s">
        <v>190</v>
      </c>
      <c r="E168" s="135">
        <v>1</v>
      </c>
      <c r="F168" s="82" t="s">
        <v>560</v>
      </c>
      <c r="G168" s="136">
        <v>0</v>
      </c>
      <c r="H168" s="136">
        <v>1441.31</v>
      </c>
      <c r="I168" s="136">
        <v>5765.22</v>
      </c>
      <c r="J168" s="137">
        <f t="shared" si="0"/>
        <v>7206.5300000000007</v>
      </c>
      <c r="K168" s="138"/>
      <c r="L168" s="138"/>
      <c r="M168" s="138"/>
      <c r="N168" s="138"/>
      <c r="O168" s="138"/>
      <c r="P168" s="138"/>
      <c r="Q168" s="138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x14ac:dyDescent="0.2">
      <c r="A169" s="81" t="s">
        <v>205</v>
      </c>
      <c r="B169" s="48" t="s">
        <v>31</v>
      </c>
      <c r="C169" s="48" t="s">
        <v>191</v>
      </c>
      <c r="D169" s="48" t="s">
        <v>190</v>
      </c>
      <c r="E169" s="135">
        <v>1</v>
      </c>
      <c r="F169" s="81" t="s">
        <v>606</v>
      </c>
      <c r="G169" s="136">
        <v>0</v>
      </c>
      <c r="H169" s="136">
        <v>1441.31</v>
      </c>
      <c r="I169" s="136">
        <v>5765.22</v>
      </c>
      <c r="J169" s="137">
        <f t="shared" si="0"/>
        <v>7206.5300000000007</v>
      </c>
      <c r="K169" s="138"/>
      <c r="L169" s="138"/>
      <c r="M169" s="138"/>
      <c r="N169" s="138"/>
      <c r="O169" s="138"/>
      <c r="P169" s="138"/>
      <c r="Q169" s="13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121" t="s">
        <v>205</v>
      </c>
      <c r="B170" s="145" t="s">
        <v>31</v>
      </c>
      <c r="C170" s="145" t="s">
        <v>186</v>
      </c>
      <c r="D170" s="145" t="s">
        <v>190</v>
      </c>
      <c r="E170" s="186">
        <v>1</v>
      </c>
      <c r="F170" s="120" t="s">
        <v>220</v>
      </c>
      <c r="G170" s="147">
        <v>0</v>
      </c>
      <c r="H170" s="147">
        <v>1441.31</v>
      </c>
      <c r="I170" s="147">
        <v>5765.22</v>
      </c>
      <c r="J170" s="148">
        <f t="shared" ref="J170:J233" si="1">SUM(G170:I170)</f>
        <v>7206.5300000000007</v>
      </c>
      <c r="K170" s="149"/>
      <c r="L170" s="149"/>
      <c r="M170" s="149"/>
      <c r="N170" s="149"/>
      <c r="O170" s="149"/>
      <c r="P170" s="149"/>
      <c r="Q170" s="14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</row>
    <row r="171" spans="1:30" ht="15.75" customHeight="1" x14ac:dyDescent="0.2">
      <c r="A171" s="110" t="s">
        <v>205</v>
      </c>
      <c r="B171" s="67" t="s">
        <v>31</v>
      </c>
      <c r="C171" s="67" t="s">
        <v>186</v>
      </c>
      <c r="D171" s="67" t="s">
        <v>190</v>
      </c>
      <c r="E171" s="139">
        <v>1</v>
      </c>
      <c r="F171" s="88" t="s">
        <v>264</v>
      </c>
      <c r="G171" s="140">
        <v>0</v>
      </c>
      <c r="H171" s="140">
        <v>1441.31</v>
      </c>
      <c r="I171" s="140">
        <v>5765.22</v>
      </c>
      <c r="J171" s="141">
        <f t="shared" si="1"/>
        <v>7206.5300000000007</v>
      </c>
      <c r="K171" s="142"/>
      <c r="L171" s="142"/>
      <c r="M171" s="142"/>
      <c r="N171" s="142"/>
      <c r="O171" s="142"/>
      <c r="P171" s="142"/>
      <c r="Q171" s="142"/>
      <c r="R171" s="105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5"/>
      <c r="AD171" s="105"/>
    </row>
    <row r="172" spans="1:30" x14ac:dyDescent="0.2">
      <c r="A172" s="126" t="s">
        <v>205</v>
      </c>
      <c r="B172" s="48" t="s">
        <v>31</v>
      </c>
      <c r="C172" s="83" t="s">
        <v>188</v>
      </c>
      <c r="D172" s="48" t="s">
        <v>190</v>
      </c>
      <c r="E172" s="135">
        <v>1</v>
      </c>
      <c r="F172" s="82" t="s">
        <v>412</v>
      </c>
      <c r="G172" s="136">
        <v>0</v>
      </c>
      <c r="H172" s="140">
        <v>1441.31</v>
      </c>
      <c r="I172" s="140">
        <v>5765.22</v>
      </c>
      <c r="J172" s="137">
        <f t="shared" si="1"/>
        <v>7206.5300000000007</v>
      </c>
      <c r="K172" s="138"/>
      <c r="L172" s="138"/>
      <c r="M172" s="138"/>
      <c r="N172" s="138"/>
      <c r="O172" s="138"/>
      <c r="P172" s="138"/>
      <c r="Q172" s="13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x14ac:dyDescent="0.2">
      <c r="A173" s="126" t="s">
        <v>205</v>
      </c>
      <c r="B173" s="48" t="s">
        <v>31</v>
      </c>
      <c r="C173" s="83" t="s">
        <v>187</v>
      </c>
      <c r="D173" s="48" t="s">
        <v>190</v>
      </c>
      <c r="E173" s="143">
        <v>1</v>
      </c>
      <c r="F173" s="63" t="s">
        <v>752</v>
      </c>
      <c r="G173" s="136">
        <v>0</v>
      </c>
      <c r="H173" s="136">
        <v>1441.31</v>
      </c>
      <c r="I173" s="136">
        <v>5765.22</v>
      </c>
      <c r="J173" s="137">
        <f t="shared" si="1"/>
        <v>7206.5300000000007</v>
      </c>
      <c r="K173" s="138"/>
      <c r="L173" s="138"/>
      <c r="M173" s="138"/>
      <c r="N173" s="138"/>
      <c r="O173" s="138"/>
      <c r="P173" s="138"/>
      <c r="Q173" s="138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x14ac:dyDescent="0.2">
      <c r="A174" s="107" t="s">
        <v>882</v>
      </c>
      <c r="B174" s="67" t="s">
        <v>31</v>
      </c>
      <c r="C174" s="101" t="s">
        <v>212</v>
      </c>
      <c r="D174" s="67" t="s">
        <v>190</v>
      </c>
      <c r="E174" s="144">
        <v>1</v>
      </c>
      <c r="F174" s="119" t="s">
        <v>355</v>
      </c>
      <c r="G174" s="140">
        <v>0</v>
      </c>
      <c r="H174" s="136">
        <v>1441.31</v>
      </c>
      <c r="I174" s="136">
        <v>5765.22</v>
      </c>
      <c r="J174" s="141">
        <f t="shared" si="1"/>
        <v>7206.5300000000007</v>
      </c>
      <c r="K174" s="142"/>
      <c r="L174" s="142"/>
      <c r="M174" s="142"/>
      <c r="N174" s="142"/>
      <c r="O174" s="142"/>
      <c r="P174" s="142"/>
      <c r="Q174" s="142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</row>
    <row r="175" spans="1:30" x14ac:dyDescent="0.2">
      <c r="A175" s="82" t="s">
        <v>205</v>
      </c>
      <c r="B175" s="48" t="s">
        <v>31</v>
      </c>
      <c r="C175" s="83" t="s">
        <v>191</v>
      </c>
      <c r="D175" s="48" t="s">
        <v>190</v>
      </c>
      <c r="E175" s="143">
        <v>1</v>
      </c>
      <c r="F175" s="82" t="s">
        <v>343</v>
      </c>
      <c r="G175" s="136">
        <v>0</v>
      </c>
      <c r="H175" s="136">
        <v>1441.31</v>
      </c>
      <c r="I175" s="136">
        <v>5765.22</v>
      </c>
      <c r="J175" s="137">
        <f t="shared" si="1"/>
        <v>7206.5300000000007</v>
      </c>
      <c r="K175" s="138"/>
      <c r="L175" s="138"/>
      <c r="M175" s="138"/>
      <c r="N175" s="138"/>
      <c r="O175" s="138"/>
      <c r="P175" s="138"/>
      <c r="Q175" s="138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x14ac:dyDescent="0.2">
      <c r="A176" s="61" t="s">
        <v>205</v>
      </c>
      <c r="B176" s="48" t="s">
        <v>31</v>
      </c>
      <c r="C176" s="48" t="s">
        <v>185</v>
      </c>
      <c r="D176" s="48" t="s">
        <v>190</v>
      </c>
      <c r="E176" s="143">
        <v>1</v>
      </c>
      <c r="F176" s="81" t="s">
        <v>283</v>
      </c>
      <c r="G176" s="136">
        <v>0</v>
      </c>
      <c r="H176" s="136">
        <v>1441.31</v>
      </c>
      <c r="I176" s="136">
        <v>5765.22</v>
      </c>
      <c r="J176" s="137">
        <f t="shared" si="1"/>
        <v>7206.5300000000007</v>
      </c>
      <c r="K176" s="138"/>
      <c r="L176" s="138"/>
      <c r="M176" s="138"/>
      <c r="N176" s="138"/>
      <c r="O176" s="138"/>
      <c r="P176" s="138"/>
      <c r="Q176" s="138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x14ac:dyDescent="0.2">
      <c r="A177" s="107" t="s">
        <v>205</v>
      </c>
      <c r="B177" s="67" t="s">
        <v>31</v>
      </c>
      <c r="C177" s="101" t="s">
        <v>212</v>
      </c>
      <c r="D177" s="67" t="s">
        <v>190</v>
      </c>
      <c r="E177" s="144">
        <v>1</v>
      </c>
      <c r="F177" s="119" t="s">
        <v>548</v>
      </c>
      <c r="G177" s="140">
        <v>0</v>
      </c>
      <c r="H177" s="140">
        <v>1441.31</v>
      </c>
      <c r="I177" s="140">
        <v>5765.22</v>
      </c>
      <c r="J177" s="141">
        <f t="shared" si="1"/>
        <v>7206.5300000000007</v>
      </c>
      <c r="K177" s="142"/>
      <c r="L177" s="142"/>
      <c r="M177" s="142"/>
      <c r="N177" s="142"/>
      <c r="O177" s="142"/>
      <c r="P177" s="142"/>
      <c r="Q177" s="142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x14ac:dyDescent="0.2">
      <c r="A178" s="110" t="s">
        <v>205</v>
      </c>
      <c r="B178" s="67" t="s">
        <v>31</v>
      </c>
      <c r="C178" s="101" t="s">
        <v>191</v>
      </c>
      <c r="D178" s="67" t="s">
        <v>190</v>
      </c>
      <c r="E178" s="144">
        <v>1</v>
      </c>
      <c r="F178" s="88" t="s">
        <v>379</v>
      </c>
      <c r="G178" s="140">
        <v>0</v>
      </c>
      <c r="H178" s="140">
        <v>1441.31</v>
      </c>
      <c r="I178" s="140">
        <v>5765.22</v>
      </c>
      <c r="J178" s="141">
        <f t="shared" si="1"/>
        <v>7206.5300000000007</v>
      </c>
      <c r="K178" s="142"/>
      <c r="L178" s="142"/>
      <c r="M178" s="142"/>
      <c r="N178" s="142"/>
      <c r="O178" s="142"/>
      <c r="P178" s="142"/>
      <c r="Q178" s="142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x14ac:dyDescent="0.2">
      <c r="A179" s="126" t="s">
        <v>205</v>
      </c>
      <c r="B179" s="48" t="s">
        <v>31</v>
      </c>
      <c r="C179" s="101" t="s">
        <v>212</v>
      </c>
      <c r="D179" s="48" t="s">
        <v>190</v>
      </c>
      <c r="E179" s="143">
        <v>1</v>
      </c>
      <c r="F179" s="82" t="s">
        <v>601</v>
      </c>
      <c r="G179" s="136">
        <v>0</v>
      </c>
      <c r="H179" s="136">
        <v>1441.31</v>
      </c>
      <c r="I179" s="136">
        <v>5765.22</v>
      </c>
      <c r="J179" s="137">
        <f t="shared" si="1"/>
        <v>7206.5300000000007</v>
      </c>
      <c r="K179" s="138"/>
      <c r="L179" s="138"/>
      <c r="M179" s="138"/>
      <c r="N179" s="138"/>
      <c r="O179" s="138"/>
      <c r="P179" s="138"/>
      <c r="Q179" s="138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x14ac:dyDescent="0.2">
      <c r="A180" s="110" t="s">
        <v>884</v>
      </c>
      <c r="B180" s="67" t="s">
        <v>31</v>
      </c>
      <c r="C180" s="67" t="s">
        <v>188</v>
      </c>
      <c r="D180" s="67" t="s">
        <v>190</v>
      </c>
      <c r="E180" s="144">
        <v>1</v>
      </c>
      <c r="F180" s="88" t="s">
        <v>636</v>
      </c>
      <c r="G180" s="140">
        <v>0</v>
      </c>
      <c r="H180" s="136">
        <v>1441.31</v>
      </c>
      <c r="I180" s="136">
        <v>5765.22</v>
      </c>
      <c r="J180" s="141">
        <f t="shared" si="1"/>
        <v>7206.5300000000007</v>
      </c>
      <c r="K180" s="142"/>
      <c r="L180" s="142"/>
      <c r="M180" s="142"/>
      <c r="N180" s="142"/>
      <c r="O180" s="142"/>
      <c r="P180" s="142"/>
      <c r="Q180" s="142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x14ac:dyDescent="0.2">
      <c r="A181" s="107" t="s">
        <v>775</v>
      </c>
      <c r="B181" s="67" t="s">
        <v>31</v>
      </c>
      <c r="C181" s="101" t="s">
        <v>785</v>
      </c>
      <c r="D181" s="67" t="s">
        <v>190</v>
      </c>
      <c r="E181" s="144">
        <v>1</v>
      </c>
      <c r="F181" s="204" t="s">
        <v>824</v>
      </c>
      <c r="G181" s="140">
        <v>0</v>
      </c>
      <c r="H181" s="140">
        <v>1441.31</v>
      </c>
      <c r="I181" s="140">
        <v>5765.22</v>
      </c>
      <c r="J181" s="141">
        <f t="shared" si="1"/>
        <v>7206.5300000000007</v>
      </c>
      <c r="K181" s="142"/>
      <c r="L181" s="142"/>
      <c r="M181" s="142"/>
      <c r="N181" s="142"/>
      <c r="O181" s="142"/>
      <c r="P181" s="142"/>
      <c r="Q181" s="142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07" t="s">
        <v>775</v>
      </c>
      <c r="B182" s="67" t="s">
        <v>31</v>
      </c>
      <c r="C182" s="101" t="s">
        <v>749</v>
      </c>
      <c r="D182" s="67" t="s">
        <v>190</v>
      </c>
      <c r="E182" s="144">
        <v>1</v>
      </c>
      <c r="F182" s="204" t="s">
        <v>825</v>
      </c>
      <c r="G182" s="140">
        <v>0</v>
      </c>
      <c r="H182" s="140">
        <v>1441.31</v>
      </c>
      <c r="I182" s="140">
        <v>5765.22</v>
      </c>
      <c r="J182" s="141">
        <f t="shared" si="1"/>
        <v>7206.5300000000007</v>
      </c>
      <c r="K182" s="142"/>
      <c r="L182" s="142"/>
      <c r="M182" s="142"/>
      <c r="N182" s="142"/>
      <c r="O182" s="142"/>
      <c r="P182" s="142"/>
      <c r="Q182" s="142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10" t="s">
        <v>205</v>
      </c>
      <c r="B183" s="67" t="s">
        <v>31</v>
      </c>
      <c r="C183" s="67" t="s">
        <v>185</v>
      </c>
      <c r="D183" s="67" t="s">
        <v>190</v>
      </c>
      <c r="E183" s="144">
        <v>1</v>
      </c>
      <c r="F183" s="88" t="s">
        <v>262</v>
      </c>
      <c r="G183" s="140">
        <v>0</v>
      </c>
      <c r="H183" s="140">
        <v>1441.31</v>
      </c>
      <c r="I183" s="140">
        <v>5765.22</v>
      </c>
      <c r="J183" s="141">
        <f t="shared" si="1"/>
        <v>7206.5300000000007</v>
      </c>
      <c r="K183" s="142"/>
      <c r="L183" s="142"/>
      <c r="M183" s="142"/>
      <c r="N183" s="142"/>
      <c r="O183" s="142"/>
      <c r="P183" s="142"/>
      <c r="Q183" s="142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07" t="s">
        <v>205</v>
      </c>
      <c r="B184" s="67" t="s">
        <v>31</v>
      </c>
      <c r="C184" s="101" t="s">
        <v>185</v>
      </c>
      <c r="D184" s="67" t="s">
        <v>190</v>
      </c>
      <c r="E184" s="144">
        <v>1</v>
      </c>
      <c r="F184" s="119" t="s">
        <v>653</v>
      </c>
      <c r="G184" s="140">
        <v>0</v>
      </c>
      <c r="H184" s="136">
        <v>1441.31</v>
      </c>
      <c r="I184" s="136">
        <v>5765.22</v>
      </c>
      <c r="J184" s="141">
        <f t="shared" si="1"/>
        <v>7206.5300000000007</v>
      </c>
      <c r="K184" s="142"/>
      <c r="L184" s="142"/>
      <c r="M184" s="142"/>
      <c r="N184" s="142"/>
      <c r="O184" s="142"/>
      <c r="P184" s="142"/>
      <c r="Q184" s="14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61" t="s">
        <v>205</v>
      </c>
      <c r="B185" s="48" t="s">
        <v>31</v>
      </c>
      <c r="C185" s="58" t="s">
        <v>257</v>
      </c>
      <c r="D185" s="48" t="s">
        <v>190</v>
      </c>
      <c r="E185" s="143">
        <v>1</v>
      </c>
      <c r="F185" s="81" t="s">
        <v>255</v>
      </c>
      <c r="G185" s="136">
        <v>0</v>
      </c>
      <c r="H185" s="136">
        <v>1441.31</v>
      </c>
      <c r="I185" s="136">
        <v>5765.22</v>
      </c>
      <c r="J185" s="137">
        <f t="shared" si="1"/>
        <v>7206.5300000000007</v>
      </c>
      <c r="K185" s="138"/>
      <c r="L185" s="138"/>
      <c r="M185" s="138"/>
      <c r="N185" s="138"/>
      <c r="O185" s="138"/>
      <c r="P185" s="138"/>
      <c r="Q185" s="138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s="106" customFormat="1" x14ac:dyDescent="0.2">
      <c r="A186" s="107" t="s">
        <v>205</v>
      </c>
      <c r="B186" s="67" t="s">
        <v>31</v>
      </c>
      <c r="C186" s="101" t="s">
        <v>212</v>
      </c>
      <c r="D186" s="67" t="s">
        <v>190</v>
      </c>
      <c r="E186" s="144">
        <v>1</v>
      </c>
      <c r="F186" s="119" t="s">
        <v>537</v>
      </c>
      <c r="G186" s="140">
        <v>0</v>
      </c>
      <c r="H186" s="140">
        <v>1441.31</v>
      </c>
      <c r="I186" s="140">
        <v>5765.22</v>
      </c>
      <c r="J186" s="141">
        <f t="shared" si="1"/>
        <v>7206.5300000000007</v>
      </c>
      <c r="K186" s="142"/>
      <c r="L186" s="142"/>
      <c r="M186" s="142"/>
      <c r="N186" s="142"/>
      <c r="O186" s="142"/>
      <c r="P186" s="142"/>
      <c r="Q186" s="142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</row>
    <row r="187" spans="1:30" s="106" customFormat="1" x14ac:dyDescent="0.2">
      <c r="A187" s="61" t="s">
        <v>205</v>
      </c>
      <c r="B187" s="48" t="s">
        <v>31</v>
      </c>
      <c r="C187" s="48" t="s">
        <v>186</v>
      </c>
      <c r="D187" s="48" t="s">
        <v>190</v>
      </c>
      <c r="E187" s="143">
        <v>1</v>
      </c>
      <c r="F187" s="81" t="s">
        <v>272</v>
      </c>
      <c r="G187" s="136">
        <v>0</v>
      </c>
      <c r="H187" s="136">
        <v>1441.31</v>
      </c>
      <c r="I187" s="136">
        <v>5765.22</v>
      </c>
      <c r="J187" s="137">
        <f t="shared" si="1"/>
        <v>7206.5300000000007</v>
      </c>
      <c r="K187" s="138"/>
      <c r="L187" s="138"/>
      <c r="M187" s="138"/>
      <c r="N187" s="138"/>
      <c r="O187" s="138"/>
      <c r="P187" s="138"/>
      <c r="Q187" s="138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s="106" customFormat="1" x14ac:dyDescent="0.2">
      <c r="A188" s="126" t="s">
        <v>205</v>
      </c>
      <c r="B188" s="48" t="s">
        <v>31</v>
      </c>
      <c r="C188" s="182" t="s">
        <v>191</v>
      </c>
      <c r="D188" s="48" t="s">
        <v>190</v>
      </c>
      <c r="E188" s="143">
        <v>1</v>
      </c>
      <c r="F188" s="204" t="s">
        <v>719</v>
      </c>
      <c r="G188" s="136">
        <v>0</v>
      </c>
      <c r="H188" s="136">
        <v>1441.31</v>
      </c>
      <c r="I188" s="136">
        <v>5765.22</v>
      </c>
      <c r="J188" s="137">
        <f t="shared" si="1"/>
        <v>7206.5300000000007</v>
      </c>
      <c r="K188" s="138"/>
      <c r="L188" s="138"/>
      <c r="M188" s="138"/>
      <c r="N188" s="138"/>
      <c r="O188" s="138"/>
      <c r="P188" s="138"/>
      <c r="Q188" s="138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s="106" customFormat="1" x14ac:dyDescent="0.2">
      <c r="A189" s="126" t="s">
        <v>205</v>
      </c>
      <c r="B189" s="48" t="s">
        <v>31</v>
      </c>
      <c r="C189" s="182" t="s">
        <v>191</v>
      </c>
      <c r="D189" s="48" t="s">
        <v>190</v>
      </c>
      <c r="E189" s="143">
        <v>1</v>
      </c>
      <c r="F189" s="190" t="s">
        <v>341</v>
      </c>
      <c r="G189" s="136">
        <v>0</v>
      </c>
      <c r="H189" s="136">
        <v>1441.31</v>
      </c>
      <c r="I189" s="136">
        <v>5765.22</v>
      </c>
      <c r="J189" s="137">
        <f t="shared" si="1"/>
        <v>7206.5300000000007</v>
      </c>
      <c r="K189" s="138"/>
      <c r="L189" s="138"/>
      <c r="M189" s="138"/>
      <c r="N189" s="138"/>
      <c r="O189" s="138"/>
      <c r="P189" s="138"/>
      <c r="Q189" s="138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s="106" customFormat="1" x14ac:dyDescent="0.2">
      <c r="A190" s="90" t="s">
        <v>205</v>
      </c>
      <c r="B190" s="67" t="s">
        <v>31</v>
      </c>
      <c r="C190" s="101" t="s">
        <v>185</v>
      </c>
      <c r="D190" s="67" t="s">
        <v>190</v>
      </c>
      <c r="E190" s="144">
        <v>1</v>
      </c>
      <c r="F190" s="90" t="s">
        <v>747</v>
      </c>
      <c r="G190" s="140">
        <v>0</v>
      </c>
      <c r="H190" s="136">
        <v>1441.31</v>
      </c>
      <c r="I190" s="136">
        <v>5765.22</v>
      </c>
      <c r="J190" s="141">
        <f t="shared" si="1"/>
        <v>7206.5300000000007</v>
      </c>
      <c r="K190" s="142"/>
      <c r="L190" s="142"/>
      <c r="M190" s="142"/>
      <c r="N190" s="142"/>
      <c r="O190" s="142"/>
      <c r="P190" s="142"/>
      <c r="Q190" s="142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</row>
    <row r="191" spans="1:30" s="106" customFormat="1" x14ac:dyDescent="0.2">
      <c r="A191" s="107" t="s">
        <v>205</v>
      </c>
      <c r="B191" s="67" t="s">
        <v>31</v>
      </c>
      <c r="C191" s="101" t="s">
        <v>191</v>
      </c>
      <c r="D191" s="67" t="s">
        <v>190</v>
      </c>
      <c r="E191" s="144">
        <v>1</v>
      </c>
      <c r="F191" s="63" t="s">
        <v>617</v>
      </c>
      <c r="G191" s="140">
        <v>0</v>
      </c>
      <c r="H191" s="136">
        <v>1441.31</v>
      </c>
      <c r="I191" s="136">
        <v>5765.22</v>
      </c>
      <c r="J191" s="141">
        <f t="shared" si="1"/>
        <v>7206.5300000000007</v>
      </c>
      <c r="K191" s="142"/>
      <c r="L191" s="142"/>
      <c r="M191" s="142"/>
      <c r="N191" s="142"/>
      <c r="O191" s="142"/>
      <c r="P191" s="142"/>
      <c r="Q191" s="142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</row>
    <row r="192" spans="1:30" s="106" customFormat="1" x14ac:dyDescent="0.2">
      <c r="A192" s="107" t="s">
        <v>775</v>
      </c>
      <c r="B192" s="67" t="s">
        <v>31</v>
      </c>
      <c r="C192" s="101" t="s">
        <v>749</v>
      </c>
      <c r="D192" s="67" t="s">
        <v>190</v>
      </c>
      <c r="E192" s="144">
        <v>1</v>
      </c>
      <c r="F192" s="204" t="s">
        <v>826</v>
      </c>
      <c r="G192" s="140">
        <v>0</v>
      </c>
      <c r="H192" s="136">
        <v>1441.31</v>
      </c>
      <c r="I192" s="136">
        <v>5765.22</v>
      </c>
      <c r="J192" s="141">
        <f t="shared" si="1"/>
        <v>7206.5300000000007</v>
      </c>
      <c r="K192" s="142"/>
      <c r="L192" s="142"/>
      <c r="M192" s="142"/>
      <c r="N192" s="142"/>
      <c r="O192" s="142"/>
      <c r="P192" s="142"/>
      <c r="Q192" s="142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</row>
    <row r="193" spans="1:30" s="106" customFormat="1" x14ac:dyDescent="0.2">
      <c r="A193" s="126" t="s">
        <v>205</v>
      </c>
      <c r="B193" s="48" t="s">
        <v>31</v>
      </c>
      <c r="C193" s="83" t="s">
        <v>186</v>
      </c>
      <c r="D193" s="48" t="s">
        <v>190</v>
      </c>
      <c r="E193" s="143">
        <v>1</v>
      </c>
      <c r="F193" s="63" t="s">
        <v>323</v>
      </c>
      <c r="G193" s="136">
        <v>0</v>
      </c>
      <c r="H193" s="140">
        <v>1441.31</v>
      </c>
      <c r="I193" s="140">
        <v>5765.22</v>
      </c>
      <c r="J193" s="137">
        <f t="shared" si="1"/>
        <v>7206.5300000000007</v>
      </c>
      <c r="K193" s="138"/>
      <c r="L193" s="138"/>
      <c r="M193" s="138"/>
      <c r="N193" s="138"/>
      <c r="O193" s="138"/>
      <c r="P193" s="138"/>
      <c r="Q193" s="138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s="106" customFormat="1" x14ac:dyDescent="0.2">
      <c r="A194" s="88" t="s">
        <v>249</v>
      </c>
      <c r="B194" s="67" t="s">
        <v>31</v>
      </c>
      <c r="C194" s="58" t="s">
        <v>212</v>
      </c>
      <c r="D194" s="48" t="s">
        <v>190</v>
      </c>
      <c r="E194" s="143">
        <v>1</v>
      </c>
      <c r="F194" s="81" t="s">
        <v>245</v>
      </c>
      <c r="G194" s="136">
        <v>0</v>
      </c>
      <c r="H194" s="136">
        <v>1441.31</v>
      </c>
      <c r="I194" s="136">
        <v>5765.22</v>
      </c>
      <c r="J194" s="137">
        <f t="shared" si="1"/>
        <v>7206.5300000000007</v>
      </c>
      <c r="K194" s="138"/>
      <c r="L194" s="138"/>
      <c r="M194" s="138"/>
      <c r="N194" s="138"/>
      <c r="O194" s="138"/>
      <c r="P194" s="138"/>
      <c r="Q194" s="138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s="106" customFormat="1" x14ac:dyDescent="0.2">
      <c r="A195" s="61" t="s">
        <v>277</v>
      </c>
      <c r="B195" s="48" t="s">
        <v>31</v>
      </c>
      <c r="C195" s="48" t="s">
        <v>186</v>
      </c>
      <c r="D195" s="48" t="s">
        <v>190</v>
      </c>
      <c r="E195" s="143">
        <v>1</v>
      </c>
      <c r="F195" s="81" t="s">
        <v>273</v>
      </c>
      <c r="G195" s="136">
        <v>0</v>
      </c>
      <c r="H195" s="136">
        <v>1441.31</v>
      </c>
      <c r="I195" s="136">
        <v>5765.22</v>
      </c>
      <c r="J195" s="137">
        <f t="shared" si="1"/>
        <v>7206.5300000000007</v>
      </c>
      <c r="K195" s="138"/>
      <c r="L195" s="138"/>
      <c r="M195" s="138"/>
      <c r="N195" s="138"/>
      <c r="O195" s="138"/>
      <c r="P195" s="138"/>
      <c r="Q195" s="138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s="106" customFormat="1" x14ac:dyDescent="0.2">
      <c r="A196" s="126" t="s">
        <v>639</v>
      </c>
      <c r="B196" s="48" t="s">
        <v>31</v>
      </c>
      <c r="C196" s="83" t="s">
        <v>188</v>
      </c>
      <c r="D196" s="48" t="s">
        <v>190</v>
      </c>
      <c r="E196" s="143">
        <v>1</v>
      </c>
      <c r="F196" s="82" t="s">
        <v>417</v>
      </c>
      <c r="G196" s="136">
        <v>0</v>
      </c>
      <c r="H196" s="136">
        <v>1441.31</v>
      </c>
      <c r="I196" s="136">
        <v>5765.22</v>
      </c>
      <c r="J196" s="137">
        <f t="shared" si="1"/>
        <v>7206.5300000000007</v>
      </c>
      <c r="K196" s="138"/>
      <c r="L196" s="138"/>
      <c r="M196" s="138"/>
      <c r="N196" s="138"/>
      <c r="O196" s="138"/>
      <c r="P196" s="138"/>
      <c r="Q196" s="138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s="106" customFormat="1" x14ac:dyDescent="0.2">
      <c r="A197" s="126" t="s">
        <v>742</v>
      </c>
      <c r="B197" s="67" t="s">
        <v>31</v>
      </c>
      <c r="C197" s="101" t="s">
        <v>188</v>
      </c>
      <c r="D197" s="67" t="s">
        <v>190</v>
      </c>
      <c r="E197" s="144">
        <v>1</v>
      </c>
      <c r="F197" s="119" t="s">
        <v>555</v>
      </c>
      <c r="G197" s="140">
        <v>0</v>
      </c>
      <c r="H197" s="136">
        <v>1441.31</v>
      </c>
      <c r="I197" s="136">
        <v>5765.22</v>
      </c>
      <c r="J197" s="141">
        <f t="shared" si="1"/>
        <v>7206.5300000000007</v>
      </c>
      <c r="K197" s="142"/>
      <c r="L197" s="142"/>
      <c r="M197" s="142"/>
      <c r="N197" s="142"/>
      <c r="O197" s="142"/>
      <c r="P197" s="142"/>
      <c r="Q197" s="142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</row>
    <row r="198" spans="1:30" s="106" customFormat="1" x14ac:dyDescent="0.2">
      <c r="A198" s="107" t="s">
        <v>775</v>
      </c>
      <c r="B198" s="67" t="s">
        <v>31</v>
      </c>
      <c r="C198" s="101" t="s">
        <v>749</v>
      </c>
      <c r="D198" s="67" t="s">
        <v>190</v>
      </c>
      <c r="E198" s="144">
        <v>1</v>
      </c>
      <c r="F198" s="204" t="s">
        <v>886</v>
      </c>
      <c r="G198" s="140">
        <v>0</v>
      </c>
      <c r="H198" s="136">
        <v>1441.31</v>
      </c>
      <c r="I198" s="136">
        <v>5765.22</v>
      </c>
      <c r="J198" s="141">
        <f t="shared" si="1"/>
        <v>7206.5300000000007</v>
      </c>
      <c r="K198" s="142"/>
      <c r="L198" s="142"/>
      <c r="M198" s="142"/>
      <c r="N198" s="142"/>
      <c r="O198" s="142"/>
      <c r="P198" s="142"/>
      <c r="Q198" s="142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</row>
    <row r="199" spans="1:30" s="106" customFormat="1" x14ac:dyDescent="0.2">
      <c r="A199" s="107" t="s">
        <v>205</v>
      </c>
      <c r="B199" s="67" t="s">
        <v>31</v>
      </c>
      <c r="C199" s="101" t="s">
        <v>212</v>
      </c>
      <c r="D199" s="67" t="s">
        <v>190</v>
      </c>
      <c r="E199" s="144">
        <v>1</v>
      </c>
      <c r="F199" s="119" t="s">
        <v>541</v>
      </c>
      <c r="G199" s="140">
        <v>0</v>
      </c>
      <c r="H199" s="140">
        <v>1441.31</v>
      </c>
      <c r="I199" s="140">
        <v>5765.22</v>
      </c>
      <c r="J199" s="141">
        <f t="shared" si="1"/>
        <v>7206.5300000000007</v>
      </c>
      <c r="K199" s="142"/>
      <c r="L199" s="142"/>
      <c r="M199" s="142"/>
      <c r="N199" s="142"/>
      <c r="O199" s="142"/>
      <c r="P199" s="142"/>
      <c r="Q199" s="142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</row>
    <row r="200" spans="1:30" s="106" customFormat="1" x14ac:dyDescent="0.2">
      <c r="A200" s="107" t="s">
        <v>205</v>
      </c>
      <c r="B200" s="67" t="s">
        <v>31</v>
      </c>
      <c r="C200" s="101" t="s">
        <v>191</v>
      </c>
      <c r="D200" s="67" t="s">
        <v>190</v>
      </c>
      <c r="E200" s="144">
        <v>1</v>
      </c>
      <c r="F200" s="204" t="s">
        <v>733</v>
      </c>
      <c r="G200" s="140">
        <v>0</v>
      </c>
      <c r="H200" s="140">
        <v>1441.31</v>
      </c>
      <c r="I200" s="140">
        <v>5765.22</v>
      </c>
      <c r="J200" s="141">
        <f t="shared" si="1"/>
        <v>7206.5300000000007</v>
      </c>
      <c r="K200" s="142"/>
      <c r="L200" s="142"/>
      <c r="M200" s="142"/>
      <c r="N200" s="142"/>
      <c r="O200" s="142"/>
      <c r="P200" s="142"/>
      <c r="Q200" s="142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</row>
    <row r="201" spans="1:30" s="106" customFormat="1" x14ac:dyDescent="0.2">
      <c r="A201" s="88" t="s">
        <v>251</v>
      </c>
      <c r="B201" s="67" t="s">
        <v>31</v>
      </c>
      <c r="C201" s="58" t="s">
        <v>252</v>
      </c>
      <c r="D201" s="48" t="s">
        <v>190</v>
      </c>
      <c r="E201" s="143">
        <v>1</v>
      </c>
      <c r="F201" s="81" t="s">
        <v>247</v>
      </c>
      <c r="G201" s="136">
        <v>0</v>
      </c>
      <c r="H201" s="136">
        <v>1441.31</v>
      </c>
      <c r="I201" s="136">
        <v>5765.22</v>
      </c>
      <c r="J201" s="137">
        <f t="shared" si="1"/>
        <v>7206.5300000000007</v>
      </c>
      <c r="K201" s="138"/>
      <c r="L201" s="138"/>
      <c r="M201" s="138"/>
      <c r="N201" s="138"/>
      <c r="O201" s="138"/>
      <c r="P201" s="138"/>
      <c r="Q201" s="13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s="106" customFormat="1" x14ac:dyDescent="0.2">
      <c r="A202" s="119" t="s">
        <v>205</v>
      </c>
      <c r="B202" s="67" t="s">
        <v>31</v>
      </c>
      <c r="C202" s="101" t="s">
        <v>191</v>
      </c>
      <c r="D202" s="67" t="s">
        <v>190</v>
      </c>
      <c r="E202" s="144">
        <v>1</v>
      </c>
      <c r="F202" s="63" t="s">
        <v>726</v>
      </c>
      <c r="G202" s="140">
        <v>0</v>
      </c>
      <c r="H202" s="136">
        <v>1441.31</v>
      </c>
      <c r="I202" s="136">
        <v>5765.22</v>
      </c>
      <c r="J202" s="137">
        <f t="shared" si="1"/>
        <v>7206.5300000000007</v>
      </c>
      <c r="K202" s="142"/>
      <c r="L202" s="142"/>
      <c r="M202" s="142"/>
      <c r="N202" s="142"/>
      <c r="O202" s="142"/>
      <c r="P202" s="142"/>
      <c r="Q202" s="142"/>
      <c r="R202" s="105"/>
      <c r="S202" s="105"/>
      <c r="T202" s="105"/>
      <c r="U202" s="105"/>
      <c r="V202" s="105"/>
      <c r="W202" s="105"/>
      <c r="X202" s="105"/>
      <c r="Y202" s="105"/>
      <c r="Z202" s="105"/>
      <c r="AA202" s="105"/>
      <c r="AB202" s="105"/>
      <c r="AC202" s="105"/>
      <c r="AD202" s="105"/>
    </row>
    <row r="203" spans="1:30" s="106" customFormat="1" x14ac:dyDescent="0.2">
      <c r="A203" s="126" t="s">
        <v>205</v>
      </c>
      <c r="B203" s="48" t="s">
        <v>31</v>
      </c>
      <c r="C203" s="182" t="s">
        <v>191</v>
      </c>
      <c r="D203" s="48" t="s">
        <v>190</v>
      </c>
      <c r="E203" s="143">
        <v>1</v>
      </c>
      <c r="F203" s="202" t="s">
        <v>668</v>
      </c>
      <c r="G203" s="136">
        <v>0</v>
      </c>
      <c r="H203" s="136">
        <v>1441.31</v>
      </c>
      <c r="I203" s="136">
        <v>5765.22</v>
      </c>
      <c r="J203" s="137">
        <f t="shared" si="1"/>
        <v>7206.5300000000007</v>
      </c>
      <c r="K203" s="138"/>
      <c r="L203" s="138"/>
      <c r="M203" s="138"/>
      <c r="N203" s="138"/>
      <c r="O203" s="138"/>
      <c r="P203" s="138"/>
      <c r="Q203" s="13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s="106" customFormat="1" x14ac:dyDescent="0.2">
      <c r="A204" s="107" t="s">
        <v>205</v>
      </c>
      <c r="B204" s="67" t="s">
        <v>31</v>
      </c>
      <c r="C204" s="101" t="s">
        <v>185</v>
      </c>
      <c r="D204" s="67" t="s">
        <v>190</v>
      </c>
      <c r="E204" s="144">
        <v>1</v>
      </c>
      <c r="F204" s="119" t="s">
        <v>710</v>
      </c>
      <c r="G204" s="140">
        <v>0</v>
      </c>
      <c r="H204" s="136">
        <v>1441.31</v>
      </c>
      <c r="I204" s="136">
        <v>5765.22</v>
      </c>
      <c r="J204" s="137">
        <f t="shared" si="1"/>
        <v>7206.5300000000007</v>
      </c>
      <c r="K204" s="142"/>
      <c r="L204" s="142"/>
      <c r="M204" s="142"/>
      <c r="N204" s="142"/>
      <c r="O204" s="142"/>
      <c r="P204" s="142"/>
      <c r="Q204" s="142"/>
      <c r="R204" s="105"/>
      <c r="S204" s="105"/>
      <c r="T204" s="105"/>
      <c r="U204" s="105"/>
      <c r="V204" s="105"/>
      <c r="W204" s="105"/>
      <c r="X204" s="105"/>
      <c r="Y204" s="105"/>
      <c r="Z204" s="105"/>
      <c r="AA204" s="105"/>
      <c r="AB204" s="105"/>
      <c r="AC204" s="105"/>
      <c r="AD204" s="105"/>
    </row>
    <row r="205" spans="1:30" s="106" customFormat="1" x14ac:dyDescent="0.2">
      <c r="A205" s="107" t="s">
        <v>205</v>
      </c>
      <c r="B205" s="67" t="s">
        <v>31</v>
      </c>
      <c r="C205" s="101" t="s">
        <v>187</v>
      </c>
      <c r="D205" s="67" t="s">
        <v>190</v>
      </c>
      <c r="E205" s="144">
        <v>1</v>
      </c>
      <c r="F205" s="192" t="s">
        <v>602</v>
      </c>
      <c r="G205" s="140">
        <v>0</v>
      </c>
      <c r="H205" s="140">
        <v>1441.31</v>
      </c>
      <c r="I205" s="140">
        <v>5765.22</v>
      </c>
      <c r="J205" s="141">
        <f t="shared" si="1"/>
        <v>7206.5300000000007</v>
      </c>
      <c r="K205" s="142"/>
      <c r="L205" s="142"/>
      <c r="M205" s="142"/>
      <c r="N205" s="142"/>
      <c r="O205" s="142"/>
      <c r="P205" s="142"/>
      <c r="Q205" s="142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</row>
    <row r="206" spans="1:30" s="106" customFormat="1" x14ac:dyDescent="0.2">
      <c r="A206" s="126" t="s">
        <v>205</v>
      </c>
      <c r="B206" s="48" t="s">
        <v>31</v>
      </c>
      <c r="C206" s="182" t="s">
        <v>191</v>
      </c>
      <c r="D206" s="48" t="s">
        <v>190</v>
      </c>
      <c r="E206" s="143">
        <v>1</v>
      </c>
      <c r="F206" s="190" t="s">
        <v>610</v>
      </c>
      <c r="G206" s="136">
        <v>0</v>
      </c>
      <c r="H206" s="136">
        <v>1441.31</v>
      </c>
      <c r="I206" s="136">
        <v>5765.22</v>
      </c>
      <c r="J206" s="137">
        <f t="shared" si="1"/>
        <v>7206.5300000000007</v>
      </c>
      <c r="K206" s="138"/>
      <c r="L206" s="138"/>
      <c r="M206" s="138"/>
      <c r="N206" s="138"/>
      <c r="O206" s="138"/>
      <c r="P206" s="138"/>
      <c r="Q206" s="138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s="106" customFormat="1" x14ac:dyDescent="0.2">
      <c r="A207" s="126" t="s">
        <v>775</v>
      </c>
      <c r="B207" s="48" t="s">
        <v>31</v>
      </c>
      <c r="C207" s="101" t="s">
        <v>191</v>
      </c>
      <c r="D207" s="48" t="s">
        <v>190</v>
      </c>
      <c r="E207" s="143">
        <v>1</v>
      </c>
      <c r="F207" s="204" t="s">
        <v>828</v>
      </c>
      <c r="G207" s="136">
        <v>0</v>
      </c>
      <c r="H207" s="136">
        <v>1441.31</v>
      </c>
      <c r="I207" s="136">
        <v>5765.22</v>
      </c>
      <c r="J207" s="137">
        <f t="shared" si="1"/>
        <v>7206.5300000000007</v>
      </c>
      <c r="K207" s="138"/>
      <c r="L207" s="138"/>
      <c r="M207" s="138"/>
      <c r="N207" s="138"/>
      <c r="O207" s="138"/>
      <c r="P207" s="138"/>
      <c r="Q207" s="13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s="106" customFormat="1" x14ac:dyDescent="0.2">
      <c r="A208" s="126" t="s">
        <v>205</v>
      </c>
      <c r="B208" s="48" t="s">
        <v>31</v>
      </c>
      <c r="C208" s="101" t="s">
        <v>185</v>
      </c>
      <c r="D208" s="48" t="s">
        <v>190</v>
      </c>
      <c r="E208" s="143">
        <v>1</v>
      </c>
      <c r="F208" s="82" t="s">
        <v>561</v>
      </c>
      <c r="G208" s="136">
        <v>0</v>
      </c>
      <c r="H208" s="136">
        <v>1441.31</v>
      </c>
      <c r="I208" s="136">
        <v>5765.22</v>
      </c>
      <c r="J208" s="137">
        <f t="shared" si="1"/>
        <v>7206.5300000000007</v>
      </c>
      <c r="K208" s="138"/>
      <c r="L208" s="138"/>
      <c r="M208" s="138"/>
      <c r="N208" s="138"/>
      <c r="O208" s="138"/>
      <c r="P208" s="138"/>
      <c r="Q208" s="13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s="106" customFormat="1" x14ac:dyDescent="0.2">
      <c r="A209" s="61" t="s">
        <v>297</v>
      </c>
      <c r="B209" s="48" t="s">
        <v>31</v>
      </c>
      <c r="C209" s="48" t="s">
        <v>185</v>
      </c>
      <c r="D209" s="48" t="s">
        <v>190</v>
      </c>
      <c r="E209" s="143">
        <v>1</v>
      </c>
      <c r="F209" s="81" t="s">
        <v>286</v>
      </c>
      <c r="G209" s="136">
        <v>0</v>
      </c>
      <c r="H209" s="136">
        <v>1441.31</v>
      </c>
      <c r="I209" s="136">
        <v>5765.22</v>
      </c>
      <c r="J209" s="137">
        <f t="shared" si="1"/>
        <v>7206.5300000000007</v>
      </c>
      <c r="K209" s="138"/>
      <c r="L209" s="138"/>
      <c r="M209" s="138"/>
      <c r="N209" s="138"/>
      <c r="O209" s="138"/>
      <c r="P209" s="138"/>
      <c r="Q209" s="13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s="106" customFormat="1" x14ac:dyDescent="0.2">
      <c r="A210" s="126" t="s">
        <v>205</v>
      </c>
      <c r="B210" s="48" t="s">
        <v>31</v>
      </c>
      <c r="C210" s="182" t="s">
        <v>191</v>
      </c>
      <c r="D210" s="48" t="s">
        <v>190</v>
      </c>
      <c r="E210" s="143">
        <v>1</v>
      </c>
      <c r="F210" s="87" t="s">
        <v>609</v>
      </c>
      <c r="G210" s="136">
        <v>0</v>
      </c>
      <c r="H210" s="136">
        <v>1441.31</v>
      </c>
      <c r="I210" s="136">
        <v>5765.22</v>
      </c>
      <c r="J210" s="137">
        <f t="shared" si="1"/>
        <v>7206.5300000000007</v>
      </c>
      <c r="K210" s="138"/>
      <c r="L210" s="138"/>
      <c r="M210" s="138"/>
      <c r="N210" s="138"/>
      <c r="O210" s="138"/>
      <c r="P210" s="138"/>
      <c r="Q210" s="13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s="106" customFormat="1" x14ac:dyDescent="0.2">
      <c r="A211" s="61" t="s">
        <v>205</v>
      </c>
      <c r="B211" s="48" t="s">
        <v>31</v>
      </c>
      <c r="C211" s="183" t="s">
        <v>191</v>
      </c>
      <c r="D211" s="48" t="s">
        <v>190</v>
      </c>
      <c r="E211" s="143">
        <v>1</v>
      </c>
      <c r="F211" s="191" t="s">
        <v>260</v>
      </c>
      <c r="G211" s="136">
        <v>0</v>
      </c>
      <c r="H211" s="136">
        <v>1441.31</v>
      </c>
      <c r="I211" s="136">
        <v>5765.22</v>
      </c>
      <c r="J211" s="137">
        <f t="shared" si="1"/>
        <v>7206.5300000000007</v>
      </c>
      <c r="K211" s="138"/>
      <c r="L211" s="138"/>
      <c r="M211" s="138"/>
      <c r="N211" s="138"/>
      <c r="O211" s="138"/>
      <c r="P211" s="138"/>
      <c r="Q211" s="13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s="106" customFormat="1" x14ac:dyDescent="0.2">
      <c r="A212" s="126" t="s">
        <v>205</v>
      </c>
      <c r="B212" s="48" t="s">
        <v>31</v>
      </c>
      <c r="C212" s="182" t="s">
        <v>191</v>
      </c>
      <c r="D212" s="48" t="s">
        <v>190</v>
      </c>
      <c r="E212" s="143">
        <v>1</v>
      </c>
      <c r="F212" s="87" t="s">
        <v>316</v>
      </c>
      <c r="G212" s="136">
        <v>0</v>
      </c>
      <c r="H212" s="136">
        <v>1441.31</v>
      </c>
      <c r="I212" s="136">
        <v>5765.22</v>
      </c>
      <c r="J212" s="137">
        <f t="shared" si="1"/>
        <v>7206.5300000000007</v>
      </c>
      <c r="K212" s="138"/>
      <c r="L212" s="138"/>
      <c r="M212" s="138"/>
      <c r="N212" s="138"/>
      <c r="O212" s="138"/>
      <c r="P212" s="138"/>
      <c r="Q212" s="13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s="106" customFormat="1" x14ac:dyDescent="0.2">
      <c r="A213" s="107" t="s">
        <v>775</v>
      </c>
      <c r="B213" s="67" t="s">
        <v>31</v>
      </c>
      <c r="C213" s="101" t="s">
        <v>191</v>
      </c>
      <c r="D213" s="67" t="s">
        <v>190</v>
      </c>
      <c r="E213" s="144">
        <v>1</v>
      </c>
      <c r="F213" s="204" t="s">
        <v>829</v>
      </c>
      <c r="G213" s="140">
        <v>0</v>
      </c>
      <c r="H213" s="136">
        <v>1441.31</v>
      </c>
      <c r="I213" s="136">
        <v>5765.22</v>
      </c>
      <c r="J213" s="141">
        <f t="shared" si="1"/>
        <v>7206.5300000000007</v>
      </c>
      <c r="K213" s="142"/>
      <c r="L213" s="142"/>
      <c r="M213" s="142"/>
      <c r="N213" s="142"/>
      <c r="O213" s="142"/>
      <c r="P213" s="142"/>
      <c r="Q213" s="142"/>
      <c r="R213" s="105"/>
      <c r="S213" s="105"/>
      <c r="T213" s="105"/>
      <c r="U213" s="105"/>
      <c r="V213" s="105"/>
      <c r="W213" s="105"/>
      <c r="X213" s="105"/>
      <c r="Y213" s="105"/>
      <c r="Z213" s="105"/>
      <c r="AA213" s="105"/>
      <c r="AB213" s="105"/>
      <c r="AC213" s="105"/>
      <c r="AD213" s="105"/>
    </row>
    <row r="214" spans="1:30" x14ac:dyDescent="0.2">
      <c r="A214" s="126" t="s">
        <v>205</v>
      </c>
      <c r="B214" s="48" t="s">
        <v>31</v>
      </c>
      <c r="C214" s="195" t="s">
        <v>191</v>
      </c>
      <c r="D214" s="48" t="s">
        <v>190</v>
      </c>
      <c r="E214" s="143">
        <v>1</v>
      </c>
      <c r="F214" s="63" t="s">
        <v>725</v>
      </c>
      <c r="G214" s="136">
        <v>0</v>
      </c>
      <c r="H214" s="136">
        <v>1441.31</v>
      </c>
      <c r="I214" s="136">
        <v>5765.22</v>
      </c>
      <c r="J214" s="141">
        <f t="shared" si="1"/>
        <v>7206.5300000000007</v>
      </c>
      <c r="K214" s="138"/>
      <c r="L214" s="138"/>
      <c r="M214" s="138"/>
      <c r="N214" s="138"/>
      <c r="O214" s="138"/>
      <c r="P214" s="138"/>
      <c r="Q214" s="13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s="106" customFormat="1" x14ac:dyDescent="0.2">
      <c r="A215" s="88" t="s">
        <v>250</v>
      </c>
      <c r="B215" s="67" t="s">
        <v>31</v>
      </c>
      <c r="C215" s="58" t="s">
        <v>212</v>
      </c>
      <c r="D215" s="48" t="s">
        <v>189</v>
      </c>
      <c r="E215" s="143">
        <v>1</v>
      </c>
      <c r="F215" s="81" t="s">
        <v>246</v>
      </c>
      <c r="G215" s="136">
        <v>0</v>
      </c>
      <c r="H215" s="136">
        <v>0</v>
      </c>
      <c r="I215" s="136">
        <v>5765.22</v>
      </c>
      <c r="J215" s="137">
        <f t="shared" si="1"/>
        <v>5765.22</v>
      </c>
      <c r="K215" s="138"/>
      <c r="L215" s="138"/>
      <c r="M215" s="138"/>
      <c r="N215" s="138"/>
      <c r="O215" s="138"/>
      <c r="P215" s="138"/>
      <c r="Q215" s="138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s="106" customFormat="1" x14ac:dyDescent="0.2">
      <c r="A216" s="126" t="s">
        <v>205</v>
      </c>
      <c r="B216" s="48" t="s">
        <v>31</v>
      </c>
      <c r="C216" s="182" t="s">
        <v>191</v>
      </c>
      <c r="D216" s="48" t="s">
        <v>190</v>
      </c>
      <c r="E216" s="143">
        <v>1</v>
      </c>
      <c r="F216" s="190" t="s">
        <v>608</v>
      </c>
      <c r="G216" s="136">
        <v>0</v>
      </c>
      <c r="H216" s="136">
        <v>1441.31</v>
      </c>
      <c r="I216" s="136">
        <v>5765.22</v>
      </c>
      <c r="J216" s="137">
        <f t="shared" si="1"/>
        <v>7206.5300000000007</v>
      </c>
      <c r="K216" s="138"/>
      <c r="L216" s="138"/>
      <c r="M216" s="138"/>
      <c r="N216" s="138"/>
      <c r="O216" s="138"/>
      <c r="P216" s="138"/>
      <c r="Q216" s="138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x14ac:dyDescent="0.2">
      <c r="A217" s="126" t="s">
        <v>205</v>
      </c>
      <c r="B217" s="48" t="s">
        <v>31</v>
      </c>
      <c r="C217" s="83" t="s">
        <v>186</v>
      </c>
      <c r="D217" s="48" t="s">
        <v>190</v>
      </c>
      <c r="E217" s="143">
        <v>1</v>
      </c>
      <c r="F217" s="82" t="s">
        <v>565</v>
      </c>
      <c r="G217" s="136">
        <v>0</v>
      </c>
      <c r="H217" s="136">
        <v>1441.31</v>
      </c>
      <c r="I217" s="136">
        <v>5765.22</v>
      </c>
      <c r="J217" s="137">
        <f t="shared" si="1"/>
        <v>7206.5300000000007</v>
      </c>
      <c r="K217" s="138"/>
      <c r="L217" s="138"/>
      <c r="M217" s="138"/>
      <c r="N217" s="138"/>
      <c r="O217" s="138"/>
      <c r="P217" s="138"/>
      <c r="Q217" s="13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107" t="s">
        <v>205</v>
      </c>
      <c r="B218" s="67" t="s">
        <v>31</v>
      </c>
      <c r="C218" s="179" t="s">
        <v>187</v>
      </c>
      <c r="D218" s="48" t="s">
        <v>190</v>
      </c>
      <c r="E218" s="143">
        <v>1</v>
      </c>
      <c r="F218" s="187" t="s">
        <v>321</v>
      </c>
      <c r="G218" s="140">
        <v>0</v>
      </c>
      <c r="H218" s="140">
        <v>1441.31</v>
      </c>
      <c r="I218" s="140">
        <v>5765.22</v>
      </c>
      <c r="J218" s="141">
        <f t="shared" si="1"/>
        <v>7206.5300000000007</v>
      </c>
      <c r="K218" s="142"/>
      <c r="L218" s="142"/>
      <c r="M218" s="142"/>
      <c r="N218" s="142"/>
      <c r="O218" s="142"/>
      <c r="P218" s="142"/>
      <c r="Q218" s="142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5"/>
      <c r="AD218" s="105"/>
    </row>
    <row r="219" spans="1:30" s="106" customFormat="1" x14ac:dyDescent="0.2">
      <c r="A219" s="126" t="s">
        <v>775</v>
      </c>
      <c r="B219" s="48" t="s">
        <v>31</v>
      </c>
      <c r="C219" s="83" t="s">
        <v>749</v>
      </c>
      <c r="D219" s="48" t="s">
        <v>190</v>
      </c>
      <c r="E219" s="143">
        <v>1</v>
      </c>
      <c r="F219" s="204" t="s">
        <v>887</v>
      </c>
      <c r="G219" s="136">
        <v>0</v>
      </c>
      <c r="H219" s="140">
        <v>1441.31</v>
      </c>
      <c r="I219" s="140">
        <v>5765.22</v>
      </c>
      <c r="J219" s="137">
        <f t="shared" si="1"/>
        <v>7206.5300000000007</v>
      </c>
      <c r="K219" s="138"/>
      <c r="L219" s="138"/>
      <c r="M219" s="138"/>
      <c r="N219" s="138"/>
      <c r="O219" s="138"/>
      <c r="P219" s="138"/>
      <c r="Q219" s="13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s="106" customFormat="1" x14ac:dyDescent="0.2">
      <c r="A220" s="107" t="s">
        <v>205</v>
      </c>
      <c r="B220" s="67" t="s">
        <v>31</v>
      </c>
      <c r="C220" s="101" t="s">
        <v>191</v>
      </c>
      <c r="D220" s="67" t="s">
        <v>190</v>
      </c>
      <c r="E220" s="144">
        <v>1</v>
      </c>
      <c r="F220" s="63" t="s">
        <v>616</v>
      </c>
      <c r="G220" s="140">
        <v>0</v>
      </c>
      <c r="H220" s="136">
        <v>1441.31</v>
      </c>
      <c r="I220" s="136">
        <v>5765.22</v>
      </c>
      <c r="J220" s="137">
        <f t="shared" si="1"/>
        <v>7206.5300000000007</v>
      </c>
      <c r="K220" s="142"/>
      <c r="L220" s="142"/>
      <c r="M220" s="142"/>
      <c r="N220" s="142"/>
      <c r="O220" s="142"/>
      <c r="P220" s="142"/>
      <c r="Q220" s="142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5"/>
      <c r="AD220" s="105"/>
    </row>
    <row r="221" spans="1:30" s="106" customFormat="1" x14ac:dyDescent="0.2">
      <c r="A221" s="126" t="s">
        <v>205</v>
      </c>
      <c r="B221" s="48" t="s">
        <v>31</v>
      </c>
      <c r="C221" s="182" t="s">
        <v>191</v>
      </c>
      <c r="D221" s="48" t="s">
        <v>190</v>
      </c>
      <c r="E221" s="143">
        <v>1</v>
      </c>
      <c r="F221" s="190" t="s">
        <v>338</v>
      </c>
      <c r="G221" s="136">
        <v>0</v>
      </c>
      <c r="H221" s="136">
        <v>1441.31</v>
      </c>
      <c r="I221" s="136">
        <v>5765.22</v>
      </c>
      <c r="J221" s="137">
        <f t="shared" si="1"/>
        <v>7206.5300000000007</v>
      </c>
      <c r="K221" s="138"/>
      <c r="L221" s="138"/>
      <c r="M221" s="138"/>
      <c r="N221" s="138"/>
      <c r="O221" s="138"/>
      <c r="P221" s="138"/>
      <c r="Q221" s="13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s="106" customFormat="1" x14ac:dyDescent="0.2">
      <c r="A222" s="126" t="s">
        <v>205</v>
      </c>
      <c r="B222" s="48" t="s">
        <v>31</v>
      </c>
      <c r="C222" s="101" t="s">
        <v>185</v>
      </c>
      <c r="D222" s="48" t="s">
        <v>190</v>
      </c>
      <c r="E222" s="143">
        <v>1</v>
      </c>
      <c r="F222" s="82" t="s">
        <v>563</v>
      </c>
      <c r="G222" s="136">
        <v>0</v>
      </c>
      <c r="H222" s="136">
        <v>1441.31</v>
      </c>
      <c r="I222" s="136">
        <v>5765.22</v>
      </c>
      <c r="J222" s="137">
        <f t="shared" si="1"/>
        <v>7206.5300000000007</v>
      </c>
      <c r="K222" s="138"/>
      <c r="L222" s="138"/>
      <c r="M222" s="138"/>
      <c r="N222" s="138"/>
      <c r="O222" s="138"/>
      <c r="P222" s="138"/>
      <c r="Q222" s="13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s="106" customFormat="1" x14ac:dyDescent="0.2">
      <c r="A223" s="107" t="s">
        <v>205</v>
      </c>
      <c r="B223" s="67" t="s">
        <v>31</v>
      </c>
      <c r="C223" s="101" t="s">
        <v>212</v>
      </c>
      <c r="D223" s="67" t="s">
        <v>190</v>
      </c>
      <c r="E223" s="144">
        <v>1</v>
      </c>
      <c r="F223" s="119" t="s">
        <v>574</v>
      </c>
      <c r="G223" s="140">
        <v>0</v>
      </c>
      <c r="H223" s="140">
        <v>1441.31</v>
      </c>
      <c r="I223" s="140">
        <v>5765.22</v>
      </c>
      <c r="J223" s="141">
        <f t="shared" si="1"/>
        <v>7206.5300000000007</v>
      </c>
      <c r="K223" s="142"/>
      <c r="L223" s="142"/>
      <c r="M223" s="142"/>
      <c r="N223" s="142"/>
      <c r="O223" s="142"/>
      <c r="P223" s="142"/>
      <c r="Q223" s="142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</row>
    <row r="224" spans="1:30" s="106" customFormat="1" x14ac:dyDescent="0.2">
      <c r="A224" s="107" t="s">
        <v>873</v>
      </c>
      <c r="B224" s="67" t="s">
        <v>31</v>
      </c>
      <c r="C224" s="101" t="s">
        <v>749</v>
      </c>
      <c r="D224" s="67" t="s">
        <v>190</v>
      </c>
      <c r="E224" s="144">
        <v>1</v>
      </c>
      <c r="F224" s="204" t="s">
        <v>892</v>
      </c>
      <c r="G224" s="140">
        <v>0</v>
      </c>
      <c r="H224" s="140">
        <v>1441.31</v>
      </c>
      <c r="I224" s="140">
        <v>5765.22</v>
      </c>
      <c r="J224" s="141">
        <f t="shared" si="1"/>
        <v>7206.5300000000007</v>
      </c>
      <c r="K224" s="142"/>
      <c r="L224" s="142"/>
      <c r="M224" s="142"/>
      <c r="N224" s="142"/>
      <c r="O224" s="142"/>
      <c r="P224" s="142"/>
      <c r="Q224" s="142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</row>
    <row r="225" spans="1:30" x14ac:dyDescent="0.2">
      <c r="A225" s="126" t="s">
        <v>205</v>
      </c>
      <c r="B225" s="48" t="s">
        <v>31</v>
      </c>
      <c r="C225" s="83" t="s">
        <v>187</v>
      </c>
      <c r="D225" s="48" t="s">
        <v>190</v>
      </c>
      <c r="E225" s="143">
        <v>1</v>
      </c>
      <c r="F225" s="204" t="s">
        <v>831</v>
      </c>
      <c r="G225" s="136">
        <v>0</v>
      </c>
      <c r="H225" s="140">
        <v>1441.31</v>
      </c>
      <c r="I225" s="140">
        <v>5765.22</v>
      </c>
      <c r="J225" s="141">
        <f t="shared" si="1"/>
        <v>7206.5300000000007</v>
      </c>
      <c r="K225" s="138"/>
      <c r="L225" s="138"/>
      <c r="M225" s="138"/>
      <c r="N225" s="138"/>
      <c r="O225" s="138"/>
      <c r="P225" s="138"/>
      <c r="Q225" s="138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x14ac:dyDescent="0.2">
      <c r="A226" s="107" t="s">
        <v>834</v>
      </c>
      <c r="B226" s="67" t="s">
        <v>31</v>
      </c>
      <c r="C226" s="101" t="s">
        <v>212</v>
      </c>
      <c r="D226" s="67" t="s">
        <v>190</v>
      </c>
      <c r="E226" s="144">
        <v>1</v>
      </c>
      <c r="F226" s="204" t="s">
        <v>833</v>
      </c>
      <c r="G226" s="140">
        <v>0</v>
      </c>
      <c r="H226" s="140">
        <v>1441.31</v>
      </c>
      <c r="I226" s="140">
        <v>5765.22</v>
      </c>
      <c r="J226" s="141">
        <f t="shared" si="1"/>
        <v>7206.5300000000007</v>
      </c>
      <c r="K226" s="142"/>
      <c r="L226" s="142"/>
      <c r="M226" s="142"/>
      <c r="N226" s="142"/>
      <c r="O226" s="142"/>
      <c r="P226" s="142"/>
      <c r="Q226" s="142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5"/>
      <c r="AD226" s="105"/>
    </row>
    <row r="227" spans="1:30" x14ac:dyDescent="0.2">
      <c r="A227" s="61" t="s">
        <v>205</v>
      </c>
      <c r="B227" s="48" t="s">
        <v>31</v>
      </c>
      <c r="C227" s="179" t="s">
        <v>186</v>
      </c>
      <c r="D227" s="48" t="s">
        <v>190</v>
      </c>
      <c r="E227" s="143">
        <v>1</v>
      </c>
      <c r="F227" s="187" t="s">
        <v>312</v>
      </c>
      <c r="G227" s="136">
        <v>0</v>
      </c>
      <c r="H227" s="136">
        <v>1441.31</v>
      </c>
      <c r="I227" s="136">
        <v>5765.22</v>
      </c>
      <c r="J227" s="137">
        <f t="shared" si="1"/>
        <v>7206.5300000000007</v>
      </c>
      <c r="K227" s="138"/>
      <c r="L227" s="138"/>
      <c r="M227" s="138"/>
      <c r="N227" s="138"/>
      <c r="O227" s="138"/>
      <c r="P227" s="138"/>
      <c r="Q227" s="138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x14ac:dyDescent="0.2">
      <c r="A228" s="126" t="s">
        <v>775</v>
      </c>
      <c r="B228" s="48" t="s">
        <v>31</v>
      </c>
      <c r="C228" s="182" t="s">
        <v>191</v>
      </c>
      <c r="D228" s="48" t="s">
        <v>190</v>
      </c>
      <c r="E228" s="143">
        <v>1</v>
      </c>
      <c r="F228" s="204" t="s">
        <v>838</v>
      </c>
      <c r="G228" s="136">
        <v>0</v>
      </c>
      <c r="H228" s="136">
        <v>1441.31</v>
      </c>
      <c r="I228" s="136">
        <v>5765.22</v>
      </c>
      <c r="J228" s="137">
        <f t="shared" si="1"/>
        <v>7206.5300000000007</v>
      </c>
      <c r="K228" s="138"/>
      <c r="L228" s="138"/>
      <c r="M228" s="138"/>
      <c r="N228" s="138"/>
      <c r="O228" s="138"/>
      <c r="P228" s="138"/>
      <c r="Q228" s="13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61" t="s">
        <v>205</v>
      </c>
      <c r="B229" s="48" t="s">
        <v>31</v>
      </c>
      <c r="C229" s="179" t="s">
        <v>186</v>
      </c>
      <c r="D229" s="48" t="s">
        <v>190</v>
      </c>
      <c r="E229" s="143">
        <v>1</v>
      </c>
      <c r="F229" s="187" t="s">
        <v>311</v>
      </c>
      <c r="G229" s="136">
        <v>0</v>
      </c>
      <c r="H229" s="136">
        <v>1441.31</v>
      </c>
      <c r="I229" s="136">
        <v>5765.22</v>
      </c>
      <c r="J229" s="137">
        <f t="shared" si="1"/>
        <v>7206.5300000000007</v>
      </c>
      <c r="K229" s="138"/>
      <c r="L229" s="138"/>
      <c r="M229" s="138"/>
      <c r="N229" s="138"/>
      <c r="O229" s="138"/>
      <c r="P229" s="138"/>
      <c r="Q229" s="13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61" t="s">
        <v>205</v>
      </c>
      <c r="B230" s="48" t="s">
        <v>31</v>
      </c>
      <c r="C230" s="185" t="s">
        <v>191</v>
      </c>
      <c r="D230" s="48" t="s">
        <v>190</v>
      </c>
      <c r="E230" s="143">
        <v>1</v>
      </c>
      <c r="F230" s="193" t="s">
        <v>607</v>
      </c>
      <c r="G230" s="136">
        <v>0</v>
      </c>
      <c r="H230" s="136">
        <v>1441.31</v>
      </c>
      <c r="I230" s="136">
        <v>5765.22</v>
      </c>
      <c r="J230" s="137">
        <f t="shared" si="1"/>
        <v>7206.5300000000007</v>
      </c>
      <c r="K230" s="138"/>
      <c r="L230" s="138"/>
      <c r="M230" s="138"/>
      <c r="N230" s="138"/>
      <c r="O230" s="138"/>
      <c r="P230" s="138"/>
      <c r="Q230" s="13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s="80" customFormat="1" x14ac:dyDescent="0.2">
      <c r="A231" s="61" t="s">
        <v>290</v>
      </c>
      <c r="B231" s="48" t="s">
        <v>31</v>
      </c>
      <c r="C231" s="48" t="s">
        <v>291</v>
      </c>
      <c r="D231" s="48" t="s">
        <v>190</v>
      </c>
      <c r="E231" s="143">
        <v>1</v>
      </c>
      <c r="F231" s="81" t="s">
        <v>281</v>
      </c>
      <c r="G231" s="136">
        <v>0</v>
      </c>
      <c r="H231" s="136">
        <v>1441.31</v>
      </c>
      <c r="I231" s="136">
        <v>5765.22</v>
      </c>
      <c r="J231" s="137">
        <f t="shared" si="1"/>
        <v>7206.5300000000007</v>
      </c>
      <c r="K231" s="138"/>
      <c r="L231" s="138"/>
      <c r="M231" s="138"/>
      <c r="N231" s="138"/>
      <c r="O231" s="138"/>
      <c r="P231" s="138"/>
      <c r="Q231" s="13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107" t="s">
        <v>205</v>
      </c>
      <c r="B232" s="67" t="s">
        <v>31</v>
      </c>
      <c r="C232" s="48" t="s">
        <v>185</v>
      </c>
      <c r="D232" s="48" t="s">
        <v>190</v>
      </c>
      <c r="E232" s="143">
        <v>1</v>
      </c>
      <c r="F232" s="187" t="s">
        <v>340</v>
      </c>
      <c r="G232" s="140">
        <v>0</v>
      </c>
      <c r="H232" s="140">
        <v>1441.31</v>
      </c>
      <c r="I232" s="140">
        <v>5765.22</v>
      </c>
      <c r="J232" s="141">
        <f t="shared" si="1"/>
        <v>7206.5300000000007</v>
      </c>
      <c r="K232" s="142"/>
      <c r="L232" s="142"/>
      <c r="M232" s="142"/>
      <c r="N232" s="142"/>
      <c r="O232" s="142"/>
      <c r="P232" s="142"/>
      <c r="Q232" s="142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5"/>
      <c r="AD232" s="105"/>
    </row>
    <row r="233" spans="1:30" x14ac:dyDescent="0.2">
      <c r="A233" s="61" t="s">
        <v>205</v>
      </c>
      <c r="B233" s="48" t="s">
        <v>31</v>
      </c>
      <c r="C233" s="83" t="s">
        <v>191</v>
      </c>
      <c r="D233" s="48" t="s">
        <v>190</v>
      </c>
      <c r="E233" s="143">
        <v>1</v>
      </c>
      <c r="F233" s="212" t="s">
        <v>704</v>
      </c>
      <c r="G233" s="136">
        <v>0</v>
      </c>
      <c r="H233" s="140">
        <v>1441.31</v>
      </c>
      <c r="I233" s="140">
        <v>5765.22</v>
      </c>
      <c r="J233" s="141">
        <f t="shared" si="1"/>
        <v>7206.5300000000007</v>
      </c>
      <c r="K233" s="138"/>
      <c r="L233" s="138"/>
      <c r="M233" s="138"/>
      <c r="N233" s="138"/>
      <c r="O233" s="138"/>
      <c r="P233" s="138"/>
      <c r="Q233" s="138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x14ac:dyDescent="0.2">
      <c r="A234" s="61" t="s">
        <v>278</v>
      </c>
      <c r="B234" s="48" t="s">
        <v>31</v>
      </c>
      <c r="C234" s="48" t="s">
        <v>235</v>
      </c>
      <c r="D234" s="48" t="s">
        <v>190</v>
      </c>
      <c r="E234" s="143">
        <v>1</v>
      </c>
      <c r="F234" s="81" t="s">
        <v>274</v>
      </c>
      <c r="G234" s="136">
        <v>0</v>
      </c>
      <c r="H234" s="136">
        <v>1441.31</v>
      </c>
      <c r="I234" s="136">
        <v>5765.22</v>
      </c>
      <c r="J234" s="137">
        <f t="shared" ref="J234:J297" si="2">SUM(G234:I234)</f>
        <v>7206.5300000000007</v>
      </c>
      <c r="K234" s="138"/>
      <c r="L234" s="138"/>
      <c r="M234" s="138"/>
      <c r="N234" s="138"/>
      <c r="O234" s="138"/>
      <c r="P234" s="138"/>
      <c r="Q234" s="13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126" t="s">
        <v>834</v>
      </c>
      <c r="B235" s="48" t="s">
        <v>31</v>
      </c>
      <c r="C235" s="182" t="s">
        <v>212</v>
      </c>
      <c r="D235" s="48" t="s">
        <v>190</v>
      </c>
      <c r="E235" s="143">
        <v>1</v>
      </c>
      <c r="F235" s="204" t="s">
        <v>839</v>
      </c>
      <c r="G235" s="136">
        <v>0</v>
      </c>
      <c r="H235" s="136">
        <v>1441.31</v>
      </c>
      <c r="I235" s="136">
        <v>5765.22</v>
      </c>
      <c r="J235" s="137">
        <f t="shared" si="2"/>
        <v>7206.5300000000007</v>
      </c>
      <c r="K235" s="138"/>
      <c r="L235" s="138"/>
      <c r="M235" s="138"/>
      <c r="N235" s="138"/>
      <c r="O235" s="138"/>
      <c r="P235" s="138"/>
      <c r="Q235" s="13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126" t="s">
        <v>775</v>
      </c>
      <c r="B236" s="48" t="s">
        <v>31</v>
      </c>
      <c r="C236" s="83" t="s">
        <v>785</v>
      </c>
      <c r="D236" s="48" t="s">
        <v>190</v>
      </c>
      <c r="E236" s="143">
        <v>1</v>
      </c>
      <c r="F236" s="204" t="s">
        <v>843</v>
      </c>
      <c r="G236" s="136">
        <v>0</v>
      </c>
      <c r="H236" s="136">
        <v>1441.31</v>
      </c>
      <c r="I236" s="136">
        <v>5765.22</v>
      </c>
      <c r="J236" s="137">
        <f t="shared" si="2"/>
        <v>7206.5300000000007</v>
      </c>
      <c r="K236" s="138"/>
      <c r="L236" s="138"/>
      <c r="M236" s="138"/>
      <c r="N236" s="138"/>
      <c r="O236" s="138"/>
      <c r="P236" s="138"/>
      <c r="Q236" s="13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61" t="s">
        <v>280</v>
      </c>
      <c r="B237" s="48" t="s">
        <v>31</v>
      </c>
      <c r="C237" s="48" t="s">
        <v>213</v>
      </c>
      <c r="D237" s="48" t="s">
        <v>190</v>
      </c>
      <c r="E237" s="143">
        <v>1</v>
      </c>
      <c r="F237" s="81" t="s">
        <v>276</v>
      </c>
      <c r="G237" s="136">
        <v>0</v>
      </c>
      <c r="H237" s="136">
        <v>1441.31</v>
      </c>
      <c r="I237" s="136">
        <v>5765.22</v>
      </c>
      <c r="J237" s="137">
        <f t="shared" si="2"/>
        <v>7206.5300000000007</v>
      </c>
      <c r="K237" s="138"/>
      <c r="L237" s="138"/>
      <c r="M237" s="138"/>
      <c r="N237" s="138"/>
      <c r="O237" s="138"/>
      <c r="P237" s="138"/>
      <c r="Q237" s="13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126" t="s">
        <v>205</v>
      </c>
      <c r="B238" s="48" t="s">
        <v>31</v>
      </c>
      <c r="C238" s="83" t="s">
        <v>788</v>
      </c>
      <c r="D238" s="48" t="s">
        <v>190</v>
      </c>
      <c r="E238" s="143">
        <v>1</v>
      </c>
      <c r="F238" s="214" t="s">
        <v>893</v>
      </c>
      <c r="G238" s="136">
        <v>0</v>
      </c>
      <c r="H238" s="136">
        <v>1441.31</v>
      </c>
      <c r="I238" s="136">
        <v>5765.22</v>
      </c>
      <c r="J238" s="137">
        <f t="shared" si="2"/>
        <v>7206.5300000000007</v>
      </c>
      <c r="K238" s="138"/>
      <c r="L238" s="138"/>
      <c r="M238" s="138"/>
      <c r="N238" s="138"/>
      <c r="O238" s="138"/>
      <c r="P238" s="138"/>
      <c r="Q238" s="13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107" t="s">
        <v>205</v>
      </c>
      <c r="B239" s="67" t="s">
        <v>31</v>
      </c>
      <c r="C239" s="101" t="s">
        <v>212</v>
      </c>
      <c r="D239" s="67" t="s">
        <v>190</v>
      </c>
      <c r="E239" s="144">
        <v>1</v>
      </c>
      <c r="F239" s="119" t="s">
        <v>538</v>
      </c>
      <c r="G239" s="140">
        <v>0</v>
      </c>
      <c r="H239" s="140">
        <v>1441.31</v>
      </c>
      <c r="I239" s="140">
        <v>5765.22</v>
      </c>
      <c r="J239" s="141">
        <f t="shared" si="2"/>
        <v>7206.5300000000007</v>
      </c>
      <c r="K239" s="142"/>
      <c r="L239" s="142"/>
      <c r="M239" s="142"/>
      <c r="N239" s="142"/>
      <c r="O239" s="142"/>
      <c r="P239" s="142"/>
      <c r="Q239" s="142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5"/>
      <c r="AD239" s="105"/>
    </row>
    <row r="240" spans="1:30" x14ac:dyDescent="0.2">
      <c r="A240" s="107" t="s">
        <v>205</v>
      </c>
      <c r="B240" s="67" t="s">
        <v>31</v>
      </c>
      <c r="C240" s="101" t="s">
        <v>186</v>
      </c>
      <c r="D240" s="67" t="s">
        <v>190</v>
      </c>
      <c r="E240" s="144">
        <v>1</v>
      </c>
      <c r="F240" s="187" t="s">
        <v>330</v>
      </c>
      <c r="G240" s="140">
        <v>0</v>
      </c>
      <c r="H240" s="140">
        <v>1441.31</v>
      </c>
      <c r="I240" s="140">
        <v>5765.22</v>
      </c>
      <c r="J240" s="141">
        <f t="shared" si="2"/>
        <v>7206.5300000000007</v>
      </c>
      <c r="K240" s="142"/>
      <c r="L240" s="142"/>
      <c r="M240" s="142"/>
      <c r="N240" s="142"/>
      <c r="O240" s="142"/>
      <c r="P240" s="142"/>
      <c r="Q240" s="142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</row>
    <row r="241" spans="1:30" x14ac:dyDescent="0.2">
      <c r="A241" s="61" t="s">
        <v>205</v>
      </c>
      <c r="B241" s="48" t="s">
        <v>31</v>
      </c>
      <c r="C241" s="179" t="s">
        <v>185</v>
      </c>
      <c r="D241" s="48" t="s">
        <v>190</v>
      </c>
      <c r="E241" s="143">
        <v>1</v>
      </c>
      <c r="F241" s="187" t="s">
        <v>318</v>
      </c>
      <c r="G241" s="136">
        <v>0</v>
      </c>
      <c r="H241" s="136">
        <v>1441.31</v>
      </c>
      <c r="I241" s="136">
        <v>5765.22</v>
      </c>
      <c r="J241" s="137">
        <f t="shared" si="2"/>
        <v>7206.5300000000007</v>
      </c>
      <c r="K241" s="138"/>
      <c r="L241" s="138"/>
      <c r="M241" s="138"/>
      <c r="N241" s="138"/>
      <c r="O241" s="138"/>
      <c r="P241" s="138"/>
      <c r="Q241" s="138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x14ac:dyDescent="0.2">
      <c r="A242" s="107" t="s">
        <v>205</v>
      </c>
      <c r="B242" s="67" t="s">
        <v>31</v>
      </c>
      <c r="C242" s="48" t="s">
        <v>213</v>
      </c>
      <c r="D242" s="48" t="s">
        <v>190</v>
      </c>
      <c r="E242" s="143">
        <v>1</v>
      </c>
      <c r="F242" s="187" t="s">
        <v>339</v>
      </c>
      <c r="G242" s="140">
        <v>0</v>
      </c>
      <c r="H242" s="140">
        <v>1441.31</v>
      </c>
      <c r="I242" s="140">
        <v>5765.22</v>
      </c>
      <c r="J242" s="141">
        <f t="shared" si="2"/>
        <v>7206.5300000000007</v>
      </c>
      <c r="K242" s="142"/>
      <c r="L242" s="142"/>
      <c r="M242" s="142"/>
      <c r="N242" s="142"/>
      <c r="O242" s="142"/>
      <c r="P242" s="142"/>
      <c r="Q242" s="142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5"/>
      <c r="AD242" s="105"/>
    </row>
    <row r="243" spans="1:30" x14ac:dyDescent="0.2">
      <c r="A243" s="61" t="s">
        <v>205</v>
      </c>
      <c r="B243" s="48" t="s">
        <v>31</v>
      </c>
      <c r="C243" s="179" t="s">
        <v>186</v>
      </c>
      <c r="D243" s="48" t="s">
        <v>190</v>
      </c>
      <c r="E243" s="143">
        <v>1</v>
      </c>
      <c r="F243" s="187" t="s">
        <v>303</v>
      </c>
      <c r="G243" s="136">
        <v>0</v>
      </c>
      <c r="H243" s="136">
        <v>1441.31</v>
      </c>
      <c r="I243" s="136">
        <v>5765.22</v>
      </c>
      <c r="J243" s="137">
        <f t="shared" si="2"/>
        <v>7206.5300000000007</v>
      </c>
      <c r="K243" s="138"/>
      <c r="L243" s="138"/>
      <c r="M243" s="138"/>
      <c r="N243" s="138"/>
      <c r="O243" s="138"/>
      <c r="P243" s="138"/>
      <c r="Q243" s="13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61" t="s">
        <v>279</v>
      </c>
      <c r="B244" s="48" t="s">
        <v>31</v>
      </c>
      <c r="C244" s="48" t="s">
        <v>235</v>
      </c>
      <c r="D244" s="48" t="s">
        <v>190</v>
      </c>
      <c r="E244" s="143">
        <v>1</v>
      </c>
      <c r="F244" s="81" t="s">
        <v>275</v>
      </c>
      <c r="G244" s="136">
        <v>0</v>
      </c>
      <c r="H244" s="136">
        <v>1441.31</v>
      </c>
      <c r="I244" s="136">
        <v>5765.22</v>
      </c>
      <c r="J244" s="137">
        <f t="shared" si="2"/>
        <v>7206.5300000000007</v>
      </c>
      <c r="K244" s="138"/>
      <c r="L244" s="138"/>
      <c r="M244" s="138"/>
      <c r="N244" s="138"/>
      <c r="O244" s="138"/>
      <c r="P244" s="138"/>
      <c r="Q244" s="13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107" t="s">
        <v>205</v>
      </c>
      <c r="B245" s="67" t="s">
        <v>31</v>
      </c>
      <c r="C245" s="101" t="s">
        <v>191</v>
      </c>
      <c r="D245" s="67" t="s">
        <v>190</v>
      </c>
      <c r="E245" s="144">
        <v>1</v>
      </c>
      <c r="F245" s="202" t="s">
        <v>558</v>
      </c>
      <c r="G245" s="140">
        <v>0</v>
      </c>
      <c r="H245" s="136">
        <v>1441.31</v>
      </c>
      <c r="I245" s="136">
        <v>5765.22</v>
      </c>
      <c r="J245" s="137">
        <f t="shared" si="2"/>
        <v>7206.5300000000007</v>
      </c>
      <c r="K245" s="142"/>
      <c r="L245" s="142"/>
      <c r="M245" s="142"/>
      <c r="N245" s="142"/>
      <c r="O245" s="142"/>
      <c r="P245" s="142"/>
      <c r="Q245" s="142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5"/>
      <c r="AD245" s="105"/>
    </row>
    <row r="246" spans="1:30" x14ac:dyDescent="0.2">
      <c r="A246" s="126" t="s">
        <v>205</v>
      </c>
      <c r="B246" s="48" t="s">
        <v>31</v>
      </c>
      <c r="C246" s="125" t="s">
        <v>191</v>
      </c>
      <c r="D246" s="48" t="s">
        <v>190</v>
      </c>
      <c r="E246" s="143">
        <v>1</v>
      </c>
      <c r="F246" s="87" t="s">
        <v>329</v>
      </c>
      <c r="G246" s="136">
        <v>0</v>
      </c>
      <c r="H246" s="136">
        <v>1441.31</v>
      </c>
      <c r="I246" s="136">
        <v>5765.22</v>
      </c>
      <c r="J246" s="137">
        <f t="shared" si="2"/>
        <v>7206.5300000000007</v>
      </c>
      <c r="K246" s="142"/>
      <c r="L246" s="142"/>
      <c r="M246" s="142"/>
      <c r="N246" s="142"/>
      <c r="O246" s="142"/>
      <c r="P246" s="142"/>
      <c r="Q246" s="142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5"/>
      <c r="AD246" s="105"/>
    </row>
    <row r="247" spans="1:30" x14ac:dyDescent="0.2">
      <c r="A247" s="126" t="s">
        <v>205</v>
      </c>
      <c r="B247" s="48" t="s">
        <v>31</v>
      </c>
      <c r="C247" s="182" t="s">
        <v>187</v>
      </c>
      <c r="D247" s="48" t="s">
        <v>190</v>
      </c>
      <c r="E247" s="143">
        <v>1</v>
      </c>
      <c r="F247" s="204" t="s">
        <v>734</v>
      </c>
      <c r="G247" s="136">
        <v>0</v>
      </c>
      <c r="H247" s="136">
        <v>1441.31</v>
      </c>
      <c r="I247" s="136">
        <v>5765.22</v>
      </c>
      <c r="J247" s="137">
        <f t="shared" si="2"/>
        <v>7206.5300000000007</v>
      </c>
      <c r="K247" s="138"/>
      <c r="L247" s="138"/>
      <c r="M247" s="138"/>
      <c r="N247" s="138"/>
      <c r="O247" s="138"/>
      <c r="P247" s="138"/>
      <c r="Q247" s="13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107" t="s">
        <v>205</v>
      </c>
      <c r="B248" s="67" t="s">
        <v>31</v>
      </c>
      <c r="C248" s="101" t="s">
        <v>788</v>
      </c>
      <c r="D248" s="67" t="s">
        <v>190</v>
      </c>
      <c r="E248" s="144">
        <v>1</v>
      </c>
      <c r="F248" s="214" t="s">
        <v>894</v>
      </c>
      <c r="G248" s="140">
        <v>0</v>
      </c>
      <c r="H248" s="136">
        <v>1441.31</v>
      </c>
      <c r="I248" s="136">
        <v>5765.22</v>
      </c>
      <c r="J248" s="141">
        <f t="shared" si="2"/>
        <v>7206.5300000000007</v>
      </c>
      <c r="K248" s="142"/>
      <c r="L248" s="142"/>
      <c r="M248" s="142"/>
      <c r="N248" s="142"/>
      <c r="O248" s="142"/>
      <c r="P248" s="142"/>
      <c r="Q248" s="142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5"/>
      <c r="AD248" s="105"/>
    </row>
    <row r="249" spans="1:30" x14ac:dyDescent="0.2">
      <c r="A249" s="126" t="s">
        <v>205</v>
      </c>
      <c r="B249" s="48" t="s">
        <v>31</v>
      </c>
      <c r="C249" s="83" t="s">
        <v>788</v>
      </c>
      <c r="D249" s="48" t="s">
        <v>190</v>
      </c>
      <c r="E249" s="143">
        <v>1</v>
      </c>
      <c r="F249" s="204" t="s">
        <v>844</v>
      </c>
      <c r="G249" s="136">
        <v>0</v>
      </c>
      <c r="H249" s="140">
        <v>1441.31</v>
      </c>
      <c r="I249" s="140">
        <v>5765.22</v>
      </c>
      <c r="J249" s="137">
        <f t="shared" si="2"/>
        <v>7206.5300000000007</v>
      </c>
      <c r="K249" s="138"/>
      <c r="L249" s="138"/>
      <c r="M249" s="138"/>
      <c r="N249" s="138"/>
      <c r="O249" s="138"/>
      <c r="P249" s="138"/>
      <c r="Q249" s="13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x14ac:dyDescent="0.2">
      <c r="A250" s="126" t="s">
        <v>205</v>
      </c>
      <c r="B250" s="48" t="s">
        <v>31</v>
      </c>
      <c r="C250" s="83" t="s">
        <v>187</v>
      </c>
      <c r="D250" s="48" t="s">
        <v>190</v>
      </c>
      <c r="E250" s="143">
        <v>1</v>
      </c>
      <c r="F250" s="204" t="s">
        <v>845</v>
      </c>
      <c r="G250" s="136">
        <v>0</v>
      </c>
      <c r="H250" s="140">
        <v>1441.31</v>
      </c>
      <c r="I250" s="140">
        <v>5765.22</v>
      </c>
      <c r="J250" s="137">
        <f t="shared" si="2"/>
        <v>7206.5300000000007</v>
      </c>
      <c r="K250" s="138"/>
      <c r="L250" s="138"/>
      <c r="M250" s="138"/>
      <c r="N250" s="138"/>
      <c r="O250" s="138"/>
      <c r="P250" s="138"/>
      <c r="Q250" s="138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x14ac:dyDescent="0.2">
      <c r="A251" s="126" t="s">
        <v>205</v>
      </c>
      <c r="B251" s="48" t="s">
        <v>31</v>
      </c>
      <c r="C251" s="83" t="s">
        <v>191</v>
      </c>
      <c r="D251" s="48" t="s">
        <v>190</v>
      </c>
      <c r="E251" s="143">
        <v>1</v>
      </c>
      <c r="F251" s="202" t="s">
        <v>669</v>
      </c>
      <c r="G251" s="136">
        <v>0</v>
      </c>
      <c r="H251" s="136">
        <v>1441.31</v>
      </c>
      <c r="I251" s="136">
        <v>5765.22</v>
      </c>
      <c r="J251" s="137">
        <f t="shared" si="2"/>
        <v>7206.5300000000007</v>
      </c>
      <c r="K251" s="138"/>
      <c r="L251" s="138"/>
      <c r="M251" s="138"/>
      <c r="N251" s="138"/>
      <c r="O251" s="138"/>
      <c r="P251" s="138"/>
      <c r="Q251" s="138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x14ac:dyDescent="0.2">
      <c r="A252" s="126" t="s">
        <v>205</v>
      </c>
      <c r="B252" s="48" t="s">
        <v>31</v>
      </c>
      <c r="C252" s="83" t="s">
        <v>186</v>
      </c>
      <c r="D252" s="48" t="s">
        <v>190</v>
      </c>
      <c r="E252" s="143">
        <v>1</v>
      </c>
      <c r="F252" s="82" t="s">
        <v>650</v>
      </c>
      <c r="G252" s="136">
        <v>0</v>
      </c>
      <c r="H252" s="136">
        <v>1441.31</v>
      </c>
      <c r="I252" s="136">
        <v>5765.22</v>
      </c>
      <c r="J252" s="137">
        <f t="shared" si="2"/>
        <v>7206.5300000000007</v>
      </c>
      <c r="K252" s="138"/>
      <c r="L252" s="138"/>
      <c r="M252" s="138"/>
      <c r="N252" s="138"/>
      <c r="O252" s="138"/>
      <c r="P252" s="138"/>
      <c r="Q252" s="13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x14ac:dyDescent="0.2">
      <c r="A253" s="61" t="s">
        <v>258</v>
      </c>
      <c r="B253" s="48" t="s">
        <v>31</v>
      </c>
      <c r="C253" s="101" t="s">
        <v>187</v>
      </c>
      <c r="D253" s="48" t="s">
        <v>190</v>
      </c>
      <c r="E253" s="143">
        <v>1</v>
      </c>
      <c r="F253" s="81" t="s">
        <v>254</v>
      </c>
      <c r="G253" s="136">
        <v>0</v>
      </c>
      <c r="H253" s="136">
        <v>1441.31</v>
      </c>
      <c r="I253" s="136">
        <v>5765.22</v>
      </c>
      <c r="J253" s="137">
        <f t="shared" si="2"/>
        <v>7206.5300000000007</v>
      </c>
      <c r="K253" s="138"/>
      <c r="L253" s="138"/>
      <c r="M253" s="138"/>
      <c r="N253" s="138"/>
      <c r="O253" s="138"/>
      <c r="P253" s="138"/>
      <c r="Q253" s="138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x14ac:dyDescent="0.2">
      <c r="A254" s="126" t="s">
        <v>205</v>
      </c>
      <c r="B254" s="48" t="s">
        <v>31</v>
      </c>
      <c r="C254" s="182" t="s">
        <v>191</v>
      </c>
      <c r="D254" s="48" t="s">
        <v>190</v>
      </c>
      <c r="E254" s="143">
        <v>1</v>
      </c>
      <c r="F254" s="190" t="s">
        <v>336</v>
      </c>
      <c r="G254" s="136">
        <v>0</v>
      </c>
      <c r="H254" s="136">
        <v>1441.31</v>
      </c>
      <c r="I254" s="136">
        <v>5765.22</v>
      </c>
      <c r="J254" s="137">
        <f t="shared" si="2"/>
        <v>7206.5300000000007</v>
      </c>
      <c r="K254" s="138"/>
      <c r="L254" s="138"/>
      <c r="M254" s="138"/>
      <c r="N254" s="138"/>
      <c r="O254" s="138"/>
      <c r="P254" s="138"/>
      <c r="Q254" s="138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x14ac:dyDescent="0.2">
      <c r="A255" s="107" t="s">
        <v>205</v>
      </c>
      <c r="B255" s="67" t="s">
        <v>31</v>
      </c>
      <c r="C255" s="101" t="s">
        <v>187</v>
      </c>
      <c r="D255" s="67" t="s">
        <v>190</v>
      </c>
      <c r="E255" s="144">
        <v>1</v>
      </c>
      <c r="F255" s="119" t="s">
        <v>604</v>
      </c>
      <c r="G255" s="140">
        <v>0</v>
      </c>
      <c r="H255" s="140">
        <v>1441.31</v>
      </c>
      <c r="I255" s="140">
        <v>5765.22</v>
      </c>
      <c r="J255" s="141">
        <f t="shared" si="2"/>
        <v>7206.5300000000007</v>
      </c>
      <c r="K255" s="142"/>
      <c r="L255" s="142"/>
      <c r="M255" s="142"/>
      <c r="N255" s="142"/>
      <c r="O255" s="142"/>
      <c r="P255" s="142"/>
      <c r="Q255" s="142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105"/>
    </row>
    <row r="256" spans="1:30" s="106" customFormat="1" x14ac:dyDescent="0.2">
      <c r="A256" s="81" t="s">
        <v>205</v>
      </c>
      <c r="B256" s="48" t="s">
        <v>31</v>
      </c>
      <c r="C256" s="48" t="s">
        <v>186</v>
      </c>
      <c r="D256" s="48" t="s">
        <v>190</v>
      </c>
      <c r="E256" s="143">
        <v>1</v>
      </c>
      <c r="F256" s="81" t="s">
        <v>268</v>
      </c>
      <c r="G256" s="136">
        <v>0</v>
      </c>
      <c r="H256" s="136">
        <v>1441.31</v>
      </c>
      <c r="I256" s="136">
        <v>5765.22</v>
      </c>
      <c r="J256" s="137">
        <f t="shared" si="2"/>
        <v>7206.5300000000007</v>
      </c>
      <c r="K256" s="138"/>
      <c r="L256" s="138"/>
      <c r="M256" s="138"/>
      <c r="N256" s="138"/>
      <c r="O256" s="138"/>
      <c r="P256" s="138"/>
      <c r="Q256" s="13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s="106" customFormat="1" x14ac:dyDescent="0.2">
      <c r="A257" s="107" t="s">
        <v>775</v>
      </c>
      <c r="B257" s="67" t="s">
        <v>31</v>
      </c>
      <c r="C257" s="101" t="s">
        <v>749</v>
      </c>
      <c r="D257" s="67" t="s">
        <v>190</v>
      </c>
      <c r="E257" s="144">
        <v>1</v>
      </c>
      <c r="F257" s="204" t="s">
        <v>848</v>
      </c>
      <c r="G257" s="140">
        <v>0</v>
      </c>
      <c r="H257" s="136">
        <v>1441.31</v>
      </c>
      <c r="I257" s="136">
        <v>5765.22</v>
      </c>
      <c r="J257" s="137">
        <f t="shared" si="2"/>
        <v>7206.5300000000007</v>
      </c>
      <c r="K257" s="142"/>
      <c r="L257" s="142"/>
      <c r="M257" s="142"/>
      <c r="N257" s="142"/>
      <c r="O257" s="142"/>
      <c r="P257" s="142"/>
      <c r="Q257" s="142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105"/>
    </row>
    <row r="258" spans="1:30" s="106" customFormat="1" x14ac:dyDescent="0.2">
      <c r="A258" s="61" t="s">
        <v>205</v>
      </c>
      <c r="B258" s="48" t="s">
        <v>31</v>
      </c>
      <c r="C258" s="179" t="s">
        <v>241</v>
      </c>
      <c r="D258" s="48" t="s">
        <v>190</v>
      </c>
      <c r="E258" s="143">
        <v>1</v>
      </c>
      <c r="F258" s="187" t="s">
        <v>305</v>
      </c>
      <c r="G258" s="136">
        <v>0</v>
      </c>
      <c r="H258" s="136">
        <v>1441.31</v>
      </c>
      <c r="I258" s="136">
        <v>5765.22</v>
      </c>
      <c r="J258" s="137">
        <f t="shared" si="2"/>
        <v>7206.5300000000007</v>
      </c>
      <c r="K258" s="138"/>
      <c r="L258" s="138"/>
      <c r="M258" s="138"/>
      <c r="N258" s="138"/>
      <c r="O258" s="138"/>
      <c r="P258" s="138"/>
      <c r="Q258" s="13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s="106" customFormat="1" x14ac:dyDescent="0.2">
      <c r="A259" s="107" t="s">
        <v>205</v>
      </c>
      <c r="B259" s="67" t="s">
        <v>31</v>
      </c>
      <c r="C259" s="101" t="s">
        <v>191</v>
      </c>
      <c r="D259" s="67" t="s">
        <v>190</v>
      </c>
      <c r="E259" s="144">
        <v>1</v>
      </c>
      <c r="F259" s="202" t="s">
        <v>615</v>
      </c>
      <c r="G259" s="140">
        <v>0</v>
      </c>
      <c r="H259" s="136">
        <v>1441.31</v>
      </c>
      <c r="I259" s="136">
        <v>5765.22</v>
      </c>
      <c r="J259" s="141">
        <f t="shared" si="2"/>
        <v>7206.5300000000007</v>
      </c>
      <c r="K259" s="142"/>
      <c r="L259" s="142"/>
      <c r="M259" s="142"/>
      <c r="N259" s="142"/>
      <c r="O259" s="142"/>
      <c r="P259" s="142"/>
      <c r="Q259" s="142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</row>
    <row r="260" spans="1:30" s="106" customFormat="1" x14ac:dyDescent="0.2">
      <c r="A260" s="107" t="s">
        <v>205</v>
      </c>
      <c r="B260" s="67" t="s">
        <v>31</v>
      </c>
      <c r="C260" s="101" t="s">
        <v>186</v>
      </c>
      <c r="D260" s="67" t="s">
        <v>190</v>
      </c>
      <c r="E260" s="144">
        <v>1</v>
      </c>
      <c r="F260" s="119" t="s">
        <v>659</v>
      </c>
      <c r="G260" s="140">
        <v>0</v>
      </c>
      <c r="H260" s="140">
        <v>1441.31</v>
      </c>
      <c r="I260" s="140">
        <v>5765.22</v>
      </c>
      <c r="J260" s="141">
        <f t="shared" si="2"/>
        <v>7206.5300000000007</v>
      </c>
      <c r="K260" s="142"/>
      <c r="L260" s="142"/>
      <c r="M260" s="142"/>
      <c r="N260" s="142"/>
      <c r="O260" s="142"/>
      <c r="P260" s="142"/>
      <c r="Q260" s="142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/>
      <c r="AC260" s="105"/>
      <c r="AD260" s="105"/>
    </row>
    <row r="261" spans="1:30" x14ac:dyDescent="0.2">
      <c r="A261" s="119" t="s">
        <v>205</v>
      </c>
      <c r="B261" s="67" t="s">
        <v>31</v>
      </c>
      <c r="C261" s="101" t="s">
        <v>185</v>
      </c>
      <c r="D261" s="67" t="s">
        <v>190</v>
      </c>
      <c r="E261" s="144">
        <v>1</v>
      </c>
      <c r="F261" s="202" t="s">
        <v>656</v>
      </c>
      <c r="G261" s="140">
        <v>0</v>
      </c>
      <c r="H261" s="140">
        <v>1441.31</v>
      </c>
      <c r="I261" s="140">
        <v>5765.22</v>
      </c>
      <c r="J261" s="141">
        <f t="shared" si="2"/>
        <v>7206.5300000000007</v>
      </c>
      <c r="K261" s="142"/>
      <c r="L261" s="142"/>
      <c r="M261" s="142"/>
      <c r="N261" s="142"/>
      <c r="O261" s="142"/>
      <c r="P261" s="142"/>
      <c r="Q261" s="142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5"/>
      <c r="AD261" s="105"/>
    </row>
    <row r="262" spans="1:30" s="106" customFormat="1" x14ac:dyDescent="0.2">
      <c r="A262" s="119" t="s">
        <v>205</v>
      </c>
      <c r="B262" s="67" t="s">
        <v>31</v>
      </c>
      <c r="C262" s="101" t="s">
        <v>191</v>
      </c>
      <c r="D262" s="67" t="s">
        <v>190</v>
      </c>
      <c r="E262" s="144">
        <v>1</v>
      </c>
      <c r="F262" s="203" t="s">
        <v>613</v>
      </c>
      <c r="G262" s="140">
        <v>0</v>
      </c>
      <c r="H262" s="140">
        <v>1441.31</v>
      </c>
      <c r="I262" s="140">
        <v>5765.22</v>
      </c>
      <c r="J262" s="141">
        <f t="shared" si="2"/>
        <v>7206.5300000000007</v>
      </c>
      <c r="K262" s="142"/>
      <c r="L262" s="142"/>
      <c r="M262" s="142"/>
      <c r="N262" s="142"/>
      <c r="O262" s="142"/>
      <c r="P262" s="142"/>
      <c r="Q262" s="142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105"/>
    </row>
    <row r="263" spans="1:30" s="106" customFormat="1" x14ac:dyDescent="0.2">
      <c r="A263" s="82" t="s">
        <v>205</v>
      </c>
      <c r="B263" s="48" t="s">
        <v>31</v>
      </c>
      <c r="C263" s="195" t="s">
        <v>186</v>
      </c>
      <c r="D263" s="48" t="s">
        <v>190</v>
      </c>
      <c r="E263" s="143">
        <v>1</v>
      </c>
      <c r="F263" s="202" t="s">
        <v>671</v>
      </c>
      <c r="G263" s="136">
        <v>0</v>
      </c>
      <c r="H263" s="140">
        <v>1441.31</v>
      </c>
      <c r="I263" s="140">
        <v>5765.22</v>
      </c>
      <c r="J263" s="137">
        <f t="shared" si="2"/>
        <v>7206.5300000000007</v>
      </c>
      <c r="K263" s="138"/>
      <c r="L263" s="138"/>
      <c r="M263" s="138"/>
      <c r="N263" s="138"/>
      <c r="O263" s="138"/>
      <c r="P263" s="138"/>
      <c r="Q263" s="13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s="106" customFormat="1" x14ac:dyDescent="0.2">
      <c r="A264" s="82" t="s">
        <v>205</v>
      </c>
      <c r="B264" s="48" t="s">
        <v>31</v>
      </c>
      <c r="C264" s="195" t="s">
        <v>187</v>
      </c>
      <c r="D264" s="48" t="s">
        <v>190</v>
      </c>
      <c r="E264" s="143">
        <v>1</v>
      </c>
      <c r="F264" s="202" t="s">
        <v>674</v>
      </c>
      <c r="G264" s="136">
        <v>0</v>
      </c>
      <c r="H264" s="140">
        <v>1441.31</v>
      </c>
      <c r="I264" s="140">
        <v>5765.22</v>
      </c>
      <c r="J264" s="137">
        <f t="shared" si="2"/>
        <v>7206.5300000000007</v>
      </c>
      <c r="K264" s="138"/>
      <c r="L264" s="138"/>
      <c r="M264" s="138"/>
      <c r="N264" s="138"/>
      <c r="O264" s="138"/>
      <c r="P264" s="138"/>
      <c r="Q264" s="13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s="106" customFormat="1" x14ac:dyDescent="0.2">
      <c r="A265" s="54" t="s">
        <v>192</v>
      </c>
      <c r="B265" s="48" t="s">
        <v>31</v>
      </c>
      <c r="C265" s="181" t="s">
        <v>192</v>
      </c>
      <c r="D265" s="48" t="s">
        <v>192</v>
      </c>
      <c r="E265" s="143">
        <v>1</v>
      </c>
      <c r="F265" s="209" t="s">
        <v>192</v>
      </c>
      <c r="G265" s="136">
        <v>0</v>
      </c>
      <c r="H265" s="140">
        <v>0</v>
      </c>
      <c r="I265" s="140">
        <v>0</v>
      </c>
      <c r="J265" s="137">
        <f t="shared" si="2"/>
        <v>0</v>
      </c>
      <c r="K265" s="138"/>
      <c r="L265" s="138"/>
      <c r="M265" s="138"/>
      <c r="N265" s="138"/>
      <c r="O265" s="138"/>
      <c r="P265" s="138"/>
      <c r="Q265" s="13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s="106" customFormat="1" x14ac:dyDescent="0.2">
      <c r="A266" s="82" t="s">
        <v>775</v>
      </c>
      <c r="B266" s="48" t="s">
        <v>31</v>
      </c>
      <c r="C266" s="195" t="s">
        <v>749</v>
      </c>
      <c r="D266" s="48" t="s">
        <v>190</v>
      </c>
      <c r="E266" s="143">
        <v>1</v>
      </c>
      <c r="F266" s="204" t="s">
        <v>849</v>
      </c>
      <c r="G266" s="136">
        <v>0</v>
      </c>
      <c r="H266" s="140">
        <v>1441.31</v>
      </c>
      <c r="I266" s="140">
        <v>5765.22</v>
      </c>
      <c r="J266" s="137">
        <f t="shared" si="2"/>
        <v>7206.5300000000007</v>
      </c>
      <c r="K266" s="138"/>
      <c r="L266" s="138"/>
      <c r="M266" s="138"/>
      <c r="N266" s="138"/>
      <c r="O266" s="138"/>
      <c r="P266" s="138"/>
      <c r="Q266" s="13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s="106" customFormat="1" x14ac:dyDescent="0.2">
      <c r="A267" s="82" t="s">
        <v>205</v>
      </c>
      <c r="B267" s="48" t="s">
        <v>31</v>
      </c>
      <c r="C267" s="195" t="s">
        <v>185</v>
      </c>
      <c r="D267" s="48" t="s">
        <v>190</v>
      </c>
      <c r="E267" s="143">
        <v>1</v>
      </c>
      <c r="F267" s="202" t="s">
        <v>683</v>
      </c>
      <c r="G267" s="136">
        <v>0</v>
      </c>
      <c r="H267" s="140">
        <v>1441.31</v>
      </c>
      <c r="I267" s="140">
        <v>5765.22</v>
      </c>
      <c r="J267" s="137">
        <f t="shared" si="2"/>
        <v>7206.5300000000007</v>
      </c>
      <c r="K267" s="138"/>
      <c r="L267" s="138"/>
      <c r="M267" s="138"/>
      <c r="N267" s="138"/>
      <c r="O267" s="138"/>
      <c r="P267" s="138"/>
      <c r="Q267" s="13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82" t="s">
        <v>205</v>
      </c>
      <c r="B268" s="48" t="s">
        <v>31</v>
      </c>
      <c r="C268" s="195" t="s">
        <v>212</v>
      </c>
      <c r="D268" s="48" t="s">
        <v>190</v>
      </c>
      <c r="E268" s="143">
        <v>1</v>
      </c>
      <c r="F268" s="223" t="s">
        <v>850</v>
      </c>
      <c r="G268" s="136">
        <v>0</v>
      </c>
      <c r="H268" s="140">
        <v>1441.31</v>
      </c>
      <c r="I268" s="140">
        <v>5765.22</v>
      </c>
      <c r="J268" s="137">
        <f t="shared" si="2"/>
        <v>7206.5300000000007</v>
      </c>
      <c r="K268" s="138"/>
      <c r="L268" s="138"/>
      <c r="M268" s="138"/>
      <c r="N268" s="138"/>
      <c r="O268" s="138"/>
      <c r="P268" s="138"/>
      <c r="Q268" s="13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107" t="s">
        <v>205</v>
      </c>
      <c r="B269" s="67" t="s">
        <v>31</v>
      </c>
      <c r="C269" s="184" t="s">
        <v>187</v>
      </c>
      <c r="D269" s="67" t="s">
        <v>190</v>
      </c>
      <c r="E269" s="144">
        <v>1</v>
      </c>
      <c r="F269" s="192" t="s">
        <v>605</v>
      </c>
      <c r="G269" s="140">
        <v>0</v>
      </c>
      <c r="H269" s="140">
        <v>1441.31</v>
      </c>
      <c r="I269" s="140">
        <v>5765.22</v>
      </c>
      <c r="J269" s="141">
        <f t="shared" si="2"/>
        <v>7206.5300000000007</v>
      </c>
      <c r="K269" s="138"/>
      <c r="L269" s="138"/>
      <c r="M269" s="138"/>
      <c r="N269" s="138"/>
      <c r="O269" s="138"/>
      <c r="P269" s="138"/>
      <c r="Q269" s="13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82" t="s">
        <v>205</v>
      </c>
      <c r="B270" s="48" t="s">
        <v>31</v>
      </c>
      <c r="C270" s="195" t="s">
        <v>212</v>
      </c>
      <c r="D270" s="48" t="s">
        <v>190</v>
      </c>
      <c r="E270" s="143">
        <v>1</v>
      </c>
      <c r="F270" s="204" t="s">
        <v>314</v>
      </c>
      <c r="G270" s="136">
        <v>0</v>
      </c>
      <c r="H270" s="140">
        <v>1441.31</v>
      </c>
      <c r="I270" s="140">
        <v>5765.22</v>
      </c>
      <c r="J270" s="137">
        <f t="shared" si="2"/>
        <v>7206.5300000000007</v>
      </c>
      <c r="K270" s="138"/>
      <c r="L270" s="138"/>
      <c r="M270" s="138"/>
      <c r="N270" s="138"/>
      <c r="O270" s="138"/>
      <c r="P270" s="138"/>
      <c r="Q270" s="13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82" t="s">
        <v>205</v>
      </c>
      <c r="B271" s="48" t="s">
        <v>31</v>
      </c>
      <c r="C271" s="195" t="s">
        <v>185</v>
      </c>
      <c r="D271" s="48" t="s">
        <v>190</v>
      </c>
      <c r="E271" s="143">
        <v>1</v>
      </c>
      <c r="F271" s="205" t="s">
        <v>687</v>
      </c>
      <c r="G271" s="136">
        <v>0</v>
      </c>
      <c r="H271" s="140">
        <v>1441.31</v>
      </c>
      <c r="I271" s="140">
        <v>5765.22</v>
      </c>
      <c r="J271" s="137">
        <f t="shared" si="2"/>
        <v>7206.5300000000007</v>
      </c>
      <c r="K271" s="138"/>
      <c r="L271" s="138"/>
      <c r="M271" s="138"/>
      <c r="N271" s="138"/>
      <c r="O271" s="138"/>
      <c r="P271" s="138"/>
      <c r="Q271" s="13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54" t="s">
        <v>192</v>
      </c>
      <c r="B272" s="48" t="s">
        <v>31</v>
      </c>
      <c r="C272" s="181" t="s">
        <v>192</v>
      </c>
      <c r="D272" s="48" t="s">
        <v>192</v>
      </c>
      <c r="E272" s="143">
        <v>1</v>
      </c>
      <c r="F272" s="217" t="s">
        <v>192</v>
      </c>
      <c r="G272" s="136">
        <v>0</v>
      </c>
      <c r="H272" s="140">
        <v>0</v>
      </c>
      <c r="I272" s="140">
        <v>0</v>
      </c>
      <c r="J272" s="137">
        <f t="shared" si="2"/>
        <v>0</v>
      </c>
      <c r="K272" s="138"/>
      <c r="L272" s="138"/>
      <c r="M272" s="138"/>
      <c r="N272" s="138"/>
      <c r="O272" s="138"/>
      <c r="P272" s="138"/>
      <c r="Q272" s="138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s="106" customFormat="1" x14ac:dyDescent="0.2">
      <c r="A273" s="107" t="s">
        <v>205</v>
      </c>
      <c r="B273" s="67" t="s">
        <v>31</v>
      </c>
      <c r="C273" s="184" t="s">
        <v>212</v>
      </c>
      <c r="D273" s="67" t="s">
        <v>190</v>
      </c>
      <c r="E273" s="144">
        <v>1</v>
      </c>
      <c r="F273" s="204" t="s">
        <v>761</v>
      </c>
      <c r="G273" s="140">
        <v>0</v>
      </c>
      <c r="H273" s="140">
        <v>1441.31</v>
      </c>
      <c r="I273" s="140">
        <v>5765.22</v>
      </c>
      <c r="J273" s="137">
        <f t="shared" si="2"/>
        <v>7206.5300000000007</v>
      </c>
      <c r="K273" s="142"/>
      <c r="L273" s="142"/>
      <c r="M273" s="142"/>
      <c r="N273" s="142"/>
      <c r="O273" s="142"/>
      <c r="P273" s="142"/>
      <c r="Q273" s="142"/>
      <c r="R273" s="105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</row>
    <row r="274" spans="1:30" s="106" customFormat="1" x14ac:dyDescent="0.2">
      <c r="A274" s="107" t="s">
        <v>205</v>
      </c>
      <c r="B274" s="67" t="s">
        <v>31</v>
      </c>
      <c r="C274" s="184" t="s">
        <v>785</v>
      </c>
      <c r="D274" s="67" t="s">
        <v>190</v>
      </c>
      <c r="E274" s="144">
        <v>1</v>
      </c>
      <c r="F274" s="204" t="s">
        <v>896</v>
      </c>
      <c r="G274" s="140">
        <v>0</v>
      </c>
      <c r="H274" s="140">
        <v>1441.31</v>
      </c>
      <c r="I274" s="140">
        <v>5765.22</v>
      </c>
      <c r="J274" s="141">
        <f t="shared" si="2"/>
        <v>7206.5300000000007</v>
      </c>
      <c r="K274" s="142"/>
      <c r="L274" s="142"/>
      <c r="M274" s="142"/>
      <c r="N274" s="142"/>
      <c r="O274" s="142"/>
      <c r="P274" s="142"/>
      <c r="Q274" s="142"/>
      <c r="R274" s="105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</row>
    <row r="275" spans="1:30" s="106" customFormat="1" x14ac:dyDescent="0.2">
      <c r="A275" s="107" t="s">
        <v>205</v>
      </c>
      <c r="B275" s="67" t="s">
        <v>31</v>
      </c>
      <c r="C275" s="184" t="s">
        <v>186</v>
      </c>
      <c r="D275" s="67" t="s">
        <v>190</v>
      </c>
      <c r="E275" s="144">
        <v>1</v>
      </c>
      <c r="F275" s="204" t="s">
        <v>696</v>
      </c>
      <c r="G275" s="140">
        <v>0</v>
      </c>
      <c r="H275" s="140">
        <v>1441.31</v>
      </c>
      <c r="I275" s="140">
        <v>5765.22</v>
      </c>
      <c r="J275" s="141">
        <f t="shared" si="2"/>
        <v>7206.5300000000007</v>
      </c>
      <c r="K275" s="142"/>
      <c r="L275" s="142"/>
      <c r="M275" s="142"/>
      <c r="N275" s="142"/>
      <c r="O275" s="142"/>
      <c r="P275" s="142"/>
      <c r="Q275" s="142"/>
      <c r="R275" s="105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</row>
    <row r="276" spans="1:30" s="106" customFormat="1" x14ac:dyDescent="0.2">
      <c r="A276" s="107" t="s">
        <v>205</v>
      </c>
      <c r="B276" s="67" t="s">
        <v>31</v>
      </c>
      <c r="C276" s="184" t="s">
        <v>186</v>
      </c>
      <c r="D276" s="67" t="s">
        <v>190</v>
      </c>
      <c r="E276" s="144">
        <v>1</v>
      </c>
      <c r="F276" s="203" t="s">
        <v>697</v>
      </c>
      <c r="G276" s="140">
        <v>0</v>
      </c>
      <c r="H276" s="140">
        <v>1441.31</v>
      </c>
      <c r="I276" s="140">
        <v>5765.22</v>
      </c>
      <c r="J276" s="141">
        <f t="shared" si="2"/>
        <v>7206.5300000000007</v>
      </c>
      <c r="K276" s="142"/>
      <c r="L276" s="142"/>
      <c r="M276" s="142"/>
      <c r="N276" s="142"/>
      <c r="O276" s="142"/>
      <c r="P276" s="142"/>
      <c r="Q276" s="142"/>
      <c r="R276" s="105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</row>
    <row r="277" spans="1:30" s="106" customFormat="1" x14ac:dyDescent="0.2">
      <c r="A277" s="107" t="s">
        <v>205</v>
      </c>
      <c r="B277" s="67" t="s">
        <v>31</v>
      </c>
      <c r="C277" s="184" t="s">
        <v>186</v>
      </c>
      <c r="D277" s="67" t="s">
        <v>190</v>
      </c>
      <c r="E277" s="144">
        <v>1</v>
      </c>
      <c r="F277" s="203" t="s">
        <v>698</v>
      </c>
      <c r="G277" s="140">
        <v>0</v>
      </c>
      <c r="H277" s="140">
        <v>1441.31</v>
      </c>
      <c r="I277" s="140">
        <v>5765.22</v>
      </c>
      <c r="J277" s="141">
        <f t="shared" si="2"/>
        <v>7206.5300000000007</v>
      </c>
      <c r="K277" s="142"/>
      <c r="L277" s="142"/>
      <c r="M277" s="142"/>
      <c r="N277" s="142"/>
      <c r="O277" s="142"/>
      <c r="P277" s="142"/>
      <c r="Q277" s="142"/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</row>
    <row r="278" spans="1:30" s="106" customFormat="1" x14ac:dyDescent="0.2">
      <c r="A278" s="107" t="s">
        <v>205</v>
      </c>
      <c r="B278" s="67" t="s">
        <v>31</v>
      </c>
      <c r="C278" s="108" t="s">
        <v>186</v>
      </c>
      <c r="D278" s="67" t="s">
        <v>190</v>
      </c>
      <c r="E278" s="144">
        <v>1</v>
      </c>
      <c r="F278" s="204" t="s">
        <v>700</v>
      </c>
      <c r="G278" s="140">
        <v>0</v>
      </c>
      <c r="H278" s="140">
        <v>1441.31</v>
      </c>
      <c r="I278" s="140">
        <v>5765.22</v>
      </c>
      <c r="J278" s="141">
        <f t="shared" si="2"/>
        <v>7206.5300000000007</v>
      </c>
      <c r="K278" s="142"/>
      <c r="L278" s="142"/>
      <c r="M278" s="142"/>
      <c r="N278" s="142"/>
      <c r="O278" s="142"/>
      <c r="P278" s="142"/>
      <c r="Q278" s="142"/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</row>
    <row r="279" spans="1:30" s="106" customFormat="1" x14ac:dyDescent="0.2">
      <c r="A279" s="107" t="s">
        <v>205</v>
      </c>
      <c r="B279" s="67" t="s">
        <v>31</v>
      </c>
      <c r="C279" s="108" t="s">
        <v>185</v>
      </c>
      <c r="D279" s="67" t="s">
        <v>190</v>
      </c>
      <c r="E279" s="144">
        <v>1</v>
      </c>
      <c r="F279" s="204" t="s">
        <v>701</v>
      </c>
      <c r="G279" s="140">
        <v>0</v>
      </c>
      <c r="H279" s="140">
        <v>1441.31</v>
      </c>
      <c r="I279" s="140">
        <v>5765.22</v>
      </c>
      <c r="J279" s="141">
        <f t="shared" si="2"/>
        <v>7206.5300000000007</v>
      </c>
      <c r="K279" s="142"/>
      <c r="L279" s="142"/>
      <c r="M279" s="142"/>
      <c r="N279" s="142"/>
      <c r="O279" s="142"/>
      <c r="P279" s="142"/>
      <c r="Q279" s="142"/>
      <c r="R279" s="105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</row>
    <row r="280" spans="1:30" s="106" customFormat="1" x14ac:dyDescent="0.2">
      <c r="A280" s="107" t="s">
        <v>205</v>
      </c>
      <c r="B280" s="67" t="s">
        <v>31</v>
      </c>
      <c r="C280" s="108" t="s">
        <v>186</v>
      </c>
      <c r="D280" s="67" t="s">
        <v>190</v>
      </c>
      <c r="E280" s="144">
        <v>1</v>
      </c>
      <c r="F280" s="204" t="s">
        <v>706</v>
      </c>
      <c r="G280" s="140">
        <v>0</v>
      </c>
      <c r="H280" s="140">
        <v>1441.31</v>
      </c>
      <c r="I280" s="140">
        <v>5765.22</v>
      </c>
      <c r="J280" s="141">
        <f t="shared" si="2"/>
        <v>7206.5300000000007</v>
      </c>
      <c r="K280" s="142"/>
      <c r="L280" s="142"/>
      <c r="M280" s="142"/>
      <c r="N280" s="142"/>
      <c r="O280" s="142"/>
      <c r="P280" s="142"/>
      <c r="Q280" s="142"/>
      <c r="R280" s="105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</row>
    <row r="281" spans="1:30" s="106" customFormat="1" x14ac:dyDescent="0.2">
      <c r="A281" s="107" t="s">
        <v>205</v>
      </c>
      <c r="B281" s="67" t="s">
        <v>31</v>
      </c>
      <c r="C281" s="108" t="s">
        <v>186</v>
      </c>
      <c r="D281" s="67" t="s">
        <v>190</v>
      </c>
      <c r="E281" s="144">
        <v>1</v>
      </c>
      <c r="F281" s="204" t="s">
        <v>707</v>
      </c>
      <c r="G281" s="140">
        <v>0</v>
      </c>
      <c r="H281" s="140">
        <v>1441.31</v>
      </c>
      <c r="I281" s="140">
        <v>5765.22</v>
      </c>
      <c r="J281" s="141">
        <f t="shared" si="2"/>
        <v>7206.5300000000007</v>
      </c>
      <c r="K281" s="142"/>
      <c r="L281" s="142"/>
      <c r="M281" s="142"/>
      <c r="N281" s="142"/>
      <c r="O281" s="142"/>
      <c r="P281" s="142"/>
      <c r="Q281" s="142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</row>
    <row r="282" spans="1:30" s="106" customFormat="1" x14ac:dyDescent="0.2">
      <c r="A282" s="107" t="s">
        <v>205</v>
      </c>
      <c r="B282" s="67" t="s">
        <v>31</v>
      </c>
      <c r="C282" s="108" t="s">
        <v>185</v>
      </c>
      <c r="D282" s="67" t="s">
        <v>190</v>
      </c>
      <c r="E282" s="144">
        <v>1</v>
      </c>
      <c r="F282" s="202" t="s">
        <v>712</v>
      </c>
      <c r="G282" s="140">
        <v>0</v>
      </c>
      <c r="H282" s="140">
        <v>1441.31</v>
      </c>
      <c r="I282" s="140">
        <v>5765.22</v>
      </c>
      <c r="J282" s="141">
        <f t="shared" si="2"/>
        <v>7206.5300000000007</v>
      </c>
      <c r="K282" s="142"/>
      <c r="L282" s="142"/>
      <c r="M282" s="142"/>
      <c r="N282" s="142"/>
      <c r="O282" s="142"/>
      <c r="P282" s="142"/>
      <c r="Q282" s="142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</row>
    <row r="283" spans="1:30" s="106" customFormat="1" x14ac:dyDescent="0.2">
      <c r="A283" s="126" t="s">
        <v>205</v>
      </c>
      <c r="B283" s="48" t="s">
        <v>31</v>
      </c>
      <c r="C283" s="125" t="s">
        <v>185</v>
      </c>
      <c r="D283" s="48" t="s">
        <v>190</v>
      </c>
      <c r="E283" s="143">
        <v>1</v>
      </c>
      <c r="F283" s="202" t="s">
        <v>713</v>
      </c>
      <c r="G283" s="136">
        <v>0</v>
      </c>
      <c r="H283" s="140">
        <v>1441.31</v>
      </c>
      <c r="I283" s="140">
        <v>5765.22</v>
      </c>
      <c r="J283" s="137">
        <f t="shared" si="2"/>
        <v>7206.5300000000007</v>
      </c>
      <c r="K283" s="138"/>
      <c r="L283" s="138"/>
      <c r="M283" s="138"/>
      <c r="N283" s="138"/>
      <c r="O283" s="138"/>
      <c r="P283" s="138"/>
      <c r="Q283" s="13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s="106" customFormat="1" x14ac:dyDescent="0.2">
      <c r="A284" s="126" t="s">
        <v>205</v>
      </c>
      <c r="B284" s="48" t="s">
        <v>31</v>
      </c>
      <c r="C284" s="125" t="s">
        <v>186</v>
      </c>
      <c r="D284" s="48" t="s">
        <v>190</v>
      </c>
      <c r="E284" s="143">
        <v>1</v>
      </c>
      <c r="F284" s="202" t="s">
        <v>714</v>
      </c>
      <c r="G284" s="136">
        <v>0</v>
      </c>
      <c r="H284" s="140">
        <v>1441.31</v>
      </c>
      <c r="I284" s="140">
        <v>5765.22</v>
      </c>
      <c r="J284" s="137">
        <f t="shared" si="2"/>
        <v>7206.5300000000007</v>
      </c>
      <c r="K284" s="138"/>
      <c r="L284" s="138"/>
      <c r="M284" s="138"/>
      <c r="N284" s="138"/>
      <c r="O284" s="138"/>
      <c r="P284" s="138"/>
      <c r="Q284" s="13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s="106" customFormat="1" x14ac:dyDescent="0.2">
      <c r="A285" s="107" t="s">
        <v>205</v>
      </c>
      <c r="B285" s="67" t="s">
        <v>31</v>
      </c>
      <c r="C285" s="108" t="s">
        <v>185</v>
      </c>
      <c r="D285" s="67" t="s">
        <v>190</v>
      </c>
      <c r="E285" s="144">
        <v>1</v>
      </c>
      <c r="F285" s="202" t="s">
        <v>715</v>
      </c>
      <c r="G285" s="140">
        <v>0</v>
      </c>
      <c r="H285" s="140">
        <v>1441.31</v>
      </c>
      <c r="I285" s="140">
        <v>5765.22</v>
      </c>
      <c r="J285" s="141">
        <f t="shared" si="2"/>
        <v>7206.5300000000007</v>
      </c>
      <c r="K285" s="142"/>
      <c r="L285" s="142"/>
      <c r="M285" s="142"/>
      <c r="N285" s="142"/>
      <c r="O285" s="142"/>
      <c r="P285" s="142"/>
      <c r="Q285" s="142"/>
      <c r="R285" s="105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105"/>
    </row>
    <row r="286" spans="1:30" s="106" customFormat="1" x14ac:dyDescent="0.2">
      <c r="A286" s="107" t="s">
        <v>205</v>
      </c>
      <c r="B286" s="67" t="s">
        <v>31</v>
      </c>
      <c r="C286" s="108" t="s">
        <v>191</v>
      </c>
      <c r="D286" s="67" t="s">
        <v>190</v>
      </c>
      <c r="E286" s="144">
        <v>1</v>
      </c>
      <c r="F286" s="63" t="s">
        <v>672</v>
      </c>
      <c r="G286" s="140">
        <v>0</v>
      </c>
      <c r="H286" s="140">
        <v>1441.31</v>
      </c>
      <c r="I286" s="140">
        <v>5765.22</v>
      </c>
      <c r="J286" s="141">
        <f t="shared" si="2"/>
        <v>7206.5300000000007</v>
      </c>
      <c r="K286" s="142"/>
      <c r="L286" s="142"/>
      <c r="M286" s="142"/>
      <c r="N286" s="142"/>
      <c r="O286" s="142"/>
      <c r="P286" s="142"/>
      <c r="Q286" s="142"/>
      <c r="R286" s="105"/>
      <c r="S286" s="105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105"/>
    </row>
    <row r="287" spans="1:30" x14ac:dyDescent="0.2">
      <c r="A287" s="107" t="s">
        <v>205</v>
      </c>
      <c r="B287" s="67" t="s">
        <v>31</v>
      </c>
      <c r="C287" s="108" t="s">
        <v>187</v>
      </c>
      <c r="D287" s="67" t="s">
        <v>190</v>
      </c>
      <c r="E287" s="144">
        <v>1</v>
      </c>
      <c r="F287" s="204" t="s">
        <v>736</v>
      </c>
      <c r="G287" s="140">
        <v>0</v>
      </c>
      <c r="H287" s="140">
        <v>1441.31</v>
      </c>
      <c r="I287" s="140">
        <v>5765.22</v>
      </c>
      <c r="J287" s="141">
        <f t="shared" si="2"/>
        <v>7206.5300000000007</v>
      </c>
      <c r="K287" s="142"/>
      <c r="L287" s="142"/>
      <c r="M287" s="142"/>
      <c r="N287" s="142"/>
      <c r="O287" s="142"/>
      <c r="P287" s="142"/>
      <c r="Q287" s="142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</row>
    <row r="288" spans="1:30" x14ac:dyDescent="0.2">
      <c r="A288" s="107" t="s">
        <v>205</v>
      </c>
      <c r="B288" s="67" t="s">
        <v>31</v>
      </c>
      <c r="C288" s="108" t="s">
        <v>186</v>
      </c>
      <c r="D288" s="67" t="s">
        <v>190</v>
      </c>
      <c r="E288" s="144">
        <v>1</v>
      </c>
      <c r="F288" s="204" t="s">
        <v>738</v>
      </c>
      <c r="G288" s="140">
        <v>0</v>
      </c>
      <c r="H288" s="140">
        <v>1441.31</v>
      </c>
      <c r="I288" s="140">
        <v>5765.22</v>
      </c>
      <c r="J288" s="141">
        <f t="shared" si="2"/>
        <v>7206.5300000000007</v>
      </c>
      <c r="K288" s="142"/>
      <c r="L288" s="142"/>
      <c r="M288" s="142"/>
      <c r="N288" s="142"/>
      <c r="O288" s="142"/>
      <c r="P288" s="142"/>
      <c r="Q288" s="142"/>
      <c r="R288" s="105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</row>
    <row r="289" spans="1:30" x14ac:dyDescent="0.2">
      <c r="A289" s="107" t="s">
        <v>742</v>
      </c>
      <c r="B289" s="67" t="s">
        <v>31</v>
      </c>
      <c r="C289" s="108" t="s">
        <v>191</v>
      </c>
      <c r="D289" s="67" t="s">
        <v>189</v>
      </c>
      <c r="E289" s="144">
        <v>1</v>
      </c>
      <c r="F289" s="214" t="s">
        <v>741</v>
      </c>
      <c r="G289" s="140">
        <v>0</v>
      </c>
      <c r="H289" s="140">
        <v>0</v>
      </c>
      <c r="I289" s="140">
        <v>5765.22</v>
      </c>
      <c r="J289" s="141">
        <f t="shared" si="2"/>
        <v>5765.22</v>
      </c>
      <c r="K289" s="142"/>
      <c r="L289" s="142"/>
      <c r="M289" s="142"/>
      <c r="N289" s="142"/>
      <c r="O289" s="142"/>
      <c r="P289" s="142"/>
      <c r="Q289" s="142"/>
      <c r="R289" s="105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</row>
    <row r="290" spans="1:30" x14ac:dyDescent="0.2">
      <c r="A290" s="107" t="s">
        <v>205</v>
      </c>
      <c r="B290" s="67" t="s">
        <v>31</v>
      </c>
      <c r="C290" s="215" t="s">
        <v>788</v>
      </c>
      <c r="D290" s="67" t="s">
        <v>190</v>
      </c>
      <c r="E290" s="144">
        <v>1</v>
      </c>
      <c r="F290" s="214" t="s">
        <v>897</v>
      </c>
      <c r="G290" s="140">
        <v>0</v>
      </c>
      <c r="H290" s="140">
        <v>1441.31</v>
      </c>
      <c r="I290" s="140">
        <v>5765.22</v>
      </c>
      <c r="J290" s="141">
        <f t="shared" si="2"/>
        <v>7206.5300000000007</v>
      </c>
      <c r="K290" s="142"/>
      <c r="L290" s="142"/>
      <c r="M290" s="142"/>
      <c r="N290" s="142"/>
      <c r="O290" s="142"/>
      <c r="P290" s="142"/>
      <c r="Q290" s="142"/>
      <c r="R290" s="105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</row>
    <row r="291" spans="1:30" x14ac:dyDescent="0.2">
      <c r="A291" s="107" t="s">
        <v>205</v>
      </c>
      <c r="B291" s="67" t="s">
        <v>31</v>
      </c>
      <c r="C291" s="108" t="s">
        <v>191</v>
      </c>
      <c r="D291" s="67" t="s">
        <v>190</v>
      </c>
      <c r="E291" s="144">
        <v>1</v>
      </c>
      <c r="F291" s="102" t="s">
        <v>748</v>
      </c>
      <c r="G291" s="140">
        <v>0</v>
      </c>
      <c r="H291" s="140">
        <v>1441.31</v>
      </c>
      <c r="I291" s="140">
        <v>5765.22</v>
      </c>
      <c r="J291" s="141">
        <f t="shared" si="2"/>
        <v>7206.5300000000007</v>
      </c>
      <c r="K291" s="142"/>
      <c r="L291" s="142"/>
      <c r="M291" s="142"/>
      <c r="N291" s="142"/>
      <c r="O291" s="142"/>
      <c r="P291" s="142"/>
      <c r="Q291" s="142"/>
      <c r="R291" s="105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</row>
    <row r="292" spans="1:30" x14ac:dyDescent="0.2">
      <c r="A292" s="107" t="s">
        <v>205</v>
      </c>
      <c r="B292" s="67" t="s">
        <v>31</v>
      </c>
      <c r="C292" s="108" t="s">
        <v>186</v>
      </c>
      <c r="D292" s="67" t="s">
        <v>190</v>
      </c>
      <c r="E292" s="144">
        <v>1</v>
      </c>
      <c r="F292" s="204" t="s">
        <v>762</v>
      </c>
      <c r="G292" s="140">
        <v>0</v>
      </c>
      <c r="H292" s="140">
        <v>1441.31</v>
      </c>
      <c r="I292" s="140">
        <v>5765.22</v>
      </c>
      <c r="J292" s="141">
        <f t="shared" si="2"/>
        <v>7206.5300000000007</v>
      </c>
      <c r="K292" s="142"/>
      <c r="L292" s="142"/>
      <c r="M292" s="142"/>
      <c r="N292" s="142"/>
      <c r="O292" s="142"/>
      <c r="P292" s="142"/>
      <c r="Q292" s="142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</row>
    <row r="293" spans="1:30" x14ac:dyDescent="0.2">
      <c r="A293" s="107" t="s">
        <v>205</v>
      </c>
      <c r="B293" s="67" t="s">
        <v>31</v>
      </c>
      <c r="C293" s="108" t="s">
        <v>186</v>
      </c>
      <c r="D293" s="67" t="s">
        <v>190</v>
      </c>
      <c r="E293" s="144">
        <v>1</v>
      </c>
      <c r="F293" s="204" t="s">
        <v>764</v>
      </c>
      <c r="G293" s="140">
        <v>0</v>
      </c>
      <c r="H293" s="140">
        <v>1441.31</v>
      </c>
      <c r="I293" s="140">
        <v>5765.22</v>
      </c>
      <c r="J293" s="141">
        <f t="shared" si="2"/>
        <v>7206.5300000000007</v>
      </c>
      <c r="K293" s="142"/>
      <c r="L293" s="142"/>
      <c r="M293" s="142"/>
      <c r="N293" s="142"/>
      <c r="O293" s="142"/>
      <c r="P293" s="142"/>
      <c r="Q293" s="142"/>
      <c r="R293" s="105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</row>
    <row r="294" spans="1:30" x14ac:dyDescent="0.2">
      <c r="A294" s="107" t="s">
        <v>205</v>
      </c>
      <c r="B294" s="67" t="s">
        <v>31</v>
      </c>
      <c r="C294" s="108" t="s">
        <v>186</v>
      </c>
      <c r="D294" s="67" t="s">
        <v>190</v>
      </c>
      <c r="E294" s="144">
        <v>1</v>
      </c>
      <c r="F294" s="204" t="s">
        <v>765</v>
      </c>
      <c r="G294" s="140">
        <v>0</v>
      </c>
      <c r="H294" s="140">
        <v>1441.31</v>
      </c>
      <c r="I294" s="140">
        <v>5765.22</v>
      </c>
      <c r="J294" s="141">
        <f t="shared" si="2"/>
        <v>7206.5300000000007</v>
      </c>
      <c r="K294" s="142"/>
      <c r="L294" s="142"/>
      <c r="M294" s="142"/>
      <c r="N294" s="142"/>
      <c r="O294" s="142"/>
      <c r="P294" s="142"/>
      <c r="Q294" s="142"/>
      <c r="R294" s="105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</row>
    <row r="295" spans="1:30" x14ac:dyDescent="0.2">
      <c r="A295" s="107" t="s">
        <v>205</v>
      </c>
      <c r="B295" s="67" t="s">
        <v>31</v>
      </c>
      <c r="C295" s="108" t="s">
        <v>185</v>
      </c>
      <c r="D295" s="67" t="s">
        <v>190</v>
      </c>
      <c r="E295" s="144">
        <v>1</v>
      </c>
      <c r="F295" s="203" t="s">
        <v>766</v>
      </c>
      <c r="G295" s="140">
        <v>0</v>
      </c>
      <c r="H295" s="140">
        <v>1441.31</v>
      </c>
      <c r="I295" s="140">
        <v>5765.22</v>
      </c>
      <c r="J295" s="141">
        <f t="shared" si="2"/>
        <v>7206.5300000000007</v>
      </c>
      <c r="K295" s="142"/>
      <c r="L295" s="142"/>
      <c r="M295" s="142"/>
      <c r="N295" s="142"/>
      <c r="O295" s="142"/>
      <c r="P295" s="142"/>
      <c r="Q295" s="142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</row>
    <row r="296" spans="1:30" x14ac:dyDescent="0.2">
      <c r="A296" s="107" t="s">
        <v>775</v>
      </c>
      <c r="B296" s="67" t="s">
        <v>31</v>
      </c>
      <c r="C296" s="108" t="s">
        <v>788</v>
      </c>
      <c r="D296" s="67" t="s">
        <v>190</v>
      </c>
      <c r="E296" s="144">
        <v>1</v>
      </c>
      <c r="F296" s="214" t="s">
        <v>832</v>
      </c>
      <c r="G296" s="140">
        <v>0</v>
      </c>
      <c r="H296" s="140">
        <v>1441.31</v>
      </c>
      <c r="I296" s="140">
        <v>5765.22</v>
      </c>
      <c r="J296" s="141">
        <f t="shared" si="2"/>
        <v>7206.5300000000007</v>
      </c>
      <c r="K296" s="142"/>
      <c r="L296" s="142"/>
      <c r="M296" s="142"/>
      <c r="N296" s="142"/>
      <c r="O296" s="142"/>
      <c r="P296" s="142"/>
      <c r="Q296" s="142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</row>
    <row r="297" spans="1:30" x14ac:dyDescent="0.2">
      <c r="A297" s="107" t="s">
        <v>775</v>
      </c>
      <c r="B297" s="67" t="s">
        <v>31</v>
      </c>
      <c r="C297" s="108" t="s">
        <v>191</v>
      </c>
      <c r="D297" s="67" t="s">
        <v>190</v>
      </c>
      <c r="E297" s="144">
        <v>1</v>
      </c>
      <c r="F297" s="204" t="s">
        <v>774</v>
      </c>
      <c r="G297" s="140">
        <v>0</v>
      </c>
      <c r="H297" s="140">
        <v>1441.31</v>
      </c>
      <c r="I297" s="140">
        <v>5765.22</v>
      </c>
      <c r="J297" s="141">
        <f t="shared" si="2"/>
        <v>7206.5300000000007</v>
      </c>
      <c r="K297" s="142"/>
      <c r="L297" s="142"/>
      <c r="M297" s="142"/>
      <c r="N297" s="142"/>
      <c r="O297" s="142"/>
      <c r="P297" s="142"/>
      <c r="Q297" s="142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</row>
    <row r="298" spans="1:30" x14ac:dyDescent="0.2">
      <c r="A298" s="107" t="s">
        <v>775</v>
      </c>
      <c r="B298" s="67" t="s">
        <v>31</v>
      </c>
      <c r="C298" s="108" t="s">
        <v>749</v>
      </c>
      <c r="D298" s="67" t="s">
        <v>190</v>
      </c>
      <c r="E298" s="144">
        <v>1</v>
      </c>
      <c r="F298" s="204" t="s">
        <v>780</v>
      </c>
      <c r="G298" s="140">
        <v>0</v>
      </c>
      <c r="H298" s="140">
        <v>1441.31</v>
      </c>
      <c r="I298" s="140">
        <v>5765.22</v>
      </c>
      <c r="J298" s="141">
        <f t="shared" ref="J298:J540" si="3">SUM(G298:I298)</f>
        <v>7206.5300000000007</v>
      </c>
      <c r="K298" s="142"/>
      <c r="L298" s="142"/>
      <c r="M298" s="142"/>
      <c r="N298" s="142"/>
      <c r="O298" s="142"/>
      <c r="P298" s="142"/>
      <c r="Q298" s="142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</row>
    <row r="299" spans="1:30" x14ac:dyDescent="0.2">
      <c r="A299" s="107" t="s">
        <v>775</v>
      </c>
      <c r="B299" s="67" t="s">
        <v>31</v>
      </c>
      <c r="C299" s="108" t="s">
        <v>749</v>
      </c>
      <c r="D299" s="67" t="s">
        <v>190</v>
      </c>
      <c r="E299" s="143">
        <v>1</v>
      </c>
      <c r="F299" s="204" t="s">
        <v>781</v>
      </c>
      <c r="G299" s="136">
        <v>0</v>
      </c>
      <c r="H299" s="140">
        <v>1441.31</v>
      </c>
      <c r="I299" s="140">
        <v>5765.22</v>
      </c>
      <c r="J299" s="137">
        <f t="shared" si="3"/>
        <v>7206.5300000000007</v>
      </c>
      <c r="K299" s="138"/>
      <c r="L299" s="138"/>
      <c r="M299" s="138"/>
      <c r="N299" s="138"/>
      <c r="O299" s="138"/>
      <c r="P299" s="138"/>
      <c r="Q299" s="13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126" t="s">
        <v>775</v>
      </c>
      <c r="B300" s="67" t="s">
        <v>31</v>
      </c>
      <c r="C300" s="108" t="s">
        <v>785</v>
      </c>
      <c r="D300" s="67" t="s">
        <v>190</v>
      </c>
      <c r="E300" s="143">
        <v>1</v>
      </c>
      <c r="F300" s="204" t="s">
        <v>784</v>
      </c>
      <c r="G300" s="136">
        <v>0</v>
      </c>
      <c r="H300" s="140">
        <v>1441.31</v>
      </c>
      <c r="I300" s="140">
        <v>5765.22</v>
      </c>
      <c r="J300" s="137">
        <f t="shared" si="3"/>
        <v>7206.5300000000007</v>
      </c>
      <c r="K300" s="138"/>
      <c r="L300" s="138"/>
      <c r="M300" s="138"/>
      <c r="N300" s="138"/>
      <c r="O300" s="138"/>
      <c r="P300" s="138"/>
      <c r="Q300" s="13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126" t="s">
        <v>205</v>
      </c>
      <c r="B301" s="67" t="s">
        <v>31</v>
      </c>
      <c r="C301" s="108" t="s">
        <v>788</v>
      </c>
      <c r="D301" s="67" t="s">
        <v>190</v>
      </c>
      <c r="E301" s="143">
        <v>1</v>
      </c>
      <c r="F301" s="214" t="s">
        <v>787</v>
      </c>
      <c r="G301" s="136">
        <v>0</v>
      </c>
      <c r="H301" s="140">
        <v>1441.31</v>
      </c>
      <c r="I301" s="140">
        <v>5765.22</v>
      </c>
      <c r="J301" s="137">
        <f t="shared" si="3"/>
        <v>7206.5300000000007</v>
      </c>
      <c r="K301" s="138"/>
      <c r="L301" s="138"/>
      <c r="M301" s="138"/>
      <c r="N301" s="138"/>
      <c r="O301" s="138"/>
      <c r="P301" s="138"/>
      <c r="Q301" s="13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126" t="s">
        <v>775</v>
      </c>
      <c r="B302" s="67" t="s">
        <v>31</v>
      </c>
      <c r="C302" s="108" t="s">
        <v>785</v>
      </c>
      <c r="D302" s="67" t="s">
        <v>190</v>
      </c>
      <c r="E302" s="143">
        <v>1</v>
      </c>
      <c r="F302" s="204" t="s">
        <v>790</v>
      </c>
      <c r="G302" s="136">
        <v>0</v>
      </c>
      <c r="H302" s="140">
        <v>1441.31</v>
      </c>
      <c r="I302" s="140">
        <v>5765.22</v>
      </c>
      <c r="J302" s="137">
        <f t="shared" si="3"/>
        <v>7206.5300000000007</v>
      </c>
      <c r="K302" s="138"/>
      <c r="L302" s="138"/>
      <c r="M302" s="138"/>
      <c r="N302" s="138"/>
      <c r="O302" s="138"/>
      <c r="P302" s="138"/>
      <c r="Q302" s="13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126" t="s">
        <v>775</v>
      </c>
      <c r="B303" s="67" t="s">
        <v>31</v>
      </c>
      <c r="C303" s="108" t="s">
        <v>749</v>
      </c>
      <c r="D303" s="67" t="s">
        <v>190</v>
      </c>
      <c r="E303" s="143">
        <v>1</v>
      </c>
      <c r="F303" s="204" t="s">
        <v>791</v>
      </c>
      <c r="G303" s="136">
        <v>0</v>
      </c>
      <c r="H303" s="140">
        <v>1441.31</v>
      </c>
      <c r="I303" s="140">
        <v>5765.22</v>
      </c>
      <c r="J303" s="137">
        <f t="shared" si="3"/>
        <v>7206.5300000000007</v>
      </c>
      <c r="K303" s="138"/>
      <c r="L303" s="138"/>
      <c r="M303" s="138"/>
      <c r="N303" s="138"/>
      <c r="O303" s="138"/>
      <c r="P303" s="138"/>
      <c r="Q303" s="13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126" t="s">
        <v>775</v>
      </c>
      <c r="B304" s="67" t="s">
        <v>31</v>
      </c>
      <c r="C304" s="108" t="s">
        <v>749</v>
      </c>
      <c r="D304" s="67" t="s">
        <v>190</v>
      </c>
      <c r="E304" s="143">
        <v>1</v>
      </c>
      <c r="F304" s="203" t="s">
        <v>794</v>
      </c>
      <c r="G304" s="136">
        <v>0</v>
      </c>
      <c r="H304" s="140">
        <v>1441.31</v>
      </c>
      <c r="I304" s="140">
        <v>5765.22</v>
      </c>
      <c r="J304" s="137">
        <f t="shared" si="3"/>
        <v>7206.5300000000007</v>
      </c>
      <c r="K304" s="138"/>
      <c r="L304" s="138"/>
      <c r="M304" s="138"/>
      <c r="N304" s="138"/>
      <c r="O304" s="138"/>
      <c r="P304" s="138"/>
      <c r="Q304" s="13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126" t="s">
        <v>775</v>
      </c>
      <c r="B305" s="67" t="s">
        <v>31</v>
      </c>
      <c r="C305" s="108" t="s">
        <v>749</v>
      </c>
      <c r="D305" s="67" t="s">
        <v>190</v>
      </c>
      <c r="E305" s="143">
        <v>1</v>
      </c>
      <c r="F305" s="204" t="s">
        <v>795</v>
      </c>
      <c r="G305" s="136">
        <v>0</v>
      </c>
      <c r="H305" s="140">
        <v>1441.31</v>
      </c>
      <c r="I305" s="140">
        <v>5765.22</v>
      </c>
      <c r="J305" s="137">
        <f t="shared" si="3"/>
        <v>7206.5300000000007</v>
      </c>
      <c r="K305" s="138"/>
      <c r="L305" s="138"/>
      <c r="M305" s="138"/>
      <c r="N305" s="138"/>
      <c r="O305" s="138"/>
      <c r="P305" s="138"/>
      <c r="Q305" s="13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126" t="s">
        <v>775</v>
      </c>
      <c r="B306" s="67" t="s">
        <v>31</v>
      </c>
      <c r="C306" s="108" t="s">
        <v>749</v>
      </c>
      <c r="D306" s="67" t="s">
        <v>190</v>
      </c>
      <c r="E306" s="143">
        <v>1</v>
      </c>
      <c r="F306" s="204" t="s">
        <v>796</v>
      </c>
      <c r="G306" s="136">
        <v>0</v>
      </c>
      <c r="H306" s="140">
        <v>1441.31</v>
      </c>
      <c r="I306" s="140">
        <v>5765.22</v>
      </c>
      <c r="J306" s="137">
        <f t="shared" si="3"/>
        <v>7206.5300000000007</v>
      </c>
      <c r="K306" s="138"/>
      <c r="L306" s="138"/>
      <c r="M306" s="138"/>
      <c r="N306" s="138"/>
      <c r="O306" s="138"/>
      <c r="P306" s="138"/>
      <c r="Q306" s="13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126" t="s">
        <v>775</v>
      </c>
      <c r="B307" s="67" t="s">
        <v>31</v>
      </c>
      <c r="C307" s="108" t="s">
        <v>749</v>
      </c>
      <c r="D307" s="67" t="s">
        <v>190</v>
      </c>
      <c r="E307" s="143">
        <v>1</v>
      </c>
      <c r="F307" s="204" t="s">
        <v>797</v>
      </c>
      <c r="G307" s="136">
        <v>0</v>
      </c>
      <c r="H307" s="140">
        <v>1441.31</v>
      </c>
      <c r="I307" s="140">
        <v>5765.22</v>
      </c>
      <c r="J307" s="137">
        <f t="shared" si="3"/>
        <v>7206.5300000000007</v>
      </c>
      <c r="K307" s="138"/>
      <c r="L307" s="138"/>
      <c r="M307" s="138"/>
      <c r="N307" s="138"/>
      <c r="O307" s="138"/>
      <c r="P307" s="138"/>
      <c r="Q307" s="13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126" t="s">
        <v>775</v>
      </c>
      <c r="B308" s="67" t="s">
        <v>31</v>
      </c>
      <c r="C308" s="108" t="s">
        <v>749</v>
      </c>
      <c r="D308" s="67" t="s">
        <v>190</v>
      </c>
      <c r="E308" s="143">
        <v>1</v>
      </c>
      <c r="F308" s="204" t="s">
        <v>798</v>
      </c>
      <c r="G308" s="136">
        <v>0</v>
      </c>
      <c r="H308" s="140">
        <v>1441.31</v>
      </c>
      <c r="I308" s="140">
        <v>5765.22</v>
      </c>
      <c r="J308" s="137">
        <f t="shared" si="3"/>
        <v>7206.5300000000007</v>
      </c>
      <c r="K308" s="138"/>
      <c r="L308" s="138"/>
      <c r="M308" s="138"/>
      <c r="N308" s="138"/>
      <c r="O308" s="138"/>
      <c r="P308" s="138"/>
      <c r="Q308" s="13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126" t="s">
        <v>775</v>
      </c>
      <c r="B309" s="67" t="s">
        <v>31</v>
      </c>
      <c r="C309" s="108" t="s">
        <v>749</v>
      </c>
      <c r="D309" s="67" t="s">
        <v>190</v>
      </c>
      <c r="E309" s="143">
        <v>1</v>
      </c>
      <c r="F309" s="204" t="s">
        <v>799</v>
      </c>
      <c r="G309" s="136">
        <v>0</v>
      </c>
      <c r="H309" s="140">
        <v>1441.31</v>
      </c>
      <c r="I309" s="140">
        <v>5765.22</v>
      </c>
      <c r="J309" s="137">
        <f t="shared" si="3"/>
        <v>7206.5300000000007</v>
      </c>
      <c r="K309" s="138"/>
      <c r="L309" s="138"/>
      <c r="M309" s="138"/>
      <c r="N309" s="138"/>
      <c r="O309" s="138"/>
      <c r="P309" s="138"/>
      <c r="Q309" s="13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126" t="s">
        <v>775</v>
      </c>
      <c r="B310" s="67" t="s">
        <v>31</v>
      </c>
      <c r="C310" s="108" t="s">
        <v>749</v>
      </c>
      <c r="D310" s="67" t="s">
        <v>190</v>
      </c>
      <c r="E310" s="143">
        <v>1</v>
      </c>
      <c r="F310" s="204" t="s">
        <v>800</v>
      </c>
      <c r="G310" s="136">
        <v>0</v>
      </c>
      <c r="H310" s="140">
        <v>1441.31</v>
      </c>
      <c r="I310" s="140">
        <v>5765.22</v>
      </c>
      <c r="J310" s="137">
        <f t="shared" si="3"/>
        <v>7206.5300000000007</v>
      </c>
      <c r="K310" s="138"/>
      <c r="L310" s="138"/>
      <c r="M310" s="138"/>
      <c r="N310" s="138"/>
      <c r="O310" s="138"/>
      <c r="P310" s="138"/>
      <c r="Q310" s="13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126" t="s">
        <v>775</v>
      </c>
      <c r="B311" s="67" t="s">
        <v>31</v>
      </c>
      <c r="C311" s="108" t="s">
        <v>788</v>
      </c>
      <c r="D311" s="67" t="s">
        <v>190</v>
      </c>
      <c r="E311" s="143">
        <v>1</v>
      </c>
      <c r="F311" s="204" t="s">
        <v>851</v>
      </c>
      <c r="G311" s="136">
        <v>0</v>
      </c>
      <c r="H311" s="140">
        <v>1441.31</v>
      </c>
      <c r="I311" s="140">
        <v>5765.22</v>
      </c>
      <c r="J311" s="137">
        <f t="shared" si="3"/>
        <v>7206.5300000000007</v>
      </c>
      <c r="K311" s="138"/>
      <c r="L311" s="138"/>
      <c r="M311" s="138"/>
      <c r="N311" s="138"/>
      <c r="O311" s="138"/>
      <c r="P311" s="138"/>
      <c r="Q311" s="13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x14ac:dyDescent="0.2">
      <c r="A312" s="126" t="s">
        <v>853</v>
      </c>
      <c r="B312" s="67" t="s">
        <v>31</v>
      </c>
      <c r="C312" s="108" t="s">
        <v>749</v>
      </c>
      <c r="D312" s="67" t="s">
        <v>190</v>
      </c>
      <c r="E312" s="143">
        <v>1</v>
      </c>
      <c r="F312" s="204" t="s">
        <v>852</v>
      </c>
      <c r="G312" s="136">
        <v>0</v>
      </c>
      <c r="H312" s="140">
        <v>1441.31</v>
      </c>
      <c r="I312" s="140">
        <v>5765.22</v>
      </c>
      <c r="J312" s="137">
        <f t="shared" si="3"/>
        <v>7206.5300000000007</v>
      </c>
      <c r="K312" s="138"/>
      <c r="L312" s="138"/>
      <c r="M312" s="138"/>
      <c r="N312" s="138"/>
      <c r="O312" s="138"/>
      <c r="P312" s="138"/>
      <c r="Q312" s="138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x14ac:dyDescent="0.2">
      <c r="A313" s="214" t="s">
        <v>205</v>
      </c>
      <c r="B313" s="67" t="s">
        <v>31</v>
      </c>
      <c r="C313" s="108" t="s">
        <v>749</v>
      </c>
      <c r="D313" s="67" t="s">
        <v>190</v>
      </c>
      <c r="E313" s="143">
        <v>1</v>
      </c>
      <c r="F313" s="204" t="s">
        <v>854</v>
      </c>
      <c r="G313" s="136">
        <v>0</v>
      </c>
      <c r="H313" s="140">
        <v>1441.31</v>
      </c>
      <c r="I313" s="140">
        <v>5765.22</v>
      </c>
      <c r="J313" s="137">
        <f t="shared" si="3"/>
        <v>7206.5300000000007</v>
      </c>
      <c r="K313" s="138"/>
      <c r="L313" s="138"/>
      <c r="M313" s="138"/>
      <c r="N313" s="138"/>
      <c r="O313" s="138"/>
      <c r="P313" s="138"/>
      <c r="Q313" s="138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x14ac:dyDescent="0.2">
      <c r="A314" s="126" t="s">
        <v>873</v>
      </c>
      <c r="B314" s="67" t="s">
        <v>31</v>
      </c>
      <c r="C314" s="108" t="s">
        <v>788</v>
      </c>
      <c r="D314" s="67" t="s">
        <v>190</v>
      </c>
      <c r="E314" s="143">
        <v>1</v>
      </c>
      <c r="F314" s="204" t="s">
        <v>872</v>
      </c>
      <c r="G314" s="136">
        <v>0</v>
      </c>
      <c r="H314" s="140">
        <v>1441.31</v>
      </c>
      <c r="I314" s="140">
        <v>5765.22</v>
      </c>
      <c r="J314" s="137">
        <f t="shared" si="3"/>
        <v>7206.5300000000007</v>
      </c>
      <c r="K314" s="138"/>
      <c r="L314" s="138"/>
      <c r="M314" s="138"/>
      <c r="N314" s="138"/>
      <c r="O314" s="138"/>
      <c r="P314" s="138"/>
      <c r="Q314" s="138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x14ac:dyDescent="0.2">
      <c r="A315" s="214" t="s">
        <v>205</v>
      </c>
      <c r="B315" s="67" t="s">
        <v>31</v>
      </c>
      <c r="C315" s="108" t="s">
        <v>187</v>
      </c>
      <c r="D315" s="67" t="s">
        <v>190</v>
      </c>
      <c r="E315" s="143">
        <v>1</v>
      </c>
      <c r="F315" s="87" t="s">
        <v>370</v>
      </c>
      <c r="G315" s="136">
        <v>0</v>
      </c>
      <c r="H315" s="140">
        <v>1441.31</v>
      </c>
      <c r="I315" s="140">
        <v>5765.22</v>
      </c>
      <c r="J315" s="137">
        <f t="shared" si="3"/>
        <v>7206.5300000000007</v>
      </c>
      <c r="K315" s="138"/>
      <c r="L315" s="138"/>
      <c r="M315" s="138"/>
      <c r="N315" s="138"/>
      <c r="O315" s="138"/>
      <c r="P315" s="138"/>
      <c r="Q315" s="13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126" t="s">
        <v>873</v>
      </c>
      <c r="B316" s="67" t="s">
        <v>31</v>
      </c>
      <c r="C316" s="108" t="s">
        <v>777</v>
      </c>
      <c r="D316" s="67" t="s">
        <v>190</v>
      </c>
      <c r="E316" s="143">
        <v>1</v>
      </c>
      <c r="F316" s="87" t="s">
        <v>901</v>
      </c>
      <c r="G316" s="136">
        <v>0</v>
      </c>
      <c r="H316" s="140">
        <v>1441.31</v>
      </c>
      <c r="I316" s="140">
        <v>5765.22</v>
      </c>
      <c r="J316" s="137">
        <f t="shared" si="3"/>
        <v>7206.5300000000007</v>
      </c>
      <c r="K316" s="138"/>
      <c r="L316" s="138"/>
      <c r="M316" s="138"/>
      <c r="N316" s="138"/>
      <c r="O316" s="138"/>
      <c r="P316" s="138"/>
      <c r="Q316" s="13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126" t="s">
        <v>873</v>
      </c>
      <c r="B317" s="67" t="s">
        <v>31</v>
      </c>
      <c r="C317" s="108" t="s">
        <v>777</v>
      </c>
      <c r="D317" s="67" t="s">
        <v>190</v>
      </c>
      <c r="E317" s="143">
        <v>1</v>
      </c>
      <c r="F317" s="87" t="s">
        <v>902</v>
      </c>
      <c r="G317" s="136">
        <v>0</v>
      </c>
      <c r="H317" s="140">
        <v>1441.31</v>
      </c>
      <c r="I317" s="140">
        <v>5765.22</v>
      </c>
      <c r="J317" s="137">
        <f t="shared" si="3"/>
        <v>7206.5300000000007</v>
      </c>
      <c r="K317" s="138"/>
      <c r="L317" s="138"/>
      <c r="M317" s="138"/>
      <c r="N317" s="138"/>
      <c r="O317" s="138"/>
      <c r="P317" s="138"/>
      <c r="Q317" s="13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126" t="s">
        <v>904</v>
      </c>
      <c r="B318" s="67" t="s">
        <v>31</v>
      </c>
      <c r="C318" s="108" t="s">
        <v>777</v>
      </c>
      <c r="D318" s="67" t="s">
        <v>190</v>
      </c>
      <c r="E318" s="143">
        <v>1</v>
      </c>
      <c r="F318" s="87" t="s">
        <v>903</v>
      </c>
      <c r="G318" s="136">
        <v>0</v>
      </c>
      <c r="H318" s="140">
        <v>1441.31</v>
      </c>
      <c r="I318" s="140">
        <v>5765.22</v>
      </c>
      <c r="J318" s="137">
        <f t="shared" si="3"/>
        <v>7206.5300000000007</v>
      </c>
      <c r="K318" s="138"/>
      <c r="L318" s="138"/>
      <c r="M318" s="138"/>
      <c r="N318" s="138"/>
      <c r="O318" s="138"/>
      <c r="P318" s="138"/>
      <c r="Q318" s="13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126" t="s">
        <v>775</v>
      </c>
      <c r="B319" s="67" t="s">
        <v>31</v>
      </c>
      <c r="C319" s="108" t="s">
        <v>777</v>
      </c>
      <c r="D319" s="67" t="s">
        <v>190</v>
      </c>
      <c r="E319" s="143">
        <v>1</v>
      </c>
      <c r="F319" s="87" t="s">
        <v>907</v>
      </c>
      <c r="G319" s="136">
        <v>0</v>
      </c>
      <c r="H319" s="140">
        <v>1441.31</v>
      </c>
      <c r="I319" s="140">
        <v>5765.22</v>
      </c>
      <c r="J319" s="137">
        <f t="shared" si="3"/>
        <v>7206.5300000000007</v>
      </c>
      <c r="K319" s="138"/>
      <c r="L319" s="138"/>
      <c r="M319" s="138"/>
      <c r="N319" s="138"/>
      <c r="O319" s="138"/>
      <c r="P319" s="138"/>
      <c r="Q319" s="13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126" t="s">
        <v>205</v>
      </c>
      <c r="B320" s="67" t="s">
        <v>31</v>
      </c>
      <c r="C320" s="108" t="s">
        <v>749</v>
      </c>
      <c r="D320" s="67" t="s">
        <v>190</v>
      </c>
      <c r="E320" s="143">
        <v>1</v>
      </c>
      <c r="F320" s="87" t="s">
        <v>915</v>
      </c>
      <c r="G320" s="136">
        <v>0</v>
      </c>
      <c r="H320" s="140">
        <v>1441.31</v>
      </c>
      <c r="I320" s="140">
        <v>5765.22</v>
      </c>
      <c r="J320" s="137">
        <f t="shared" si="3"/>
        <v>7206.5300000000007</v>
      </c>
      <c r="K320" s="138"/>
      <c r="L320" s="138"/>
      <c r="M320" s="138"/>
      <c r="N320" s="138"/>
      <c r="O320" s="138"/>
      <c r="P320" s="138"/>
      <c r="Q320" s="13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126" t="s">
        <v>775</v>
      </c>
      <c r="B321" s="67" t="s">
        <v>31</v>
      </c>
      <c r="C321" s="108" t="s">
        <v>788</v>
      </c>
      <c r="D321" s="67" t="s">
        <v>190</v>
      </c>
      <c r="E321" s="143">
        <v>1</v>
      </c>
      <c r="F321" s="87" t="s">
        <v>918</v>
      </c>
      <c r="G321" s="136">
        <v>0</v>
      </c>
      <c r="H321" s="140">
        <v>1441.31</v>
      </c>
      <c r="I321" s="140">
        <v>5765.22</v>
      </c>
      <c r="J321" s="137">
        <f t="shared" si="3"/>
        <v>7206.5300000000007</v>
      </c>
      <c r="K321" s="138"/>
      <c r="L321" s="138"/>
      <c r="M321" s="138"/>
      <c r="N321" s="138"/>
      <c r="O321" s="138"/>
      <c r="P321" s="138"/>
      <c r="Q321" s="13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126" t="s">
        <v>775</v>
      </c>
      <c r="B322" s="67" t="s">
        <v>31</v>
      </c>
      <c r="C322" s="108" t="s">
        <v>749</v>
      </c>
      <c r="D322" s="67" t="s">
        <v>190</v>
      </c>
      <c r="E322" s="143">
        <v>1</v>
      </c>
      <c r="F322" s="87" t="s">
        <v>919</v>
      </c>
      <c r="G322" s="136">
        <v>0</v>
      </c>
      <c r="H322" s="140">
        <v>1441.31</v>
      </c>
      <c r="I322" s="140">
        <v>5765.22</v>
      </c>
      <c r="J322" s="137">
        <f t="shared" si="3"/>
        <v>7206.5300000000007</v>
      </c>
      <c r="K322" s="138"/>
      <c r="L322" s="138"/>
      <c r="M322" s="138"/>
      <c r="N322" s="138"/>
      <c r="O322" s="138"/>
      <c r="P322" s="138"/>
      <c r="Q322" s="13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x14ac:dyDescent="0.2">
      <c r="A323" s="126" t="s">
        <v>775</v>
      </c>
      <c r="B323" s="67" t="s">
        <v>31</v>
      </c>
      <c r="C323" s="108" t="s">
        <v>788</v>
      </c>
      <c r="D323" s="67" t="s">
        <v>190</v>
      </c>
      <c r="E323" s="143">
        <v>1</v>
      </c>
      <c r="F323" s="87" t="s">
        <v>920</v>
      </c>
      <c r="G323" s="136">
        <v>0</v>
      </c>
      <c r="H323" s="140">
        <v>1441.31</v>
      </c>
      <c r="I323" s="140">
        <v>5765.22</v>
      </c>
      <c r="J323" s="137">
        <f t="shared" si="3"/>
        <v>7206.5300000000007</v>
      </c>
      <c r="K323" s="138"/>
      <c r="L323" s="138"/>
      <c r="M323" s="138"/>
      <c r="N323" s="138"/>
      <c r="O323" s="138"/>
      <c r="P323" s="138"/>
      <c r="Q323" s="138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x14ac:dyDescent="0.2">
      <c r="A324" s="126" t="s">
        <v>873</v>
      </c>
      <c r="B324" s="67" t="s">
        <v>31</v>
      </c>
      <c r="C324" s="108" t="s">
        <v>749</v>
      </c>
      <c r="D324" s="67" t="s">
        <v>190</v>
      </c>
      <c r="E324" s="143">
        <v>1</v>
      </c>
      <c r="F324" s="87" t="s">
        <v>921</v>
      </c>
      <c r="G324" s="136">
        <v>0</v>
      </c>
      <c r="H324" s="140">
        <v>1441.31</v>
      </c>
      <c r="I324" s="140">
        <v>5765.22</v>
      </c>
      <c r="J324" s="137">
        <f t="shared" si="3"/>
        <v>7206.5300000000007</v>
      </c>
      <c r="K324" s="138"/>
      <c r="L324" s="138"/>
      <c r="M324" s="138"/>
      <c r="N324" s="138"/>
      <c r="O324" s="138"/>
      <c r="P324" s="138"/>
      <c r="Q324" s="138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x14ac:dyDescent="0.2">
      <c r="A325" s="126" t="s">
        <v>873</v>
      </c>
      <c r="B325" s="67" t="s">
        <v>31</v>
      </c>
      <c r="C325" s="108" t="s">
        <v>749</v>
      </c>
      <c r="D325" s="67" t="s">
        <v>190</v>
      </c>
      <c r="E325" s="143">
        <v>1</v>
      </c>
      <c r="F325" s="87" t="s">
        <v>922</v>
      </c>
      <c r="G325" s="136">
        <v>0</v>
      </c>
      <c r="H325" s="140">
        <v>1441.31</v>
      </c>
      <c r="I325" s="140">
        <v>5765.22</v>
      </c>
      <c r="J325" s="137">
        <f t="shared" si="3"/>
        <v>7206.5300000000007</v>
      </c>
      <c r="K325" s="138"/>
      <c r="L325" s="138"/>
      <c r="M325" s="138"/>
      <c r="N325" s="138"/>
      <c r="O325" s="138"/>
      <c r="P325" s="138"/>
      <c r="Q325" s="13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126" t="s">
        <v>924</v>
      </c>
      <c r="B326" s="67" t="s">
        <v>31</v>
      </c>
      <c r="C326" s="108" t="s">
        <v>749</v>
      </c>
      <c r="D326" s="67" t="s">
        <v>190</v>
      </c>
      <c r="E326" s="143">
        <v>1</v>
      </c>
      <c r="F326" s="87" t="s">
        <v>923</v>
      </c>
      <c r="G326" s="136">
        <v>0</v>
      </c>
      <c r="H326" s="140">
        <v>1441.31</v>
      </c>
      <c r="I326" s="140">
        <v>5765.22</v>
      </c>
      <c r="J326" s="137">
        <f t="shared" si="3"/>
        <v>7206.5300000000007</v>
      </c>
      <c r="K326" s="138"/>
      <c r="L326" s="138"/>
      <c r="M326" s="138"/>
      <c r="N326" s="138"/>
      <c r="O326" s="138"/>
      <c r="P326" s="138"/>
      <c r="Q326" s="13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126" t="s">
        <v>775</v>
      </c>
      <c r="B327" s="67" t="s">
        <v>31</v>
      </c>
      <c r="C327" s="108" t="s">
        <v>788</v>
      </c>
      <c r="D327" s="67" t="s">
        <v>190</v>
      </c>
      <c r="E327" s="143">
        <v>1</v>
      </c>
      <c r="F327" s="87" t="s">
        <v>925</v>
      </c>
      <c r="G327" s="136">
        <v>0</v>
      </c>
      <c r="H327" s="140">
        <v>1441.31</v>
      </c>
      <c r="I327" s="140">
        <v>5765.22</v>
      </c>
      <c r="J327" s="137">
        <f t="shared" si="3"/>
        <v>7206.5300000000007</v>
      </c>
      <c r="K327" s="138"/>
      <c r="L327" s="138"/>
      <c r="M327" s="138"/>
      <c r="N327" s="138"/>
      <c r="O327" s="138"/>
      <c r="P327" s="138"/>
      <c r="Q327" s="13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x14ac:dyDescent="0.2">
      <c r="A328" s="126" t="s">
        <v>775</v>
      </c>
      <c r="B328" s="67" t="s">
        <v>31</v>
      </c>
      <c r="C328" s="108" t="s">
        <v>788</v>
      </c>
      <c r="D328" s="67" t="s">
        <v>190</v>
      </c>
      <c r="E328" s="143">
        <v>1</v>
      </c>
      <c r="F328" s="87" t="s">
        <v>926</v>
      </c>
      <c r="G328" s="136">
        <v>0</v>
      </c>
      <c r="H328" s="140">
        <v>1441.31</v>
      </c>
      <c r="I328" s="140">
        <v>5765.22</v>
      </c>
      <c r="J328" s="137">
        <f t="shared" si="3"/>
        <v>7206.5300000000007</v>
      </c>
      <c r="K328" s="138"/>
      <c r="L328" s="138"/>
      <c r="M328" s="138"/>
      <c r="N328" s="138"/>
      <c r="O328" s="138"/>
      <c r="P328" s="138"/>
      <c r="Q328" s="13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x14ac:dyDescent="0.2">
      <c r="A329" s="126" t="s">
        <v>873</v>
      </c>
      <c r="B329" s="67" t="s">
        <v>31</v>
      </c>
      <c r="C329" s="108" t="s">
        <v>749</v>
      </c>
      <c r="D329" s="67" t="s">
        <v>190</v>
      </c>
      <c r="E329" s="143">
        <v>1</v>
      </c>
      <c r="F329" s="87" t="s">
        <v>928</v>
      </c>
      <c r="G329" s="136">
        <v>0</v>
      </c>
      <c r="H329" s="140">
        <v>1441.31</v>
      </c>
      <c r="I329" s="140">
        <v>5765.22</v>
      </c>
      <c r="J329" s="137">
        <f t="shared" si="3"/>
        <v>7206.5300000000007</v>
      </c>
      <c r="K329" s="138"/>
      <c r="L329" s="138"/>
      <c r="M329" s="138"/>
      <c r="N329" s="138"/>
      <c r="O329" s="138"/>
      <c r="P329" s="138"/>
      <c r="Q329" s="138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x14ac:dyDescent="0.2">
      <c r="A330" s="126" t="s">
        <v>930</v>
      </c>
      <c r="B330" s="67" t="s">
        <v>31</v>
      </c>
      <c r="C330" s="108" t="s">
        <v>212</v>
      </c>
      <c r="D330" s="67" t="s">
        <v>190</v>
      </c>
      <c r="E330" s="143">
        <v>1</v>
      </c>
      <c r="F330" s="87" t="s">
        <v>929</v>
      </c>
      <c r="G330" s="136">
        <v>0</v>
      </c>
      <c r="H330" s="140">
        <v>1441.31</v>
      </c>
      <c r="I330" s="140">
        <v>5765.22</v>
      </c>
      <c r="J330" s="137">
        <f t="shared" si="3"/>
        <v>7206.5300000000007</v>
      </c>
      <c r="K330" s="138"/>
      <c r="L330" s="138"/>
      <c r="M330" s="138"/>
      <c r="N330" s="138"/>
      <c r="O330" s="138"/>
      <c r="P330" s="138"/>
      <c r="Q330" s="138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x14ac:dyDescent="0.2">
      <c r="A331" s="62" t="s">
        <v>192</v>
      </c>
      <c r="B331" s="67" t="s">
        <v>31</v>
      </c>
      <c r="C331" s="123" t="s">
        <v>192</v>
      </c>
      <c r="D331" s="67" t="s">
        <v>192</v>
      </c>
      <c r="E331" s="143">
        <v>1</v>
      </c>
      <c r="F331" s="64" t="s">
        <v>192</v>
      </c>
      <c r="G331" s="136">
        <v>0</v>
      </c>
      <c r="H331" s="136">
        <v>0</v>
      </c>
      <c r="I331" s="136">
        <v>0</v>
      </c>
      <c r="J331" s="137">
        <f t="shared" si="3"/>
        <v>0</v>
      </c>
      <c r="K331" s="138"/>
      <c r="L331" s="138"/>
      <c r="M331" s="138"/>
      <c r="N331" s="138"/>
      <c r="O331" s="138"/>
      <c r="P331" s="138"/>
      <c r="Q331" s="138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x14ac:dyDescent="0.2">
      <c r="A332" s="62" t="s">
        <v>192</v>
      </c>
      <c r="B332" s="67" t="s">
        <v>31</v>
      </c>
      <c r="C332" s="123" t="s">
        <v>192</v>
      </c>
      <c r="D332" s="67" t="s">
        <v>192</v>
      </c>
      <c r="E332" s="143">
        <v>1</v>
      </c>
      <c r="F332" s="64" t="s">
        <v>192</v>
      </c>
      <c r="G332" s="136">
        <v>0</v>
      </c>
      <c r="H332" s="136">
        <v>0</v>
      </c>
      <c r="I332" s="136">
        <v>0</v>
      </c>
      <c r="J332" s="137">
        <f t="shared" si="3"/>
        <v>0</v>
      </c>
      <c r="K332" s="138"/>
      <c r="L332" s="138"/>
      <c r="M332" s="138"/>
      <c r="N332" s="138"/>
      <c r="O332" s="138"/>
      <c r="P332" s="138"/>
      <c r="Q332" s="138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x14ac:dyDescent="0.2">
      <c r="A333" s="62" t="s">
        <v>192</v>
      </c>
      <c r="B333" s="67" t="s">
        <v>31</v>
      </c>
      <c r="C333" s="123" t="s">
        <v>192</v>
      </c>
      <c r="D333" s="67" t="s">
        <v>192</v>
      </c>
      <c r="E333" s="143">
        <v>1</v>
      </c>
      <c r="F333" s="64" t="s">
        <v>192</v>
      </c>
      <c r="G333" s="136">
        <v>0</v>
      </c>
      <c r="H333" s="136">
        <v>0</v>
      </c>
      <c r="I333" s="136">
        <v>0</v>
      </c>
      <c r="J333" s="137">
        <f t="shared" si="3"/>
        <v>0</v>
      </c>
      <c r="K333" s="138"/>
      <c r="L333" s="138"/>
      <c r="M333" s="138"/>
      <c r="N333" s="138"/>
      <c r="O333" s="138"/>
      <c r="P333" s="138"/>
      <c r="Q333" s="138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x14ac:dyDescent="0.2">
      <c r="A334" s="62" t="s">
        <v>192</v>
      </c>
      <c r="B334" s="67" t="s">
        <v>31</v>
      </c>
      <c r="C334" s="123" t="s">
        <v>192</v>
      </c>
      <c r="D334" s="67" t="s">
        <v>192</v>
      </c>
      <c r="E334" s="143">
        <v>1</v>
      </c>
      <c r="F334" s="64" t="s">
        <v>192</v>
      </c>
      <c r="G334" s="136">
        <v>0</v>
      </c>
      <c r="H334" s="136">
        <v>0</v>
      </c>
      <c r="I334" s="136">
        <v>0</v>
      </c>
      <c r="J334" s="137">
        <f t="shared" si="3"/>
        <v>0</v>
      </c>
      <c r="K334" s="138"/>
      <c r="L334" s="138"/>
      <c r="M334" s="138"/>
      <c r="N334" s="138"/>
      <c r="O334" s="138"/>
      <c r="P334" s="138"/>
      <c r="Q334" s="138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x14ac:dyDescent="0.2">
      <c r="A335" s="62" t="s">
        <v>192</v>
      </c>
      <c r="B335" s="67" t="s">
        <v>31</v>
      </c>
      <c r="C335" s="123" t="s">
        <v>192</v>
      </c>
      <c r="D335" s="67" t="s">
        <v>192</v>
      </c>
      <c r="E335" s="143">
        <v>1</v>
      </c>
      <c r="F335" s="64" t="s">
        <v>192</v>
      </c>
      <c r="G335" s="136">
        <v>0</v>
      </c>
      <c r="H335" s="136">
        <v>0</v>
      </c>
      <c r="I335" s="136">
        <v>0</v>
      </c>
      <c r="J335" s="137">
        <f t="shared" si="3"/>
        <v>0</v>
      </c>
      <c r="K335" s="138"/>
      <c r="L335" s="138"/>
      <c r="M335" s="138"/>
      <c r="N335" s="138"/>
      <c r="O335" s="138"/>
      <c r="P335" s="138"/>
      <c r="Q335" s="138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x14ac:dyDescent="0.2">
      <c r="A336" s="62" t="s">
        <v>192</v>
      </c>
      <c r="B336" s="67" t="s">
        <v>31</v>
      </c>
      <c r="C336" s="123" t="s">
        <v>192</v>
      </c>
      <c r="D336" s="67" t="s">
        <v>192</v>
      </c>
      <c r="E336" s="143">
        <v>1</v>
      </c>
      <c r="F336" s="64" t="s">
        <v>192</v>
      </c>
      <c r="G336" s="136">
        <v>0</v>
      </c>
      <c r="H336" s="136">
        <v>0</v>
      </c>
      <c r="I336" s="136">
        <v>0</v>
      </c>
      <c r="J336" s="137">
        <f t="shared" si="3"/>
        <v>0</v>
      </c>
      <c r="K336" s="138"/>
      <c r="L336" s="138"/>
      <c r="M336" s="138"/>
      <c r="N336" s="138"/>
      <c r="O336" s="138"/>
      <c r="P336" s="138"/>
      <c r="Q336" s="138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x14ac:dyDescent="0.2">
      <c r="A337" s="62" t="s">
        <v>192</v>
      </c>
      <c r="B337" s="67" t="s">
        <v>31</v>
      </c>
      <c r="C337" s="123" t="s">
        <v>192</v>
      </c>
      <c r="D337" s="67" t="s">
        <v>192</v>
      </c>
      <c r="E337" s="143">
        <v>1</v>
      </c>
      <c r="F337" s="64" t="s">
        <v>192</v>
      </c>
      <c r="G337" s="136">
        <v>0</v>
      </c>
      <c r="H337" s="136">
        <v>0</v>
      </c>
      <c r="I337" s="136">
        <v>0</v>
      </c>
      <c r="J337" s="137">
        <f t="shared" si="3"/>
        <v>0</v>
      </c>
      <c r="K337" s="138"/>
      <c r="L337" s="138"/>
      <c r="M337" s="138"/>
      <c r="N337" s="138"/>
      <c r="O337" s="138"/>
      <c r="P337" s="138"/>
      <c r="Q337" s="138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x14ac:dyDescent="0.2">
      <c r="A338" s="62" t="s">
        <v>192</v>
      </c>
      <c r="B338" s="67" t="s">
        <v>31</v>
      </c>
      <c r="C338" s="123" t="s">
        <v>192</v>
      </c>
      <c r="D338" s="67" t="s">
        <v>192</v>
      </c>
      <c r="E338" s="143">
        <v>1</v>
      </c>
      <c r="F338" s="64" t="s">
        <v>192</v>
      </c>
      <c r="G338" s="136">
        <v>0</v>
      </c>
      <c r="H338" s="136">
        <v>0</v>
      </c>
      <c r="I338" s="136">
        <v>0</v>
      </c>
      <c r="J338" s="137">
        <f t="shared" si="3"/>
        <v>0</v>
      </c>
      <c r="K338" s="138"/>
      <c r="L338" s="138"/>
      <c r="M338" s="138"/>
      <c r="N338" s="138"/>
      <c r="O338" s="138"/>
      <c r="P338" s="138"/>
      <c r="Q338" s="138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x14ac:dyDescent="0.2">
      <c r="A339" s="62" t="s">
        <v>192</v>
      </c>
      <c r="B339" s="67" t="s">
        <v>31</v>
      </c>
      <c r="C339" s="123" t="s">
        <v>192</v>
      </c>
      <c r="D339" s="67" t="s">
        <v>192</v>
      </c>
      <c r="E339" s="143">
        <v>1</v>
      </c>
      <c r="F339" s="64" t="s">
        <v>192</v>
      </c>
      <c r="G339" s="136">
        <v>0</v>
      </c>
      <c r="H339" s="136">
        <v>0</v>
      </c>
      <c r="I339" s="136">
        <v>0</v>
      </c>
      <c r="J339" s="137">
        <f t="shared" si="3"/>
        <v>0</v>
      </c>
      <c r="K339" s="138"/>
      <c r="L339" s="138"/>
      <c r="M339" s="138"/>
      <c r="N339" s="138"/>
      <c r="O339" s="138"/>
      <c r="P339" s="138"/>
      <c r="Q339" s="138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x14ac:dyDescent="0.2">
      <c r="A340" s="62" t="s">
        <v>192</v>
      </c>
      <c r="B340" s="67" t="s">
        <v>31</v>
      </c>
      <c r="C340" s="123" t="s">
        <v>192</v>
      </c>
      <c r="D340" s="67" t="s">
        <v>192</v>
      </c>
      <c r="E340" s="143">
        <v>1</v>
      </c>
      <c r="F340" s="64" t="s">
        <v>192</v>
      </c>
      <c r="G340" s="136">
        <v>0</v>
      </c>
      <c r="H340" s="136">
        <v>0</v>
      </c>
      <c r="I340" s="136">
        <v>0</v>
      </c>
      <c r="J340" s="137">
        <f t="shared" si="3"/>
        <v>0</v>
      </c>
      <c r="K340" s="138"/>
      <c r="L340" s="138"/>
      <c r="M340" s="138"/>
      <c r="N340" s="138"/>
      <c r="O340" s="138"/>
      <c r="P340" s="138"/>
      <c r="Q340" s="138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x14ac:dyDescent="0.2">
      <c r="A341" s="62" t="s">
        <v>192</v>
      </c>
      <c r="B341" s="67" t="s">
        <v>31</v>
      </c>
      <c r="C341" s="123" t="s">
        <v>192</v>
      </c>
      <c r="D341" s="67" t="s">
        <v>192</v>
      </c>
      <c r="E341" s="143">
        <v>1</v>
      </c>
      <c r="F341" s="64" t="s">
        <v>192</v>
      </c>
      <c r="G341" s="136">
        <v>0</v>
      </c>
      <c r="H341" s="136">
        <v>0</v>
      </c>
      <c r="I341" s="136">
        <v>0</v>
      </c>
      <c r="J341" s="137">
        <f t="shared" si="3"/>
        <v>0</v>
      </c>
      <c r="K341" s="138"/>
      <c r="L341" s="138"/>
      <c r="M341" s="138"/>
      <c r="N341" s="138"/>
      <c r="O341" s="138"/>
      <c r="P341" s="138"/>
      <c r="Q341" s="138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x14ac:dyDescent="0.2">
      <c r="A342" s="62" t="s">
        <v>192</v>
      </c>
      <c r="B342" s="67" t="s">
        <v>31</v>
      </c>
      <c r="C342" s="123" t="s">
        <v>192</v>
      </c>
      <c r="D342" s="67" t="s">
        <v>192</v>
      </c>
      <c r="E342" s="143">
        <v>1</v>
      </c>
      <c r="F342" s="64" t="s">
        <v>192</v>
      </c>
      <c r="G342" s="136">
        <v>0</v>
      </c>
      <c r="H342" s="136">
        <v>0</v>
      </c>
      <c r="I342" s="136">
        <v>0</v>
      </c>
      <c r="J342" s="137">
        <f t="shared" si="3"/>
        <v>0</v>
      </c>
      <c r="K342" s="138"/>
      <c r="L342" s="138"/>
      <c r="M342" s="138"/>
      <c r="N342" s="138"/>
      <c r="O342" s="138"/>
      <c r="P342" s="138"/>
      <c r="Q342" s="138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x14ac:dyDescent="0.2">
      <c r="A343" s="62" t="s">
        <v>192</v>
      </c>
      <c r="B343" s="67" t="s">
        <v>31</v>
      </c>
      <c r="C343" s="123" t="s">
        <v>192</v>
      </c>
      <c r="D343" s="67" t="s">
        <v>192</v>
      </c>
      <c r="E343" s="143">
        <v>1</v>
      </c>
      <c r="F343" s="64" t="s">
        <v>192</v>
      </c>
      <c r="G343" s="136">
        <v>0</v>
      </c>
      <c r="H343" s="136">
        <v>0</v>
      </c>
      <c r="I343" s="136">
        <v>0</v>
      </c>
      <c r="J343" s="137">
        <f t="shared" si="3"/>
        <v>0</v>
      </c>
      <c r="K343" s="138"/>
      <c r="L343" s="138"/>
      <c r="M343" s="138"/>
      <c r="N343" s="138"/>
      <c r="O343" s="138"/>
      <c r="P343" s="138"/>
      <c r="Q343" s="138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x14ac:dyDescent="0.2">
      <c r="A344" s="62" t="s">
        <v>192</v>
      </c>
      <c r="B344" s="67" t="s">
        <v>31</v>
      </c>
      <c r="C344" s="123" t="s">
        <v>192</v>
      </c>
      <c r="D344" s="67" t="s">
        <v>192</v>
      </c>
      <c r="E344" s="143">
        <v>1</v>
      </c>
      <c r="F344" s="64" t="s">
        <v>192</v>
      </c>
      <c r="G344" s="136">
        <v>0</v>
      </c>
      <c r="H344" s="136">
        <v>0</v>
      </c>
      <c r="I344" s="136">
        <v>0</v>
      </c>
      <c r="J344" s="137">
        <f t="shared" si="3"/>
        <v>0</v>
      </c>
      <c r="K344" s="138"/>
      <c r="L344" s="138"/>
      <c r="M344" s="138"/>
      <c r="N344" s="138"/>
      <c r="O344" s="138"/>
      <c r="P344" s="138"/>
      <c r="Q344" s="138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x14ac:dyDescent="0.2">
      <c r="A345" s="62" t="s">
        <v>192</v>
      </c>
      <c r="B345" s="67" t="s">
        <v>31</v>
      </c>
      <c r="C345" s="123" t="s">
        <v>192</v>
      </c>
      <c r="D345" s="67" t="s">
        <v>192</v>
      </c>
      <c r="E345" s="143">
        <v>1</v>
      </c>
      <c r="F345" s="64" t="s">
        <v>192</v>
      </c>
      <c r="G345" s="136">
        <v>0</v>
      </c>
      <c r="H345" s="136">
        <v>0</v>
      </c>
      <c r="I345" s="136">
        <v>0</v>
      </c>
      <c r="J345" s="137">
        <f t="shared" si="3"/>
        <v>0</v>
      </c>
      <c r="K345" s="138"/>
      <c r="L345" s="138"/>
      <c r="M345" s="138"/>
      <c r="N345" s="138"/>
      <c r="O345" s="138"/>
      <c r="P345" s="138"/>
      <c r="Q345" s="13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62" t="s">
        <v>192</v>
      </c>
      <c r="B346" s="67" t="s">
        <v>31</v>
      </c>
      <c r="C346" s="123" t="s">
        <v>192</v>
      </c>
      <c r="D346" s="67" t="s">
        <v>192</v>
      </c>
      <c r="E346" s="143">
        <v>1</v>
      </c>
      <c r="F346" s="64" t="s">
        <v>192</v>
      </c>
      <c r="G346" s="136">
        <v>0</v>
      </c>
      <c r="H346" s="136">
        <v>0</v>
      </c>
      <c r="I346" s="136">
        <v>0</v>
      </c>
      <c r="J346" s="137">
        <f t="shared" si="3"/>
        <v>0</v>
      </c>
      <c r="K346" s="138"/>
      <c r="L346" s="138"/>
      <c r="M346" s="138"/>
      <c r="N346" s="138"/>
      <c r="O346" s="138"/>
      <c r="P346" s="138"/>
      <c r="Q346" s="13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62" t="s">
        <v>192</v>
      </c>
      <c r="B347" s="67" t="s">
        <v>31</v>
      </c>
      <c r="C347" s="123" t="s">
        <v>192</v>
      </c>
      <c r="D347" s="67" t="s">
        <v>192</v>
      </c>
      <c r="E347" s="143">
        <v>1</v>
      </c>
      <c r="F347" s="64" t="s">
        <v>192</v>
      </c>
      <c r="G347" s="136">
        <v>0</v>
      </c>
      <c r="H347" s="136">
        <v>0</v>
      </c>
      <c r="I347" s="136">
        <v>0</v>
      </c>
      <c r="J347" s="137">
        <f t="shared" si="3"/>
        <v>0</v>
      </c>
      <c r="K347" s="138"/>
      <c r="L347" s="138"/>
      <c r="M347" s="138"/>
      <c r="N347" s="138"/>
      <c r="O347" s="138"/>
      <c r="P347" s="138"/>
      <c r="Q347" s="13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62" t="s">
        <v>192</v>
      </c>
      <c r="B348" s="67" t="s">
        <v>31</v>
      </c>
      <c r="C348" s="123" t="s">
        <v>192</v>
      </c>
      <c r="D348" s="67" t="s">
        <v>192</v>
      </c>
      <c r="E348" s="143">
        <v>1</v>
      </c>
      <c r="F348" s="64" t="s">
        <v>192</v>
      </c>
      <c r="G348" s="136">
        <v>0</v>
      </c>
      <c r="H348" s="136">
        <v>0</v>
      </c>
      <c r="I348" s="136">
        <v>0</v>
      </c>
      <c r="J348" s="137">
        <f t="shared" si="3"/>
        <v>0</v>
      </c>
      <c r="K348" s="138"/>
      <c r="L348" s="138"/>
      <c r="M348" s="138"/>
      <c r="N348" s="138"/>
      <c r="O348" s="138"/>
      <c r="P348" s="138"/>
      <c r="Q348" s="13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62" t="s">
        <v>192</v>
      </c>
      <c r="B349" s="67" t="s">
        <v>31</v>
      </c>
      <c r="C349" s="123" t="s">
        <v>192</v>
      </c>
      <c r="D349" s="67" t="s">
        <v>192</v>
      </c>
      <c r="E349" s="143">
        <v>1</v>
      </c>
      <c r="F349" s="64" t="s">
        <v>192</v>
      </c>
      <c r="G349" s="136">
        <v>0</v>
      </c>
      <c r="H349" s="136">
        <v>0</v>
      </c>
      <c r="I349" s="136">
        <v>0</v>
      </c>
      <c r="J349" s="137">
        <f t="shared" si="3"/>
        <v>0</v>
      </c>
      <c r="K349" s="138"/>
      <c r="L349" s="138"/>
      <c r="M349" s="138"/>
      <c r="N349" s="138"/>
      <c r="O349" s="138"/>
      <c r="P349" s="138"/>
      <c r="Q349" s="13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62" t="s">
        <v>192</v>
      </c>
      <c r="B350" s="67" t="s">
        <v>31</v>
      </c>
      <c r="C350" s="123" t="s">
        <v>192</v>
      </c>
      <c r="D350" s="67" t="s">
        <v>192</v>
      </c>
      <c r="E350" s="143">
        <v>1</v>
      </c>
      <c r="F350" s="64" t="s">
        <v>192</v>
      </c>
      <c r="G350" s="136">
        <v>0</v>
      </c>
      <c r="H350" s="136">
        <v>0</v>
      </c>
      <c r="I350" s="136">
        <v>0</v>
      </c>
      <c r="J350" s="137">
        <f t="shared" si="3"/>
        <v>0</v>
      </c>
      <c r="K350" s="138"/>
      <c r="L350" s="138"/>
      <c r="M350" s="138"/>
      <c r="N350" s="138"/>
      <c r="O350" s="138"/>
      <c r="P350" s="138"/>
      <c r="Q350" s="13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62" t="s">
        <v>192</v>
      </c>
      <c r="B351" s="67" t="s">
        <v>31</v>
      </c>
      <c r="C351" s="123" t="s">
        <v>192</v>
      </c>
      <c r="D351" s="67" t="s">
        <v>192</v>
      </c>
      <c r="E351" s="143">
        <v>1</v>
      </c>
      <c r="F351" s="64" t="s">
        <v>192</v>
      </c>
      <c r="G351" s="136">
        <v>0</v>
      </c>
      <c r="H351" s="136">
        <v>0</v>
      </c>
      <c r="I351" s="136">
        <v>0</v>
      </c>
      <c r="J351" s="137">
        <f t="shared" si="3"/>
        <v>0</v>
      </c>
      <c r="K351" s="138"/>
      <c r="L351" s="138"/>
      <c r="M351" s="138"/>
      <c r="N351" s="138"/>
      <c r="O351" s="138"/>
      <c r="P351" s="138"/>
      <c r="Q351" s="13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62" t="s">
        <v>192</v>
      </c>
      <c r="B352" s="67" t="s">
        <v>31</v>
      </c>
      <c r="C352" s="123" t="s">
        <v>192</v>
      </c>
      <c r="D352" s="67" t="s">
        <v>192</v>
      </c>
      <c r="E352" s="143">
        <v>1</v>
      </c>
      <c r="F352" s="64" t="s">
        <v>192</v>
      </c>
      <c r="G352" s="136">
        <v>0</v>
      </c>
      <c r="H352" s="136">
        <v>0</v>
      </c>
      <c r="I352" s="136">
        <v>0</v>
      </c>
      <c r="J352" s="137">
        <f t="shared" si="3"/>
        <v>0</v>
      </c>
      <c r="K352" s="138"/>
      <c r="L352" s="138"/>
      <c r="M352" s="138"/>
      <c r="N352" s="138"/>
      <c r="O352" s="138"/>
      <c r="P352" s="138"/>
      <c r="Q352" s="13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62" t="s">
        <v>192</v>
      </c>
      <c r="B353" s="67" t="s">
        <v>31</v>
      </c>
      <c r="C353" s="123" t="s">
        <v>192</v>
      </c>
      <c r="D353" s="67" t="s">
        <v>192</v>
      </c>
      <c r="E353" s="143">
        <v>1</v>
      </c>
      <c r="F353" s="64" t="s">
        <v>192</v>
      </c>
      <c r="G353" s="136">
        <v>0</v>
      </c>
      <c r="H353" s="136">
        <v>0</v>
      </c>
      <c r="I353" s="136">
        <v>0</v>
      </c>
      <c r="J353" s="137">
        <f t="shared" si="3"/>
        <v>0</v>
      </c>
      <c r="K353" s="138"/>
      <c r="L353" s="138"/>
      <c r="M353" s="138"/>
      <c r="N353" s="138"/>
      <c r="O353" s="138"/>
      <c r="P353" s="138"/>
      <c r="Q353" s="13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62" t="s">
        <v>192</v>
      </c>
      <c r="B354" s="67" t="s">
        <v>31</v>
      </c>
      <c r="C354" s="123" t="s">
        <v>192</v>
      </c>
      <c r="D354" s="67" t="s">
        <v>192</v>
      </c>
      <c r="E354" s="143">
        <v>1</v>
      </c>
      <c r="F354" s="64" t="s">
        <v>192</v>
      </c>
      <c r="G354" s="136">
        <v>0</v>
      </c>
      <c r="H354" s="136">
        <v>0</v>
      </c>
      <c r="I354" s="136">
        <v>0</v>
      </c>
      <c r="J354" s="137">
        <f t="shared" si="3"/>
        <v>0</v>
      </c>
      <c r="K354" s="138"/>
      <c r="L354" s="138"/>
      <c r="M354" s="138"/>
      <c r="N354" s="138"/>
      <c r="O354" s="138"/>
      <c r="P354" s="138"/>
      <c r="Q354" s="13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62" t="s">
        <v>192</v>
      </c>
      <c r="B355" s="67" t="s">
        <v>31</v>
      </c>
      <c r="C355" s="123" t="s">
        <v>192</v>
      </c>
      <c r="D355" s="67" t="s">
        <v>192</v>
      </c>
      <c r="E355" s="143">
        <v>1</v>
      </c>
      <c r="F355" s="64" t="s">
        <v>192</v>
      </c>
      <c r="G355" s="136">
        <v>0</v>
      </c>
      <c r="H355" s="136">
        <v>0</v>
      </c>
      <c r="I355" s="136">
        <v>0</v>
      </c>
      <c r="J355" s="137">
        <f t="shared" si="3"/>
        <v>0</v>
      </c>
      <c r="K355" s="138"/>
      <c r="L355" s="138"/>
      <c r="M355" s="138"/>
      <c r="N355" s="138"/>
      <c r="O355" s="138"/>
      <c r="P355" s="138"/>
      <c r="Q355" s="13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62" t="s">
        <v>192</v>
      </c>
      <c r="B356" s="67" t="s">
        <v>31</v>
      </c>
      <c r="C356" s="123" t="s">
        <v>192</v>
      </c>
      <c r="D356" s="67" t="s">
        <v>192</v>
      </c>
      <c r="E356" s="143">
        <v>1</v>
      </c>
      <c r="F356" s="64" t="s">
        <v>192</v>
      </c>
      <c r="G356" s="136">
        <v>0</v>
      </c>
      <c r="H356" s="136">
        <v>0</v>
      </c>
      <c r="I356" s="136">
        <v>0</v>
      </c>
      <c r="J356" s="137">
        <f t="shared" si="3"/>
        <v>0</v>
      </c>
      <c r="K356" s="138"/>
      <c r="L356" s="138"/>
      <c r="M356" s="138"/>
      <c r="N356" s="138"/>
      <c r="O356" s="138"/>
      <c r="P356" s="138"/>
      <c r="Q356" s="13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x14ac:dyDescent="0.2">
      <c r="A357" s="62" t="s">
        <v>192</v>
      </c>
      <c r="B357" s="67" t="s">
        <v>31</v>
      </c>
      <c r="C357" s="123" t="s">
        <v>192</v>
      </c>
      <c r="D357" s="67" t="s">
        <v>192</v>
      </c>
      <c r="E357" s="143">
        <v>1</v>
      </c>
      <c r="F357" s="64" t="s">
        <v>192</v>
      </c>
      <c r="G357" s="136">
        <v>0</v>
      </c>
      <c r="H357" s="136">
        <v>0</v>
      </c>
      <c r="I357" s="136">
        <v>0</v>
      </c>
      <c r="J357" s="137">
        <f t="shared" si="3"/>
        <v>0</v>
      </c>
      <c r="K357" s="138"/>
      <c r="L357" s="138"/>
      <c r="M357" s="138"/>
      <c r="N357" s="138"/>
      <c r="O357" s="138"/>
      <c r="P357" s="138"/>
      <c r="Q357" s="138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x14ac:dyDescent="0.2">
      <c r="A358" s="62" t="s">
        <v>192</v>
      </c>
      <c r="B358" s="67" t="s">
        <v>31</v>
      </c>
      <c r="C358" s="123" t="s">
        <v>192</v>
      </c>
      <c r="D358" s="67" t="s">
        <v>192</v>
      </c>
      <c r="E358" s="143">
        <v>1</v>
      </c>
      <c r="F358" s="64" t="s">
        <v>192</v>
      </c>
      <c r="G358" s="136">
        <v>0</v>
      </c>
      <c r="H358" s="136">
        <v>0</v>
      </c>
      <c r="I358" s="136">
        <v>0</v>
      </c>
      <c r="J358" s="137">
        <f t="shared" si="3"/>
        <v>0</v>
      </c>
      <c r="K358" s="138"/>
      <c r="L358" s="138"/>
      <c r="M358" s="138"/>
      <c r="N358" s="138"/>
      <c r="O358" s="138"/>
      <c r="P358" s="138"/>
      <c r="Q358" s="138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x14ac:dyDescent="0.2">
      <c r="A359" s="62" t="s">
        <v>192</v>
      </c>
      <c r="B359" s="67" t="s">
        <v>31</v>
      </c>
      <c r="C359" s="123" t="s">
        <v>192</v>
      </c>
      <c r="D359" s="67" t="s">
        <v>192</v>
      </c>
      <c r="E359" s="143">
        <v>1</v>
      </c>
      <c r="F359" s="64" t="s">
        <v>192</v>
      </c>
      <c r="G359" s="136">
        <v>0</v>
      </c>
      <c r="H359" s="136">
        <v>0</v>
      </c>
      <c r="I359" s="136">
        <v>0</v>
      </c>
      <c r="J359" s="137">
        <f t="shared" si="3"/>
        <v>0</v>
      </c>
      <c r="K359" s="138"/>
      <c r="L359" s="138"/>
      <c r="M359" s="138"/>
      <c r="N359" s="138"/>
      <c r="O359" s="138"/>
      <c r="P359" s="138"/>
      <c r="Q359" s="13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62" t="s">
        <v>192</v>
      </c>
      <c r="B360" s="67" t="s">
        <v>31</v>
      </c>
      <c r="C360" s="123" t="s">
        <v>192</v>
      </c>
      <c r="D360" s="67" t="s">
        <v>192</v>
      </c>
      <c r="E360" s="143">
        <v>1</v>
      </c>
      <c r="F360" s="64" t="s">
        <v>192</v>
      </c>
      <c r="G360" s="136">
        <v>0</v>
      </c>
      <c r="H360" s="136">
        <v>0</v>
      </c>
      <c r="I360" s="136">
        <v>0</v>
      </c>
      <c r="J360" s="137">
        <f t="shared" si="3"/>
        <v>0</v>
      </c>
      <c r="K360" s="138"/>
      <c r="L360" s="138"/>
      <c r="M360" s="138"/>
      <c r="N360" s="138"/>
      <c r="O360" s="138"/>
      <c r="P360" s="138"/>
      <c r="Q360" s="13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62" t="s">
        <v>192</v>
      </c>
      <c r="B361" s="67" t="s">
        <v>31</v>
      </c>
      <c r="C361" s="123" t="s">
        <v>192</v>
      </c>
      <c r="D361" s="67" t="s">
        <v>192</v>
      </c>
      <c r="E361" s="143">
        <v>1</v>
      </c>
      <c r="F361" s="64" t="s">
        <v>192</v>
      </c>
      <c r="G361" s="136">
        <v>0</v>
      </c>
      <c r="H361" s="136">
        <v>0</v>
      </c>
      <c r="I361" s="136">
        <v>0</v>
      </c>
      <c r="J361" s="137">
        <f t="shared" si="3"/>
        <v>0</v>
      </c>
      <c r="K361" s="138"/>
      <c r="L361" s="138"/>
      <c r="M361" s="138"/>
      <c r="N361" s="138"/>
      <c r="O361" s="138"/>
      <c r="P361" s="138"/>
      <c r="Q361" s="13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62" t="s">
        <v>192</v>
      </c>
      <c r="B362" s="67" t="s">
        <v>31</v>
      </c>
      <c r="C362" s="123" t="s">
        <v>192</v>
      </c>
      <c r="D362" s="67" t="s">
        <v>192</v>
      </c>
      <c r="E362" s="143">
        <v>1</v>
      </c>
      <c r="F362" s="64" t="s">
        <v>192</v>
      </c>
      <c r="G362" s="136">
        <v>0</v>
      </c>
      <c r="H362" s="136">
        <v>0</v>
      </c>
      <c r="I362" s="136">
        <v>0</v>
      </c>
      <c r="J362" s="137">
        <f t="shared" si="3"/>
        <v>0</v>
      </c>
      <c r="K362" s="138"/>
      <c r="L362" s="138"/>
      <c r="M362" s="138"/>
      <c r="N362" s="138"/>
      <c r="O362" s="138"/>
      <c r="P362" s="138"/>
      <c r="Q362" s="13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x14ac:dyDescent="0.2">
      <c r="A363" s="62" t="s">
        <v>192</v>
      </c>
      <c r="B363" s="67" t="s">
        <v>31</v>
      </c>
      <c r="C363" s="123" t="s">
        <v>192</v>
      </c>
      <c r="D363" s="67" t="s">
        <v>192</v>
      </c>
      <c r="E363" s="143">
        <v>1</v>
      </c>
      <c r="F363" s="64" t="s">
        <v>192</v>
      </c>
      <c r="G363" s="136">
        <v>0</v>
      </c>
      <c r="H363" s="136">
        <v>0</v>
      </c>
      <c r="I363" s="136">
        <v>0</v>
      </c>
      <c r="J363" s="137">
        <f t="shared" si="3"/>
        <v>0</v>
      </c>
      <c r="K363" s="138"/>
      <c r="L363" s="138"/>
      <c r="M363" s="138"/>
      <c r="N363" s="138"/>
      <c r="O363" s="138"/>
      <c r="P363" s="138"/>
      <c r="Q363" s="13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x14ac:dyDescent="0.2">
      <c r="A364" s="62" t="s">
        <v>192</v>
      </c>
      <c r="B364" s="67" t="s">
        <v>31</v>
      </c>
      <c r="C364" s="123" t="s">
        <v>192</v>
      </c>
      <c r="D364" s="67" t="s">
        <v>192</v>
      </c>
      <c r="E364" s="143">
        <v>1</v>
      </c>
      <c r="F364" s="64" t="s">
        <v>192</v>
      </c>
      <c r="G364" s="136">
        <v>0</v>
      </c>
      <c r="H364" s="136">
        <v>0</v>
      </c>
      <c r="I364" s="136">
        <v>0</v>
      </c>
      <c r="J364" s="137">
        <f t="shared" si="3"/>
        <v>0</v>
      </c>
      <c r="K364" s="138"/>
      <c r="L364" s="138"/>
      <c r="M364" s="138"/>
      <c r="N364" s="138"/>
      <c r="O364" s="138"/>
      <c r="P364" s="138"/>
      <c r="Q364" s="13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x14ac:dyDescent="0.2">
      <c r="A365" s="62" t="s">
        <v>192</v>
      </c>
      <c r="B365" s="67" t="s">
        <v>31</v>
      </c>
      <c r="C365" s="123" t="s">
        <v>192</v>
      </c>
      <c r="D365" s="67" t="s">
        <v>192</v>
      </c>
      <c r="E365" s="143">
        <v>1</v>
      </c>
      <c r="F365" s="64" t="s">
        <v>192</v>
      </c>
      <c r="G365" s="136">
        <v>0</v>
      </c>
      <c r="H365" s="136">
        <v>0</v>
      </c>
      <c r="I365" s="136">
        <v>0</v>
      </c>
      <c r="J365" s="137">
        <f t="shared" si="3"/>
        <v>0</v>
      </c>
      <c r="K365" s="138"/>
      <c r="L365" s="138"/>
      <c r="M365" s="138"/>
      <c r="N365" s="138"/>
      <c r="O365" s="138"/>
      <c r="P365" s="138"/>
      <c r="Q365" s="13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x14ac:dyDescent="0.2">
      <c r="A366" s="62" t="s">
        <v>192</v>
      </c>
      <c r="B366" s="67" t="s">
        <v>31</v>
      </c>
      <c r="C366" s="123" t="s">
        <v>192</v>
      </c>
      <c r="D366" s="67" t="s">
        <v>192</v>
      </c>
      <c r="E366" s="143">
        <v>1</v>
      </c>
      <c r="F366" s="64" t="s">
        <v>192</v>
      </c>
      <c r="G366" s="136">
        <v>0</v>
      </c>
      <c r="H366" s="136">
        <v>0</v>
      </c>
      <c r="I366" s="136">
        <v>0</v>
      </c>
      <c r="J366" s="137">
        <f t="shared" si="3"/>
        <v>0</v>
      </c>
      <c r="K366" s="138"/>
      <c r="L366" s="138"/>
      <c r="M366" s="138"/>
      <c r="N366" s="138"/>
      <c r="O366" s="138"/>
      <c r="P366" s="138"/>
      <c r="Q366" s="138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x14ac:dyDescent="0.2">
      <c r="A367" s="62" t="s">
        <v>192</v>
      </c>
      <c r="B367" s="67" t="s">
        <v>31</v>
      </c>
      <c r="C367" s="123" t="s">
        <v>192</v>
      </c>
      <c r="D367" s="67" t="s">
        <v>192</v>
      </c>
      <c r="E367" s="143">
        <v>1</v>
      </c>
      <c r="F367" s="64" t="s">
        <v>192</v>
      </c>
      <c r="G367" s="136">
        <v>0</v>
      </c>
      <c r="H367" s="136">
        <v>0</v>
      </c>
      <c r="I367" s="136">
        <v>0</v>
      </c>
      <c r="J367" s="137">
        <f t="shared" si="3"/>
        <v>0</v>
      </c>
      <c r="K367" s="138"/>
      <c r="L367" s="138"/>
      <c r="M367" s="138"/>
      <c r="N367" s="138"/>
      <c r="O367" s="138"/>
      <c r="P367" s="138"/>
      <c r="Q367" s="138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x14ac:dyDescent="0.2">
      <c r="A368" s="62" t="s">
        <v>192</v>
      </c>
      <c r="B368" s="67" t="s">
        <v>31</v>
      </c>
      <c r="C368" s="123" t="s">
        <v>192</v>
      </c>
      <c r="D368" s="67" t="s">
        <v>192</v>
      </c>
      <c r="E368" s="143">
        <v>1</v>
      </c>
      <c r="F368" s="64" t="s">
        <v>192</v>
      </c>
      <c r="G368" s="136">
        <v>0</v>
      </c>
      <c r="H368" s="136">
        <v>0</v>
      </c>
      <c r="I368" s="136">
        <v>0</v>
      </c>
      <c r="J368" s="137">
        <f t="shared" si="3"/>
        <v>0</v>
      </c>
      <c r="K368" s="138"/>
      <c r="L368" s="138"/>
      <c r="M368" s="138"/>
      <c r="N368" s="138"/>
      <c r="O368" s="138"/>
      <c r="P368" s="138"/>
      <c r="Q368" s="13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62" t="s">
        <v>192</v>
      </c>
      <c r="B369" s="67" t="s">
        <v>31</v>
      </c>
      <c r="C369" s="123" t="s">
        <v>192</v>
      </c>
      <c r="D369" s="67" t="s">
        <v>192</v>
      </c>
      <c r="E369" s="143">
        <v>1</v>
      </c>
      <c r="F369" s="64" t="s">
        <v>192</v>
      </c>
      <c r="G369" s="136">
        <v>0</v>
      </c>
      <c r="H369" s="136">
        <v>0</v>
      </c>
      <c r="I369" s="136">
        <v>0</v>
      </c>
      <c r="J369" s="137">
        <f t="shared" si="3"/>
        <v>0</v>
      </c>
      <c r="K369" s="138"/>
      <c r="L369" s="138"/>
      <c r="M369" s="138"/>
      <c r="N369" s="138"/>
      <c r="O369" s="138"/>
      <c r="P369" s="138"/>
      <c r="Q369" s="13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62" t="s">
        <v>192</v>
      </c>
      <c r="B370" s="67" t="s">
        <v>31</v>
      </c>
      <c r="C370" s="123" t="s">
        <v>192</v>
      </c>
      <c r="D370" s="67" t="s">
        <v>192</v>
      </c>
      <c r="E370" s="143">
        <v>1</v>
      </c>
      <c r="F370" s="64" t="s">
        <v>192</v>
      </c>
      <c r="G370" s="136">
        <v>0</v>
      </c>
      <c r="H370" s="136">
        <v>0</v>
      </c>
      <c r="I370" s="136">
        <v>0</v>
      </c>
      <c r="J370" s="137">
        <f t="shared" si="3"/>
        <v>0</v>
      </c>
      <c r="K370" s="138"/>
      <c r="L370" s="138"/>
      <c r="M370" s="138"/>
      <c r="N370" s="138"/>
      <c r="O370" s="138"/>
      <c r="P370" s="138"/>
      <c r="Q370" s="13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62" t="s">
        <v>192</v>
      </c>
      <c r="B371" s="67" t="s">
        <v>31</v>
      </c>
      <c r="C371" s="123" t="s">
        <v>192</v>
      </c>
      <c r="D371" s="67" t="s">
        <v>192</v>
      </c>
      <c r="E371" s="143">
        <v>1</v>
      </c>
      <c r="F371" s="64" t="s">
        <v>192</v>
      </c>
      <c r="G371" s="136">
        <v>0</v>
      </c>
      <c r="H371" s="136">
        <v>0</v>
      </c>
      <c r="I371" s="136">
        <v>0</v>
      </c>
      <c r="J371" s="137">
        <f t="shared" si="3"/>
        <v>0</v>
      </c>
      <c r="K371" s="138"/>
      <c r="L371" s="138"/>
      <c r="M371" s="138"/>
      <c r="N371" s="138"/>
      <c r="O371" s="138"/>
      <c r="P371" s="138"/>
      <c r="Q371" s="13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62" t="s">
        <v>192</v>
      </c>
      <c r="B372" s="67" t="s">
        <v>31</v>
      </c>
      <c r="C372" s="123" t="s">
        <v>192</v>
      </c>
      <c r="D372" s="67" t="s">
        <v>192</v>
      </c>
      <c r="E372" s="143">
        <v>1</v>
      </c>
      <c r="F372" s="64" t="s">
        <v>192</v>
      </c>
      <c r="G372" s="136">
        <v>0</v>
      </c>
      <c r="H372" s="136">
        <v>0</v>
      </c>
      <c r="I372" s="136">
        <v>0</v>
      </c>
      <c r="J372" s="137">
        <f t="shared" si="3"/>
        <v>0</v>
      </c>
      <c r="K372" s="138"/>
      <c r="L372" s="138"/>
      <c r="M372" s="138"/>
      <c r="N372" s="138"/>
      <c r="O372" s="138"/>
      <c r="P372" s="138"/>
      <c r="Q372" s="13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62" t="s">
        <v>192</v>
      </c>
      <c r="B373" s="67" t="s">
        <v>31</v>
      </c>
      <c r="C373" s="123" t="s">
        <v>192</v>
      </c>
      <c r="D373" s="67" t="s">
        <v>192</v>
      </c>
      <c r="E373" s="143">
        <v>1</v>
      </c>
      <c r="F373" s="64" t="s">
        <v>192</v>
      </c>
      <c r="G373" s="136">
        <v>0</v>
      </c>
      <c r="H373" s="136">
        <v>0</v>
      </c>
      <c r="I373" s="136">
        <v>0</v>
      </c>
      <c r="J373" s="137">
        <f t="shared" si="3"/>
        <v>0</v>
      </c>
      <c r="K373" s="138"/>
      <c r="L373" s="138"/>
      <c r="M373" s="138"/>
      <c r="N373" s="138"/>
      <c r="O373" s="138"/>
      <c r="P373" s="138"/>
      <c r="Q373" s="13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62" t="s">
        <v>192</v>
      </c>
      <c r="B374" s="67" t="s">
        <v>31</v>
      </c>
      <c r="C374" s="123" t="s">
        <v>192</v>
      </c>
      <c r="D374" s="67" t="s">
        <v>192</v>
      </c>
      <c r="E374" s="143">
        <v>1</v>
      </c>
      <c r="F374" s="64" t="s">
        <v>192</v>
      </c>
      <c r="G374" s="136">
        <v>0</v>
      </c>
      <c r="H374" s="136">
        <v>0</v>
      </c>
      <c r="I374" s="136">
        <v>0</v>
      </c>
      <c r="J374" s="137">
        <f t="shared" si="3"/>
        <v>0</v>
      </c>
      <c r="K374" s="138"/>
      <c r="L374" s="138"/>
      <c r="M374" s="138"/>
      <c r="N374" s="138"/>
      <c r="O374" s="138"/>
      <c r="P374" s="138"/>
      <c r="Q374" s="13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62" t="s">
        <v>192</v>
      </c>
      <c r="B375" s="67" t="s">
        <v>31</v>
      </c>
      <c r="C375" s="123" t="s">
        <v>192</v>
      </c>
      <c r="D375" s="67" t="s">
        <v>192</v>
      </c>
      <c r="E375" s="143">
        <v>1</v>
      </c>
      <c r="F375" s="64" t="s">
        <v>192</v>
      </c>
      <c r="G375" s="136">
        <v>0</v>
      </c>
      <c r="H375" s="136">
        <v>0</v>
      </c>
      <c r="I375" s="136">
        <v>0</v>
      </c>
      <c r="J375" s="137">
        <f t="shared" si="3"/>
        <v>0</v>
      </c>
      <c r="K375" s="138"/>
      <c r="L375" s="138"/>
      <c r="M375" s="138"/>
      <c r="N375" s="138"/>
      <c r="O375" s="138"/>
      <c r="P375" s="138"/>
      <c r="Q375" s="13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62" t="s">
        <v>192</v>
      </c>
      <c r="B376" s="67" t="s">
        <v>31</v>
      </c>
      <c r="C376" s="123" t="s">
        <v>192</v>
      </c>
      <c r="D376" s="67" t="s">
        <v>192</v>
      </c>
      <c r="E376" s="143">
        <v>1</v>
      </c>
      <c r="F376" s="64" t="s">
        <v>192</v>
      </c>
      <c r="G376" s="136">
        <v>0</v>
      </c>
      <c r="H376" s="136">
        <v>0</v>
      </c>
      <c r="I376" s="136">
        <v>0</v>
      </c>
      <c r="J376" s="137">
        <f t="shared" si="3"/>
        <v>0</v>
      </c>
      <c r="K376" s="138"/>
      <c r="L376" s="138"/>
      <c r="M376" s="138"/>
      <c r="N376" s="138"/>
      <c r="O376" s="138"/>
      <c r="P376" s="138"/>
      <c r="Q376" s="13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62" t="s">
        <v>192</v>
      </c>
      <c r="B377" s="67" t="s">
        <v>31</v>
      </c>
      <c r="C377" s="123" t="s">
        <v>192</v>
      </c>
      <c r="D377" s="67" t="s">
        <v>192</v>
      </c>
      <c r="E377" s="143">
        <v>1</v>
      </c>
      <c r="F377" s="64" t="s">
        <v>192</v>
      </c>
      <c r="G377" s="136">
        <v>0</v>
      </c>
      <c r="H377" s="136">
        <v>0</v>
      </c>
      <c r="I377" s="136">
        <v>0</v>
      </c>
      <c r="J377" s="137">
        <f t="shared" si="3"/>
        <v>0</v>
      </c>
      <c r="K377" s="138"/>
      <c r="L377" s="138"/>
      <c r="M377" s="138"/>
      <c r="N377" s="138"/>
      <c r="O377" s="138"/>
      <c r="P377" s="138"/>
      <c r="Q377" s="13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62" t="s">
        <v>192</v>
      </c>
      <c r="B378" s="67" t="s">
        <v>31</v>
      </c>
      <c r="C378" s="123" t="s">
        <v>192</v>
      </c>
      <c r="D378" s="67" t="s">
        <v>192</v>
      </c>
      <c r="E378" s="143">
        <v>1</v>
      </c>
      <c r="F378" s="64" t="s">
        <v>192</v>
      </c>
      <c r="G378" s="136">
        <v>0</v>
      </c>
      <c r="H378" s="136">
        <v>0</v>
      </c>
      <c r="I378" s="136">
        <v>0</v>
      </c>
      <c r="J378" s="137">
        <f t="shared" si="3"/>
        <v>0</v>
      </c>
      <c r="K378" s="138"/>
      <c r="L378" s="138"/>
      <c r="M378" s="138"/>
      <c r="N378" s="138"/>
      <c r="O378" s="138"/>
      <c r="P378" s="138"/>
      <c r="Q378" s="13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62" t="s">
        <v>192</v>
      </c>
      <c r="B379" s="67" t="s">
        <v>31</v>
      </c>
      <c r="C379" s="123" t="s">
        <v>192</v>
      </c>
      <c r="D379" s="67" t="s">
        <v>192</v>
      </c>
      <c r="E379" s="143">
        <v>1</v>
      </c>
      <c r="F379" s="64" t="s">
        <v>192</v>
      </c>
      <c r="G379" s="136">
        <v>0</v>
      </c>
      <c r="H379" s="136">
        <v>0</v>
      </c>
      <c r="I379" s="136">
        <v>0</v>
      </c>
      <c r="J379" s="137">
        <f t="shared" si="3"/>
        <v>0</v>
      </c>
      <c r="K379" s="138"/>
      <c r="L379" s="138"/>
      <c r="M379" s="138"/>
      <c r="N379" s="138"/>
      <c r="O379" s="138"/>
      <c r="P379" s="138"/>
      <c r="Q379" s="13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62" t="s">
        <v>192</v>
      </c>
      <c r="B380" s="67" t="s">
        <v>31</v>
      </c>
      <c r="C380" s="123" t="s">
        <v>192</v>
      </c>
      <c r="D380" s="67" t="s">
        <v>192</v>
      </c>
      <c r="E380" s="143">
        <v>1</v>
      </c>
      <c r="F380" s="64" t="s">
        <v>192</v>
      </c>
      <c r="G380" s="136">
        <v>0</v>
      </c>
      <c r="H380" s="136">
        <v>0</v>
      </c>
      <c r="I380" s="136">
        <v>0</v>
      </c>
      <c r="J380" s="137">
        <f t="shared" si="3"/>
        <v>0</v>
      </c>
      <c r="K380" s="138"/>
      <c r="L380" s="138"/>
      <c r="M380" s="138"/>
      <c r="N380" s="138"/>
      <c r="O380" s="138"/>
      <c r="P380" s="138"/>
      <c r="Q380" s="13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62" t="s">
        <v>192</v>
      </c>
      <c r="B381" s="67" t="s">
        <v>31</v>
      </c>
      <c r="C381" s="123" t="s">
        <v>192</v>
      </c>
      <c r="D381" s="67" t="s">
        <v>192</v>
      </c>
      <c r="E381" s="143">
        <v>1</v>
      </c>
      <c r="F381" s="64" t="s">
        <v>192</v>
      </c>
      <c r="G381" s="136">
        <v>0</v>
      </c>
      <c r="H381" s="136">
        <v>0</v>
      </c>
      <c r="I381" s="136">
        <v>0</v>
      </c>
      <c r="J381" s="137">
        <f t="shared" si="3"/>
        <v>0</v>
      </c>
      <c r="K381" s="138"/>
      <c r="L381" s="138"/>
      <c r="M381" s="138"/>
      <c r="N381" s="138"/>
      <c r="O381" s="138"/>
      <c r="P381" s="138"/>
      <c r="Q381" s="13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62" t="s">
        <v>192</v>
      </c>
      <c r="B382" s="67" t="s">
        <v>31</v>
      </c>
      <c r="C382" s="123" t="s">
        <v>192</v>
      </c>
      <c r="D382" s="67" t="s">
        <v>192</v>
      </c>
      <c r="E382" s="143">
        <v>1</v>
      </c>
      <c r="F382" s="64" t="s">
        <v>192</v>
      </c>
      <c r="G382" s="136">
        <v>0</v>
      </c>
      <c r="H382" s="136">
        <v>0</v>
      </c>
      <c r="I382" s="136">
        <v>0</v>
      </c>
      <c r="J382" s="137">
        <f t="shared" si="3"/>
        <v>0</v>
      </c>
      <c r="K382" s="138"/>
      <c r="L382" s="138"/>
      <c r="M382" s="138"/>
      <c r="N382" s="138"/>
      <c r="O382" s="138"/>
      <c r="P382" s="138"/>
      <c r="Q382" s="13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62" t="s">
        <v>192</v>
      </c>
      <c r="B383" s="67" t="s">
        <v>31</v>
      </c>
      <c r="C383" s="123" t="s">
        <v>192</v>
      </c>
      <c r="D383" s="67" t="s">
        <v>192</v>
      </c>
      <c r="E383" s="143">
        <v>1</v>
      </c>
      <c r="F383" s="64" t="s">
        <v>192</v>
      </c>
      <c r="G383" s="136">
        <v>0</v>
      </c>
      <c r="H383" s="136">
        <v>0</v>
      </c>
      <c r="I383" s="136">
        <v>0</v>
      </c>
      <c r="J383" s="137">
        <f t="shared" si="3"/>
        <v>0</v>
      </c>
      <c r="K383" s="138"/>
      <c r="L383" s="138"/>
      <c r="M383" s="138"/>
      <c r="N383" s="138"/>
      <c r="O383" s="138"/>
      <c r="P383" s="138"/>
      <c r="Q383" s="13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62" t="s">
        <v>192</v>
      </c>
      <c r="B384" s="67" t="s">
        <v>31</v>
      </c>
      <c r="C384" s="123" t="s">
        <v>192</v>
      </c>
      <c r="D384" s="67" t="s">
        <v>192</v>
      </c>
      <c r="E384" s="143">
        <v>1</v>
      </c>
      <c r="F384" s="64" t="s">
        <v>192</v>
      </c>
      <c r="G384" s="136">
        <v>0</v>
      </c>
      <c r="H384" s="136">
        <v>0</v>
      </c>
      <c r="I384" s="136">
        <v>0</v>
      </c>
      <c r="J384" s="137">
        <f t="shared" si="3"/>
        <v>0</v>
      </c>
      <c r="K384" s="138"/>
      <c r="L384" s="138"/>
      <c r="M384" s="138"/>
      <c r="N384" s="138"/>
      <c r="O384" s="138"/>
      <c r="P384" s="138"/>
      <c r="Q384" s="13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62" t="s">
        <v>192</v>
      </c>
      <c r="B385" s="67" t="s">
        <v>31</v>
      </c>
      <c r="C385" s="123" t="s">
        <v>192</v>
      </c>
      <c r="D385" s="67" t="s">
        <v>192</v>
      </c>
      <c r="E385" s="143">
        <v>1</v>
      </c>
      <c r="F385" s="64" t="s">
        <v>192</v>
      </c>
      <c r="G385" s="136">
        <v>0</v>
      </c>
      <c r="H385" s="136">
        <v>0</v>
      </c>
      <c r="I385" s="136">
        <v>0</v>
      </c>
      <c r="J385" s="137">
        <f t="shared" si="3"/>
        <v>0</v>
      </c>
      <c r="K385" s="138"/>
      <c r="L385" s="138"/>
      <c r="M385" s="138"/>
      <c r="N385" s="138"/>
      <c r="O385" s="138"/>
      <c r="P385" s="138"/>
      <c r="Q385" s="13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62" t="s">
        <v>192</v>
      </c>
      <c r="B386" s="67" t="s">
        <v>31</v>
      </c>
      <c r="C386" s="123" t="s">
        <v>192</v>
      </c>
      <c r="D386" s="67" t="s">
        <v>192</v>
      </c>
      <c r="E386" s="143">
        <v>1</v>
      </c>
      <c r="F386" s="64" t="s">
        <v>192</v>
      </c>
      <c r="G386" s="136">
        <v>0</v>
      </c>
      <c r="H386" s="136">
        <v>0</v>
      </c>
      <c r="I386" s="136">
        <v>0</v>
      </c>
      <c r="J386" s="137">
        <f t="shared" si="3"/>
        <v>0</v>
      </c>
      <c r="K386" s="138"/>
      <c r="L386" s="138"/>
      <c r="M386" s="138"/>
      <c r="N386" s="138"/>
      <c r="O386" s="138"/>
      <c r="P386" s="138"/>
      <c r="Q386" s="13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62" t="s">
        <v>192</v>
      </c>
      <c r="B387" s="67" t="s">
        <v>31</v>
      </c>
      <c r="C387" s="123" t="s">
        <v>192</v>
      </c>
      <c r="D387" s="67" t="s">
        <v>192</v>
      </c>
      <c r="E387" s="143">
        <v>1</v>
      </c>
      <c r="F387" s="64" t="s">
        <v>192</v>
      </c>
      <c r="G387" s="136">
        <v>0</v>
      </c>
      <c r="H387" s="136">
        <v>0</v>
      </c>
      <c r="I387" s="136">
        <v>0</v>
      </c>
      <c r="J387" s="137">
        <f t="shared" si="3"/>
        <v>0</v>
      </c>
      <c r="K387" s="138"/>
      <c r="L387" s="138"/>
      <c r="M387" s="138"/>
      <c r="N387" s="138"/>
      <c r="O387" s="138"/>
      <c r="P387" s="138"/>
      <c r="Q387" s="13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62" t="s">
        <v>192</v>
      </c>
      <c r="B388" s="67" t="s">
        <v>31</v>
      </c>
      <c r="C388" s="123" t="s">
        <v>192</v>
      </c>
      <c r="D388" s="67" t="s">
        <v>192</v>
      </c>
      <c r="E388" s="143">
        <v>1</v>
      </c>
      <c r="F388" s="64" t="s">
        <v>192</v>
      </c>
      <c r="G388" s="136">
        <v>0</v>
      </c>
      <c r="H388" s="136">
        <v>0</v>
      </c>
      <c r="I388" s="136">
        <v>0</v>
      </c>
      <c r="J388" s="137">
        <f t="shared" si="3"/>
        <v>0</v>
      </c>
      <c r="K388" s="138"/>
      <c r="L388" s="138"/>
      <c r="M388" s="138"/>
      <c r="N388" s="138"/>
      <c r="O388" s="138"/>
      <c r="P388" s="138"/>
      <c r="Q388" s="13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62" t="s">
        <v>192</v>
      </c>
      <c r="B389" s="67" t="s">
        <v>31</v>
      </c>
      <c r="C389" s="123" t="s">
        <v>192</v>
      </c>
      <c r="D389" s="67" t="s">
        <v>192</v>
      </c>
      <c r="E389" s="143">
        <v>1</v>
      </c>
      <c r="F389" s="64" t="s">
        <v>192</v>
      </c>
      <c r="G389" s="136">
        <v>0</v>
      </c>
      <c r="H389" s="136">
        <v>0</v>
      </c>
      <c r="I389" s="136">
        <v>0</v>
      </c>
      <c r="J389" s="137">
        <f t="shared" si="3"/>
        <v>0</v>
      </c>
      <c r="K389" s="138"/>
      <c r="L389" s="138"/>
      <c r="M389" s="138"/>
      <c r="N389" s="138"/>
      <c r="O389" s="138"/>
      <c r="P389" s="138"/>
      <c r="Q389" s="13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62" t="s">
        <v>192</v>
      </c>
      <c r="B390" s="67" t="s">
        <v>31</v>
      </c>
      <c r="C390" s="123" t="s">
        <v>192</v>
      </c>
      <c r="D390" s="67" t="s">
        <v>192</v>
      </c>
      <c r="E390" s="143">
        <v>1</v>
      </c>
      <c r="F390" s="64" t="s">
        <v>192</v>
      </c>
      <c r="G390" s="136">
        <v>0</v>
      </c>
      <c r="H390" s="136">
        <v>0</v>
      </c>
      <c r="I390" s="136">
        <v>0</v>
      </c>
      <c r="J390" s="137">
        <f t="shared" si="3"/>
        <v>0</v>
      </c>
      <c r="K390" s="138"/>
      <c r="L390" s="138"/>
      <c r="M390" s="138"/>
      <c r="N390" s="138"/>
      <c r="O390" s="138"/>
      <c r="P390" s="138"/>
      <c r="Q390" s="13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62" t="s">
        <v>192</v>
      </c>
      <c r="B391" s="67" t="s">
        <v>31</v>
      </c>
      <c r="C391" s="123" t="s">
        <v>192</v>
      </c>
      <c r="D391" s="67" t="s">
        <v>192</v>
      </c>
      <c r="E391" s="143">
        <v>1</v>
      </c>
      <c r="F391" s="64" t="s">
        <v>192</v>
      </c>
      <c r="G391" s="136">
        <v>0</v>
      </c>
      <c r="H391" s="136">
        <v>0</v>
      </c>
      <c r="I391" s="136">
        <v>0</v>
      </c>
      <c r="J391" s="137">
        <f t="shared" si="3"/>
        <v>0</v>
      </c>
      <c r="K391" s="138"/>
      <c r="L391" s="138"/>
      <c r="M391" s="138"/>
      <c r="N391" s="138"/>
      <c r="O391" s="138"/>
      <c r="P391" s="138"/>
      <c r="Q391" s="13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62" t="s">
        <v>192</v>
      </c>
      <c r="B392" s="67" t="s">
        <v>31</v>
      </c>
      <c r="C392" s="123" t="s">
        <v>192</v>
      </c>
      <c r="D392" s="67" t="s">
        <v>192</v>
      </c>
      <c r="E392" s="143">
        <v>1</v>
      </c>
      <c r="F392" s="64" t="s">
        <v>192</v>
      </c>
      <c r="G392" s="136">
        <v>0</v>
      </c>
      <c r="H392" s="136">
        <v>0</v>
      </c>
      <c r="I392" s="136">
        <v>0</v>
      </c>
      <c r="J392" s="137">
        <f t="shared" si="3"/>
        <v>0</v>
      </c>
      <c r="K392" s="138"/>
      <c r="L392" s="138"/>
      <c r="M392" s="138"/>
      <c r="N392" s="138"/>
      <c r="O392" s="138"/>
      <c r="P392" s="138"/>
      <c r="Q392" s="13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62" t="s">
        <v>192</v>
      </c>
      <c r="B393" s="67" t="s">
        <v>31</v>
      </c>
      <c r="C393" s="123" t="s">
        <v>192</v>
      </c>
      <c r="D393" s="67" t="s">
        <v>192</v>
      </c>
      <c r="E393" s="143">
        <v>1</v>
      </c>
      <c r="F393" s="64" t="s">
        <v>192</v>
      </c>
      <c r="G393" s="136">
        <v>0</v>
      </c>
      <c r="H393" s="136">
        <v>0</v>
      </c>
      <c r="I393" s="136">
        <v>0</v>
      </c>
      <c r="J393" s="137">
        <f t="shared" si="3"/>
        <v>0</v>
      </c>
      <c r="K393" s="138"/>
      <c r="L393" s="138"/>
      <c r="M393" s="138"/>
      <c r="N393" s="138"/>
      <c r="O393" s="138"/>
      <c r="P393" s="138"/>
      <c r="Q393" s="13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62" t="s">
        <v>192</v>
      </c>
      <c r="B394" s="67" t="s">
        <v>31</v>
      </c>
      <c r="C394" s="123" t="s">
        <v>192</v>
      </c>
      <c r="D394" s="67" t="s">
        <v>192</v>
      </c>
      <c r="E394" s="143">
        <v>1</v>
      </c>
      <c r="F394" s="64" t="s">
        <v>192</v>
      </c>
      <c r="G394" s="136">
        <v>0</v>
      </c>
      <c r="H394" s="136">
        <v>0</v>
      </c>
      <c r="I394" s="136">
        <v>0</v>
      </c>
      <c r="J394" s="137">
        <f t="shared" si="3"/>
        <v>0</v>
      </c>
      <c r="K394" s="138"/>
      <c r="L394" s="138"/>
      <c r="M394" s="138"/>
      <c r="N394" s="138"/>
      <c r="O394" s="138"/>
      <c r="P394" s="138"/>
      <c r="Q394" s="13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62" t="s">
        <v>192</v>
      </c>
      <c r="B395" s="67" t="s">
        <v>31</v>
      </c>
      <c r="C395" s="123" t="s">
        <v>192</v>
      </c>
      <c r="D395" s="67" t="s">
        <v>192</v>
      </c>
      <c r="E395" s="143">
        <v>1</v>
      </c>
      <c r="F395" s="64" t="s">
        <v>192</v>
      </c>
      <c r="G395" s="136">
        <v>0</v>
      </c>
      <c r="H395" s="136">
        <v>0</v>
      </c>
      <c r="I395" s="136">
        <v>0</v>
      </c>
      <c r="J395" s="137">
        <f t="shared" si="3"/>
        <v>0</v>
      </c>
      <c r="K395" s="138"/>
      <c r="L395" s="138"/>
      <c r="M395" s="138"/>
      <c r="N395" s="138"/>
      <c r="O395" s="138"/>
      <c r="P395" s="138"/>
      <c r="Q395" s="13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62" t="s">
        <v>192</v>
      </c>
      <c r="B396" s="67" t="s">
        <v>31</v>
      </c>
      <c r="C396" s="123" t="s">
        <v>192</v>
      </c>
      <c r="D396" s="67" t="s">
        <v>192</v>
      </c>
      <c r="E396" s="143">
        <v>1</v>
      </c>
      <c r="F396" s="64" t="s">
        <v>192</v>
      </c>
      <c r="G396" s="136">
        <v>0</v>
      </c>
      <c r="H396" s="136">
        <v>0</v>
      </c>
      <c r="I396" s="136">
        <v>0</v>
      </c>
      <c r="J396" s="137">
        <f t="shared" si="3"/>
        <v>0</v>
      </c>
      <c r="K396" s="138"/>
      <c r="L396" s="138"/>
      <c r="M396" s="138"/>
      <c r="N396" s="138"/>
      <c r="O396" s="138"/>
      <c r="P396" s="138"/>
      <c r="Q396" s="13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62" t="s">
        <v>192</v>
      </c>
      <c r="B397" s="67" t="s">
        <v>31</v>
      </c>
      <c r="C397" s="123" t="s">
        <v>192</v>
      </c>
      <c r="D397" s="67" t="s">
        <v>192</v>
      </c>
      <c r="E397" s="143">
        <v>1</v>
      </c>
      <c r="F397" s="64" t="s">
        <v>192</v>
      </c>
      <c r="G397" s="136">
        <v>0</v>
      </c>
      <c r="H397" s="136">
        <v>0</v>
      </c>
      <c r="I397" s="136">
        <v>0</v>
      </c>
      <c r="J397" s="137">
        <f t="shared" si="3"/>
        <v>0</v>
      </c>
      <c r="K397" s="138"/>
      <c r="L397" s="138"/>
      <c r="M397" s="138"/>
      <c r="N397" s="138"/>
      <c r="O397" s="138"/>
      <c r="P397" s="138"/>
      <c r="Q397" s="13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62" t="s">
        <v>192</v>
      </c>
      <c r="B398" s="67" t="s">
        <v>31</v>
      </c>
      <c r="C398" s="123" t="s">
        <v>192</v>
      </c>
      <c r="D398" s="67" t="s">
        <v>192</v>
      </c>
      <c r="E398" s="143">
        <v>1</v>
      </c>
      <c r="F398" s="64" t="s">
        <v>192</v>
      </c>
      <c r="G398" s="136">
        <v>0</v>
      </c>
      <c r="H398" s="136">
        <v>0</v>
      </c>
      <c r="I398" s="136">
        <v>0</v>
      </c>
      <c r="J398" s="137">
        <f t="shared" si="3"/>
        <v>0</v>
      </c>
      <c r="K398" s="138"/>
      <c r="L398" s="138"/>
      <c r="M398" s="138"/>
      <c r="N398" s="138"/>
      <c r="O398" s="138"/>
      <c r="P398" s="138"/>
      <c r="Q398" s="13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2" t="s">
        <v>192</v>
      </c>
      <c r="B399" s="67" t="s">
        <v>31</v>
      </c>
      <c r="C399" s="123" t="s">
        <v>192</v>
      </c>
      <c r="D399" s="67" t="s">
        <v>192</v>
      </c>
      <c r="E399" s="143">
        <v>1</v>
      </c>
      <c r="F399" s="64" t="s">
        <v>192</v>
      </c>
      <c r="G399" s="136">
        <v>0</v>
      </c>
      <c r="H399" s="136">
        <v>0</v>
      </c>
      <c r="I399" s="136">
        <v>0</v>
      </c>
      <c r="J399" s="137">
        <f t="shared" si="3"/>
        <v>0</v>
      </c>
      <c r="K399" s="138"/>
      <c r="L399" s="138"/>
      <c r="M399" s="138"/>
      <c r="N399" s="138"/>
      <c r="O399" s="138"/>
      <c r="P399" s="138"/>
      <c r="Q399" s="13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x14ac:dyDescent="0.2">
      <c r="A400" s="62" t="s">
        <v>192</v>
      </c>
      <c r="B400" s="67" t="s">
        <v>31</v>
      </c>
      <c r="C400" s="123" t="s">
        <v>192</v>
      </c>
      <c r="D400" s="67" t="s">
        <v>192</v>
      </c>
      <c r="E400" s="143">
        <v>1</v>
      </c>
      <c r="F400" s="64" t="s">
        <v>192</v>
      </c>
      <c r="G400" s="136">
        <v>0</v>
      </c>
      <c r="H400" s="136">
        <v>0</v>
      </c>
      <c r="I400" s="136">
        <v>0</v>
      </c>
      <c r="J400" s="137">
        <f t="shared" si="3"/>
        <v>0</v>
      </c>
      <c r="K400" s="138"/>
      <c r="L400" s="138"/>
      <c r="M400" s="138"/>
      <c r="N400" s="138"/>
      <c r="O400" s="138"/>
      <c r="P400" s="138"/>
      <c r="Q400" s="138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x14ac:dyDescent="0.2">
      <c r="A401" s="62" t="s">
        <v>192</v>
      </c>
      <c r="B401" s="67" t="s">
        <v>31</v>
      </c>
      <c r="C401" s="123" t="s">
        <v>192</v>
      </c>
      <c r="D401" s="67" t="s">
        <v>192</v>
      </c>
      <c r="E401" s="143">
        <v>1</v>
      </c>
      <c r="F401" s="64" t="s">
        <v>192</v>
      </c>
      <c r="G401" s="136">
        <v>0</v>
      </c>
      <c r="H401" s="136">
        <v>0</v>
      </c>
      <c r="I401" s="136">
        <v>0</v>
      </c>
      <c r="J401" s="137">
        <f t="shared" si="3"/>
        <v>0</v>
      </c>
      <c r="K401" s="138"/>
      <c r="L401" s="138"/>
      <c r="M401" s="138"/>
      <c r="N401" s="138"/>
      <c r="O401" s="138"/>
      <c r="P401" s="138"/>
      <c r="Q401" s="138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x14ac:dyDescent="0.2">
      <c r="A402" s="62" t="s">
        <v>192</v>
      </c>
      <c r="B402" s="67" t="s">
        <v>31</v>
      </c>
      <c r="C402" s="123" t="s">
        <v>192</v>
      </c>
      <c r="D402" s="67" t="s">
        <v>192</v>
      </c>
      <c r="E402" s="143">
        <v>1</v>
      </c>
      <c r="F402" s="64" t="s">
        <v>192</v>
      </c>
      <c r="G402" s="136">
        <v>0</v>
      </c>
      <c r="H402" s="136">
        <v>0</v>
      </c>
      <c r="I402" s="136">
        <v>0</v>
      </c>
      <c r="J402" s="137">
        <f t="shared" si="3"/>
        <v>0</v>
      </c>
      <c r="K402" s="138"/>
      <c r="L402" s="138"/>
      <c r="M402" s="138"/>
      <c r="N402" s="138"/>
      <c r="O402" s="138"/>
      <c r="P402" s="138"/>
      <c r="Q402" s="138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x14ac:dyDescent="0.2">
      <c r="A403" s="62" t="s">
        <v>192</v>
      </c>
      <c r="B403" s="67" t="s">
        <v>31</v>
      </c>
      <c r="C403" s="123" t="s">
        <v>192</v>
      </c>
      <c r="D403" s="67" t="s">
        <v>192</v>
      </c>
      <c r="E403" s="143">
        <v>1</v>
      </c>
      <c r="F403" s="64" t="s">
        <v>192</v>
      </c>
      <c r="G403" s="136">
        <v>0</v>
      </c>
      <c r="H403" s="136">
        <v>0</v>
      </c>
      <c r="I403" s="136">
        <v>0</v>
      </c>
      <c r="J403" s="137">
        <f t="shared" si="3"/>
        <v>0</v>
      </c>
      <c r="K403" s="138"/>
      <c r="L403" s="138"/>
      <c r="M403" s="138"/>
      <c r="N403" s="138"/>
      <c r="O403" s="138"/>
      <c r="P403" s="138"/>
      <c r="Q403" s="138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x14ac:dyDescent="0.2">
      <c r="A404" s="62" t="s">
        <v>192</v>
      </c>
      <c r="B404" s="67" t="s">
        <v>31</v>
      </c>
      <c r="C404" s="123" t="s">
        <v>192</v>
      </c>
      <c r="D404" s="67" t="s">
        <v>192</v>
      </c>
      <c r="E404" s="143">
        <v>1</v>
      </c>
      <c r="F404" s="64" t="s">
        <v>192</v>
      </c>
      <c r="G404" s="136">
        <v>0</v>
      </c>
      <c r="H404" s="136">
        <v>0</v>
      </c>
      <c r="I404" s="136">
        <v>0</v>
      </c>
      <c r="J404" s="137">
        <f t="shared" si="3"/>
        <v>0</v>
      </c>
      <c r="K404" s="138"/>
      <c r="L404" s="138"/>
      <c r="M404" s="138"/>
      <c r="N404" s="138"/>
      <c r="O404" s="138"/>
      <c r="P404" s="138"/>
      <c r="Q404" s="138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x14ac:dyDescent="0.2">
      <c r="A405" s="62" t="s">
        <v>192</v>
      </c>
      <c r="B405" s="67" t="s">
        <v>31</v>
      </c>
      <c r="C405" s="123" t="s">
        <v>192</v>
      </c>
      <c r="D405" s="67" t="s">
        <v>192</v>
      </c>
      <c r="E405" s="143">
        <v>1</v>
      </c>
      <c r="F405" s="64" t="s">
        <v>192</v>
      </c>
      <c r="G405" s="136">
        <v>0</v>
      </c>
      <c r="H405" s="136">
        <v>0</v>
      </c>
      <c r="I405" s="136">
        <v>0</v>
      </c>
      <c r="J405" s="137">
        <f t="shared" si="3"/>
        <v>0</v>
      </c>
      <c r="K405" s="138"/>
      <c r="L405" s="138"/>
      <c r="M405" s="138"/>
      <c r="N405" s="138"/>
      <c r="O405" s="138"/>
      <c r="P405" s="138"/>
      <c r="Q405" s="138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x14ac:dyDescent="0.2">
      <c r="A406" s="62" t="s">
        <v>192</v>
      </c>
      <c r="B406" s="67" t="s">
        <v>31</v>
      </c>
      <c r="C406" s="123" t="s">
        <v>192</v>
      </c>
      <c r="D406" s="67" t="s">
        <v>192</v>
      </c>
      <c r="E406" s="143">
        <v>1</v>
      </c>
      <c r="F406" s="64" t="s">
        <v>192</v>
      </c>
      <c r="G406" s="136">
        <v>0</v>
      </c>
      <c r="H406" s="136">
        <v>0</v>
      </c>
      <c r="I406" s="136">
        <v>0</v>
      </c>
      <c r="J406" s="137">
        <f t="shared" si="3"/>
        <v>0</v>
      </c>
      <c r="K406" s="138"/>
      <c r="L406" s="138"/>
      <c r="M406" s="138"/>
      <c r="N406" s="138"/>
      <c r="O406" s="138"/>
      <c r="P406" s="138"/>
      <c r="Q406" s="138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x14ac:dyDescent="0.2">
      <c r="A407" s="62" t="s">
        <v>192</v>
      </c>
      <c r="B407" s="67" t="s">
        <v>31</v>
      </c>
      <c r="C407" s="123" t="s">
        <v>192</v>
      </c>
      <c r="D407" s="67" t="s">
        <v>192</v>
      </c>
      <c r="E407" s="143">
        <v>1</v>
      </c>
      <c r="F407" s="64" t="s">
        <v>192</v>
      </c>
      <c r="G407" s="136">
        <v>0</v>
      </c>
      <c r="H407" s="136">
        <v>0</v>
      </c>
      <c r="I407" s="136">
        <v>0</v>
      </c>
      <c r="J407" s="137">
        <f t="shared" si="3"/>
        <v>0</v>
      </c>
      <c r="K407" s="138"/>
      <c r="L407" s="138"/>
      <c r="M407" s="138"/>
      <c r="N407" s="138"/>
      <c r="O407" s="138"/>
      <c r="P407" s="138"/>
      <c r="Q407" s="138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x14ac:dyDescent="0.2">
      <c r="A408" s="62" t="s">
        <v>192</v>
      </c>
      <c r="B408" s="67" t="s">
        <v>31</v>
      </c>
      <c r="C408" s="123" t="s">
        <v>192</v>
      </c>
      <c r="D408" s="67" t="s">
        <v>192</v>
      </c>
      <c r="E408" s="143">
        <v>1</v>
      </c>
      <c r="F408" s="64" t="s">
        <v>192</v>
      </c>
      <c r="G408" s="136">
        <v>0</v>
      </c>
      <c r="H408" s="136">
        <v>0</v>
      </c>
      <c r="I408" s="136">
        <v>0</v>
      </c>
      <c r="J408" s="137">
        <f t="shared" si="3"/>
        <v>0</v>
      </c>
      <c r="K408" s="138"/>
      <c r="L408" s="138"/>
      <c r="M408" s="138"/>
      <c r="N408" s="138"/>
      <c r="O408" s="138"/>
      <c r="P408" s="138"/>
      <c r="Q408" s="138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x14ac:dyDescent="0.2">
      <c r="A409" s="62" t="s">
        <v>192</v>
      </c>
      <c r="B409" s="67" t="s">
        <v>31</v>
      </c>
      <c r="C409" s="123" t="s">
        <v>192</v>
      </c>
      <c r="D409" s="67" t="s">
        <v>192</v>
      </c>
      <c r="E409" s="143">
        <v>1</v>
      </c>
      <c r="F409" s="64" t="s">
        <v>192</v>
      </c>
      <c r="G409" s="136">
        <v>0</v>
      </c>
      <c r="H409" s="136">
        <v>0</v>
      </c>
      <c r="I409" s="136">
        <v>0</v>
      </c>
      <c r="J409" s="137">
        <f t="shared" si="3"/>
        <v>0</v>
      </c>
      <c r="K409" s="138"/>
      <c r="L409" s="138"/>
      <c r="M409" s="138"/>
      <c r="N409" s="138"/>
      <c r="O409" s="138"/>
      <c r="P409" s="138"/>
      <c r="Q409" s="138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x14ac:dyDescent="0.2">
      <c r="A410" s="62" t="s">
        <v>192</v>
      </c>
      <c r="B410" s="67" t="s">
        <v>31</v>
      </c>
      <c r="C410" s="123" t="s">
        <v>192</v>
      </c>
      <c r="D410" s="67" t="s">
        <v>192</v>
      </c>
      <c r="E410" s="143">
        <v>1</v>
      </c>
      <c r="F410" s="64" t="s">
        <v>192</v>
      </c>
      <c r="G410" s="136">
        <v>0</v>
      </c>
      <c r="H410" s="136">
        <v>0</v>
      </c>
      <c r="I410" s="136">
        <v>0</v>
      </c>
      <c r="J410" s="137">
        <f t="shared" si="3"/>
        <v>0</v>
      </c>
      <c r="K410" s="138"/>
      <c r="L410" s="138"/>
      <c r="M410" s="138"/>
      <c r="N410" s="138"/>
      <c r="O410" s="138"/>
      <c r="P410" s="138"/>
      <c r="Q410" s="138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x14ac:dyDescent="0.2">
      <c r="A411" s="62" t="s">
        <v>192</v>
      </c>
      <c r="B411" s="67" t="s">
        <v>31</v>
      </c>
      <c r="C411" s="123" t="s">
        <v>192</v>
      </c>
      <c r="D411" s="67" t="s">
        <v>192</v>
      </c>
      <c r="E411" s="143">
        <v>1</v>
      </c>
      <c r="F411" s="64" t="s">
        <v>192</v>
      </c>
      <c r="G411" s="136">
        <v>0</v>
      </c>
      <c r="H411" s="136">
        <v>0</v>
      </c>
      <c r="I411" s="136">
        <v>0</v>
      </c>
      <c r="J411" s="137">
        <f t="shared" si="3"/>
        <v>0</v>
      </c>
      <c r="K411" s="138"/>
      <c r="L411" s="138"/>
      <c r="M411" s="138"/>
      <c r="N411" s="138"/>
      <c r="O411" s="138"/>
      <c r="P411" s="138"/>
      <c r="Q411" s="138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x14ac:dyDescent="0.2">
      <c r="A412" s="62" t="s">
        <v>192</v>
      </c>
      <c r="B412" s="67" t="s">
        <v>31</v>
      </c>
      <c r="C412" s="123" t="s">
        <v>192</v>
      </c>
      <c r="D412" s="67" t="s">
        <v>192</v>
      </c>
      <c r="E412" s="143">
        <v>1</v>
      </c>
      <c r="F412" s="64" t="s">
        <v>192</v>
      </c>
      <c r="G412" s="136">
        <v>0</v>
      </c>
      <c r="H412" s="136">
        <v>0</v>
      </c>
      <c r="I412" s="136">
        <v>0</v>
      </c>
      <c r="J412" s="137">
        <f t="shared" si="3"/>
        <v>0</v>
      </c>
      <c r="K412" s="138"/>
      <c r="L412" s="138"/>
      <c r="M412" s="138"/>
      <c r="N412" s="138"/>
      <c r="O412" s="138"/>
      <c r="P412" s="138"/>
      <c r="Q412" s="138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x14ac:dyDescent="0.2">
      <c r="A413" s="62" t="s">
        <v>192</v>
      </c>
      <c r="B413" s="67" t="s">
        <v>31</v>
      </c>
      <c r="C413" s="123" t="s">
        <v>192</v>
      </c>
      <c r="D413" s="67" t="s">
        <v>192</v>
      </c>
      <c r="E413" s="143">
        <v>1</v>
      </c>
      <c r="F413" s="64" t="s">
        <v>192</v>
      </c>
      <c r="G413" s="136">
        <v>0</v>
      </c>
      <c r="H413" s="136">
        <v>0</v>
      </c>
      <c r="I413" s="136">
        <v>0</v>
      </c>
      <c r="J413" s="137">
        <f t="shared" si="3"/>
        <v>0</v>
      </c>
      <c r="K413" s="138"/>
      <c r="L413" s="138"/>
      <c r="M413" s="138"/>
      <c r="N413" s="138"/>
      <c r="O413" s="138"/>
      <c r="P413" s="138"/>
      <c r="Q413" s="138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x14ac:dyDescent="0.2">
      <c r="A414" s="62" t="s">
        <v>192</v>
      </c>
      <c r="B414" s="67" t="s">
        <v>31</v>
      </c>
      <c r="C414" s="123" t="s">
        <v>192</v>
      </c>
      <c r="D414" s="67" t="s">
        <v>192</v>
      </c>
      <c r="E414" s="143">
        <v>1</v>
      </c>
      <c r="F414" s="64" t="s">
        <v>192</v>
      </c>
      <c r="G414" s="136">
        <v>0</v>
      </c>
      <c r="H414" s="136">
        <v>0</v>
      </c>
      <c r="I414" s="136">
        <v>0</v>
      </c>
      <c r="J414" s="137">
        <f t="shared" si="3"/>
        <v>0</v>
      </c>
      <c r="K414" s="138"/>
      <c r="L414" s="138"/>
      <c r="M414" s="138"/>
      <c r="N414" s="138"/>
      <c r="O414" s="138"/>
      <c r="P414" s="138"/>
      <c r="Q414" s="138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x14ac:dyDescent="0.2">
      <c r="A415" s="62" t="s">
        <v>192</v>
      </c>
      <c r="B415" s="67" t="s">
        <v>31</v>
      </c>
      <c r="C415" s="123" t="s">
        <v>192</v>
      </c>
      <c r="D415" s="67" t="s">
        <v>192</v>
      </c>
      <c r="E415" s="143">
        <v>1</v>
      </c>
      <c r="F415" s="64" t="s">
        <v>192</v>
      </c>
      <c r="G415" s="136">
        <v>0</v>
      </c>
      <c r="H415" s="136">
        <v>0</v>
      </c>
      <c r="I415" s="136">
        <v>0</v>
      </c>
      <c r="J415" s="137">
        <f t="shared" si="3"/>
        <v>0</v>
      </c>
      <c r="K415" s="138"/>
      <c r="L415" s="138"/>
      <c r="M415" s="138"/>
      <c r="N415" s="138"/>
      <c r="O415" s="138"/>
      <c r="P415" s="138"/>
      <c r="Q415" s="138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x14ac:dyDescent="0.2">
      <c r="A416" s="62" t="s">
        <v>192</v>
      </c>
      <c r="B416" s="67" t="s">
        <v>31</v>
      </c>
      <c r="C416" s="123" t="s">
        <v>192</v>
      </c>
      <c r="D416" s="67" t="s">
        <v>192</v>
      </c>
      <c r="E416" s="143">
        <v>1</v>
      </c>
      <c r="F416" s="64" t="s">
        <v>192</v>
      </c>
      <c r="G416" s="136">
        <v>0</v>
      </c>
      <c r="H416" s="136">
        <v>0</v>
      </c>
      <c r="I416" s="136">
        <v>0</v>
      </c>
      <c r="J416" s="137">
        <f t="shared" si="3"/>
        <v>0</v>
      </c>
      <c r="K416" s="138"/>
      <c r="L416" s="138"/>
      <c r="M416" s="138"/>
      <c r="N416" s="138"/>
      <c r="O416" s="138"/>
      <c r="P416" s="138"/>
      <c r="Q416" s="138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x14ac:dyDescent="0.2">
      <c r="A417" s="62" t="s">
        <v>192</v>
      </c>
      <c r="B417" s="67" t="s">
        <v>31</v>
      </c>
      <c r="C417" s="123" t="s">
        <v>192</v>
      </c>
      <c r="D417" s="67" t="s">
        <v>192</v>
      </c>
      <c r="E417" s="143">
        <v>1</v>
      </c>
      <c r="F417" s="64" t="s">
        <v>192</v>
      </c>
      <c r="G417" s="136">
        <v>0</v>
      </c>
      <c r="H417" s="136">
        <v>0</v>
      </c>
      <c r="I417" s="136">
        <v>0</v>
      </c>
      <c r="J417" s="137">
        <f t="shared" si="3"/>
        <v>0</v>
      </c>
      <c r="K417" s="138"/>
      <c r="L417" s="138"/>
      <c r="M417" s="138"/>
      <c r="N417" s="138"/>
      <c r="O417" s="138"/>
      <c r="P417" s="138"/>
      <c r="Q417" s="138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x14ac:dyDescent="0.2">
      <c r="A418" s="62" t="s">
        <v>192</v>
      </c>
      <c r="B418" s="67" t="s">
        <v>31</v>
      </c>
      <c r="C418" s="123" t="s">
        <v>192</v>
      </c>
      <c r="D418" s="67" t="s">
        <v>192</v>
      </c>
      <c r="E418" s="143">
        <v>1</v>
      </c>
      <c r="F418" s="64" t="s">
        <v>192</v>
      </c>
      <c r="G418" s="136">
        <v>0</v>
      </c>
      <c r="H418" s="136">
        <v>0</v>
      </c>
      <c r="I418" s="136">
        <v>0</v>
      </c>
      <c r="J418" s="137">
        <f t="shared" si="3"/>
        <v>0</v>
      </c>
      <c r="K418" s="138"/>
      <c r="L418" s="138"/>
      <c r="M418" s="138"/>
      <c r="N418" s="138"/>
      <c r="O418" s="138"/>
      <c r="P418" s="138"/>
      <c r="Q418" s="138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x14ac:dyDescent="0.2">
      <c r="A419" s="62" t="s">
        <v>192</v>
      </c>
      <c r="B419" s="67" t="s">
        <v>31</v>
      </c>
      <c r="C419" s="123" t="s">
        <v>192</v>
      </c>
      <c r="D419" s="67" t="s">
        <v>192</v>
      </c>
      <c r="E419" s="143">
        <v>1</v>
      </c>
      <c r="F419" s="64" t="s">
        <v>192</v>
      </c>
      <c r="G419" s="136">
        <v>0</v>
      </c>
      <c r="H419" s="136">
        <v>0</v>
      </c>
      <c r="I419" s="136">
        <v>0</v>
      </c>
      <c r="J419" s="137">
        <f t="shared" si="3"/>
        <v>0</v>
      </c>
      <c r="K419" s="138"/>
      <c r="L419" s="138"/>
      <c r="M419" s="138"/>
      <c r="N419" s="138"/>
      <c r="O419" s="138"/>
      <c r="P419" s="138"/>
      <c r="Q419" s="138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x14ac:dyDescent="0.2">
      <c r="A420" s="62" t="s">
        <v>192</v>
      </c>
      <c r="B420" s="67" t="s">
        <v>31</v>
      </c>
      <c r="C420" s="123" t="s">
        <v>192</v>
      </c>
      <c r="D420" s="67" t="s">
        <v>192</v>
      </c>
      <c r="E420" s="143">
        <v>1</v>
      </c>
      <c r="F420" s="64" t="s">
        <v>192</v>
      </c>
      <c r="G420" s="136">
        <v>0</v>
      </c>
      <c r="H420" s="136">
        <v>0</v>
      </c>
      <c r="I420" s="136">
        <v>0</v>
      </c>
      <c r="J420" s="137">
        <f t="shared" si="3"/>
        <v>0</v>
      </c>
      <c r="K420" s="138"/>
      <c r="L420" s="138"/>
      <c r="M420" s="138"/>
      <c r="N420" s="138"/>
      <c r="O420" s="138"/>
      <c r="P420" s="138"/>
      <c r="Q420" s="138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x14ac:dyDescent="0.2">
      <c r="A421" s="62" t="s">
        <v>192</v>
      </c>
      <c r="B421" s="67" t="s">
        <v>31</v>
      </c>
      <c r="C421" s="123" t="s">
        <v>192</v>
      </c>
      <c r="D421" s="67" t="s">
        <v>192</v>
      </c>
      <c r="E421" s="143">
        <v>1</v>
      </c>
      <c r="F421" s="64" t="s">
        <v>192</v>
      </c>
      <c r="G421" s="136">
        <v>0</v>
      </c>
      <c r="H421" s="136">
        <v>0</v>
      </c>
      <c r="I421" s="136">
        <v>0</v>
      </c>
      <c r="J421" s="137">
        <f t="shared" si="3"/>
        <v>0</v>
      </c>
      <c r="K421" s="138"/>
      <c r="L421" s="138"/>
      <c r="M421" s="138"/>
      <c r="N421" s="138"/>
      <c r="O421" s="138"/>
      <c r="P421" s="138"/>
      <c r="Q421" s="138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x14ac:dyDescent="0.2">
      <c r="A422" s="62" t="s">
        <v>192</v>
      </c>
      <c r="B422" s="67" t="s">
        <v>31</v>
      </c>
      <c r="C422" s="123" t="s">
        <v>192</v>
      </c>
      <c r="D422" s="67" t="s">
        <v>192</v>
      </c>
      <c r="E422" s="143">
        <v>1</v>
      </c>
      <c r="F422" s="64" t="s">
        <v>192</v>
      </c>
      <c r="G422" s="136">
        <v>0</v>
      </c>
      <c r="H422" s="136">
        <v>0</v>
      </c>
      <c r="I422" s="136">
        <v>0</v>
      </c>
      <c r="J422" s="137">
        <f t="shared" si="3"/>
        <v>0</v>
      </c>
      <c r="K422" s="138"/>
      <c r="L422" s="138"/>
      <c r="M422" s="138"/>
      <c r="N422" s="138"/>
      <c r="O422" s="138"/>
      <c r="P422" s="138"/>
      <c r="Q422" s="138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x14ac:dyDescent="0.2">
      <c r="A423" s="62" t="s">
        <v>192</v>
      </c>
      <c r="B423" s="67" t="s">
        <v>31</v>
      </c>
      <c r="C423" s="123" t="s">
        <v>192</v>
      </c>
      <c r="D423" s="67" t="s">
        <v>192</v>
      </c>
      <c r="E423" s="143">
        <v>1</v>
      </c>
      <c r="F423" s="64" t="s">
        <v>192</v>
      </c>
      <c r="G423" s="136">
        <v>0</v>
      </c>
      <c r="H423" s="136">
        <v>0</v>
      </c>
      <c r="I423" s="136">
        <v>0</v>
      </c>
      <c r="J423" s="137">
        <f t="shared" si="3"/>
        <v>0</v>
      </c>
      <c r="K423" s="138"/>
      <c r="L423" s="138"/>
      <c r="M423" s="138"/>
      <c r="N423" s="138"/>
      <c r="O423" s="138"/>
      <c r="P423" s="138"/>
      <c r="Q423" s="138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x14ac:dyDescent="0.2">
      <c r="A424" s="62" t="s">
        <v>192</v>
      </c>
      <c r="B424" s="67" t="s">
        <v>31</v>
      </c>
      <c r="C424" s="123" t="s">
        <v>192</v>
      </c>
      <c r="D424" s="67" t="s">
        <v>192</v>
      </c>
      <c r="E424" s="143">
        <v>1</v>
      </c>
      <c r="F424" s="64" t="s">
        <v>192</v>
      </c>
      <c r="G424" s="136">
        <v>0</v>
      </c>
      <c r="H424" s="136">
        <v>0</v>
      </c>
      <c r="I424" s="136">
        <v>0</v>
      </c>
      <c r="J424" s="137">
        <f t="shared" si="3"/>
        <v>0</v>
      </c>
      <c r="K424" s="138"/>
      <c r="L424" s="138"/>
      <c r="M424" s="138"/>
      <c r="N424" s="138"/>
      <c r="O424" s="138"/>
      <c r="P424" s="138"/>
      <c r="Q424" s="138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x14ac:dyDescent="0.2">
      <c r="A425" s="62" t="s">
        <v>192</v>
      </c>
      <c r="B425" s="67" t="s">
        <v>31</v>
      </c>
      <c r="C425" s="123" t="s">
        <v>192</v>
      </c>
      <c r="D425" s="67" t="s">
        <v>192</v>
      </c>
      <c r="E425" s="143">
        <v>1</v>
      </c>
      <c r="F425" s="64" t="s">
        <v>192</v>
      </c>
      <c r="G425" s="136">
        <v>0</v>
      </c>
      <c r="H425" s="136">
        <v>0</v>
      </c>
      <c r="I425" s="136">
        <v>0</v>
      </c>
      <c r="J425" s="137">
        <f t="shared" si="3"/>
        <v>0</v>
      </c>
      <c r="K425" s="138"/>
      <c r="L425" s="138"/>
      <c r="M425" s="138"/>
      <c r="N425" s="138"/>
      <c r="O425" s="138"/>
      <c r="P425" s="138"/>
      <c r="Q425" s="138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x14ac:dyDescent="0.2">
      <c r="A426" s="62" t="s">
        <v>192</v>
      </c>
      <c r="B426" s="67" t="s">
        <v>31</v>
      </c>
      <c r="C426" s="123" t="s">
        <v>192</v>
      </c>
      <c r="D426" s="67" t="s">
        <v>192</v>
      </c>
      <c r="E426" s="143">
        <v>1</v>
      </c>
      <c r="F426" s="64" t="s">
        <v>192</v>
      </c>
      <c r="G426" s="136">
        <v>0</v>
      </c>
      <c r="H426" s="136">
        <v>0</v>
      </c>
      <c r="I426" s="136">
        <v>0</v>
      </c>
      <c r="J426" s="137">
        <f t="shared" si="3"/>
        <v>0</v>
      </c>
      <c r="K426" s="138"/>
      <c r="L426" s="138"/>
      <c r="M426" s="138"/>
      <c r="N426" s="138"/>
      <c r="O426" s="138"/>
      <c r="P426" s="138"/>
      <c r="Q426" s="138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x14ac:dyDescent="0.2">
      <c r="A427" s="62" t="s">
        <v>192</v>
      </c>
      <c r="B427" s="67" t="s">
        <v>31</v>
      </c>
      <c r="C427" s="123" t="s">
        <v>192</v>
      </c>
      <c r="D427" s="67" t="s">
        <v>192</v>
      </c>
      <c r="E427" s="143">
        <v>1</v>
      </c>
      <c r="F427" s="64" t="s">
        <v>192</v>
      </c>
      <c r="G427" s="136">
        <v>0</v>
      </c>
      <c r="H427" s="136">
        <v>0</v>
      </c>
      <c r="I427" s="136">
        <v>0</v>
      </c>
      <c r="J427" s="137">
        <f t="shared" si="3"/>
        <v>0</v>
      </c>
      <c r="K427" s="138"/>
      <c r="L427" s="138"/>
      <c r="M427" s="138"/>
      <c r="N427" s="138"/>
      <c r="O427" s="138"/>
      <c r="P427" s="138"/>
      <c r="Q427" s="138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x14ac:dyDescent="0.2">
      <c r="A428" s="62" t="s">
        <v>192</v>
      </c>
      <c r="B428" s="67" t="s">
        <v>31</v>
      </c>
      <c r="C428" s="123" t="s">
        <v>192</v>
      </c>
      <c r="D428" s="67" t="s">
        <v>192</v>
      </c>
      <c r="E428" s="143">
        <v>1</v>
      </c>
      <c r="F428" s="64" t="s">
        <v>192</v>
      </c>
      <c r="G428" s="136">
        <v>0</v>
      </c>
      <c r="H428" s="136">
        <v>0</v>
      </c>
      <c r="I428" s="136">
        <v>0</v>
      </c>
      <c r="J428" s="137">
        <f t="shared" si="3"/>
        <v>0</v>
      </c>
      <c r="K428" s="138"/>
      <c r="L428" s="138"/>
      <c r="M428" s="138"/>
      <c r="N428" s="138"/>
      <c r="O428" s="138"/>
      <c r="P428" s="138"/>
      <c r="Q428" s="138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x14ac:dyDescent="0.2">
      <c r="A429" s="62" t="s">
        <v>192</v>
      </c>
      <c r="B429" s="67" t="s">
        <v>31</v>
      </c>
      <c r="C429" s="123" t="s">
        <v>192</v>
      </c>
      <c r="D429" s="67" t="s">
        <v>192</v>
      </c>
      <c r="E429" s="143">
        <v>1</v>
      </c>
      <c r="F429" s="64" t="s">
        <v>192</v>
      </c>
      <c r="G429" s="136">
        <v>0</v>
      </c>
      <c r="H429" s="136">
        <v>0</v>
      </c>
      <c r="I429" s="136">
        <v>0</v>
      </c>
      <c r="J429" s="137">
        <f t="shared" si="3"/>
        <v>0</v>
      </c>
      <c r="K429" s="138"/>
      <c r="L429" s="138"/>
      <c r="M429" s="138"/>
      <c r="N429" s="138"/>
      <c r="O429" s="138"/>
      <c r="P429" s="138"/>
      <c r="Q429" s="138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x14ac:dyDescent="0.2">
      <c r="A430" s="62" t="s">
        <v>192</v>
      </c>
      <c r="B430" s="67" t="s">
        <v>31</v>
      </c>
      <c r="C430" s="123" t="s">
        <v>192</v>
      </c>
      <c r="D430" s="67" t="s">
        <v>192</v>
      </c>
      <c r="E430" s="143">
        <v>1</v>
      </c>
      <c r="F430" s="64" t="s">
        <v>192</v>
      </c>
      <c r="G430" s="136">
        <v>0</v>
      </c>
      <c r="H430" s="136">
        <v>0</v>
      </c>
      <c r="I430" s="136">
        <v>0</v>
      </c>
      <c r="J430" s="137">
        <f t="shared" si="3"/>
        <v>0</v>
      </c>
      <c r="K430" s="138"/>
      <c r="L430" s="138"/>
      <c r="M430" s="138"/>
      <c r="N430" s="138"/>
      <c r="O430" s="138"/>
      <c r="P430" s="138"/>
      <c r="Q430" s="138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x14ac:dyDescent="0.2">
      <c r="A431" s="62" t="s">
        <v>192</v>
      </c>
      <c r="B431" s="67" t="s">
        <v>31</v>
      </c>
      <c r="C431" s="123" t="s">
        <v>192</v>
      </c>
      <c r="D431" s="67" t="s">
        <v>192</v>
      </c>
      <c r="E431" s="143">
        <v>1</v>
      </c>
      <c r="F431" s="64" t="s">
        <v>192</v>
      </c>
      <c r="G431" s="136">
        <v>0</v>
      </c>
      <c r="H431" s="136">
        <v>0</v>
      </c>
      <c r="I431" s="136">
        <v>0</v>
      </c>
      <c r="J431" s="137">
        <f t="shared" si="3"/>
        <v>0</v>
      </c>
      <c r="K431" s="138"/>
      <c r="L431" s="138"/>
      <c r="M431" s="138"/>
      <c r="N431" s="138"/>
      <c r="O431" s="138"/>
      <c r="P431" s="138"/>
      <c r="Q431" s="138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x14ac:dyDescent="0.2">
      <c r="A432" s="62" t="s">
        <v>192</v>
      </c>
      <c r="B432" s="67" t="s">
        <v>31</v>
      </c>
      <c r="C432" s="123" t="s">
        <v>192</v>
      </c>
      <c r="D432" s="67" t="s">
        <v>192</v>
      </c>
      <c r="E432" s="143">
        <v>1</v>
      </c>
      <c r="F432" s="64" t="s">
        <v>192</v>
      </c>
      <c r="G432" s="136">
        <v>0</v>
      </c>
      <c r="H432" s="136">
        <v>0</v>
      </c>
      <c r="I432" s="136">
        <v>0</v>
      </c>
      <c r="J432" s="137">
        <f t="shared" si="3"/>
        <v>0</v>
      </c>
      <c r="K432" s="138"/>
      <c r="L432" s="138"/>
      <c r="M432" s="138"/>
      <c r="N432" s="138"/>
      <c r="O432" s="138"/>
      <c r="P432" s="138"/>
      <c r="Q432" s="138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x14ac:dyDescent="0.2">
      <c r="A433" s="62" t="s">
        <v>192</v>
      </c>
      <c r="B433" s="67" t="s">
        <v>31</v>
      </c>
      <c r="C433" s="123" t="s">
        <v>192</v>
      </c>
      <c r="D433" s="67" t="s">
        <v>192</v>
      </c>
      <c r="E433" s="143">
        <v>1</v>
      </c>
      <c r="F433" s="64" t="s">
        <v>192</v>
      </c>
      <c r="G433" s="136">
        <v>0</v>
      </c>
      <c r="H433" s="136">
        <v>0</v>
      </c>
      <c r="I433" s="136">
        <v>0</v>
      </c>
      <c r="J433" s="137">
        <f t="shared" si="3"/>
        <v>0</v>
      </c>
      <c r="K433" s="138"/>
      <c r="L433" s="138"/>
      <c r="M433" s="138"/>
      <c r="N433" s="138"/>
      <c r="O433" s="138"/>
      <c r="P433" s="138"/>
      <c r="Q433" s="138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x14ac:dyDescent="0.2">
      <c r="A434" s="62" t="s">
        <v>192</v>
      </c>
      <c r="B434" s="67" t="s">
        <v>31</v>
      </c>
      <c r="C434" s="123" t="s">
        <v>192</v>
      </c>
      <c r="D434" s="67" t="s">
        <v>192</v>
      </c>
      <c r="E434" s="143">
        <v>1</v>
      </c>
      <c r="F434" s="64" t="s">
        <v>192</v>
      </c>
      <c r="G434" s="136">
        <v>0</v>
      </c>
      <c r="H434" s="136">
        <v>0</v>
      </c>
      <c r="I434" s="136">
        <v>0</v>
      </c>
      <c r="J434" s="137">
        <f t="shared" si="3"/>
        <v>0</v>
      </c>
      <c r="K434" s="138"/>
      <c r="L434" s="138"/>
      <c r="M434" s="138"/>
      <c r="N434" s="138"/>
      <c r="O434" s="138"/>
      <c r="P434" s="138"/>
      <c r="Q434" s="138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x14ac:dyDescent="0.2">
      <c r="A435" s="62" t="s">
        <v>192</v>
      </c>
      <c r="B435" s="67" t="s">
        <v>31</v>
      </c>
      <c r="C435" s="123" t="s">
        <v>192</v>
      </c>
      <c r="D435" s="67" t="s">
        <v>192</v>
      </c>
      <c r="E435" s="143">
        <v>1</v>
      </c>
      <c r="F435" s="64" t="s">
        <v>192</v>
      </c>
      <c r="G435" s="136">
        <v>0</v>
      </c>
      <c r="H435" s="136">
        <v>0</v>
      </c>
      <c r="I435" s="136">
        <v>0</v>
      </c>
      <c r="J435" s="137">
        <f t="shared" si="3"/>
        <v>0</v>
      </c>
      <c r="K435" s="138"/>
      <c r="L435" s="138"/>
      <c r="M435" s="138"/>
      <c r="N435" s="138"/>
      <c r="O435" s="138"/>
      <c r="P435" s="138"/>
      <c r="Q435" s="138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x14ac:dyDescent="0.2">
      <c r="A436" s="62" t="s">
        <v>192</v>
      </c>
      <c r="B436" s="67" t="s">
        <v>31</v>
      </c>
      <c r="C436" s="123" t="s">
        <v>192</v>
      </c>
      <c r="D436" s="67" t="s">
        <v>192</v>
      </c>
      <c r="E436" s="143">
        <v>1</v>
      </c>
      <c r="F436" s="64" t="s">
        <v>192</v>
      </c>
      <c r="G436" s="136">
        <v>0</v>
      </c>
      <c r="H436" s="136">
        <v>0</v>
      </c>
      <c r="I436" s="136">
        <v>0</v>
      </c>
      <c r="J436" s="137">
        <f t="shared" si="3"/>
        <v>0</v>
      </c>
      <c r="K436" s="138"/>
      <c r="L436" s="138"/>
      <c r="M436" s="138"/>
      <c r="N436" s="138"/>
      <c r="O436" s="138"/>
      <c r="P436" s="138"/>
      <c r="Q436" s="138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x14ac:dyDescent="0.2">
      <c r="A437" s="62" t="s">
        <v>192</v>
      </c>
      <c r="B437" s="67" t="s">
        <v>31</v>
      </c>
      <c r="C437" s="123" t="s">
        <v>192</v>
      </c>
      <c r="D437" s="67" t="s">
        <v>192</v>
      </c>
      <c r="E437" s="143">
        <v>1</v>
      </c>
      <c r="F437" s="64" t="s">
        <v>192</v>
      </c>
      <c r="G437" s="136">
        <v>0</v>
      </c>
      <c r="H437" s="136">
        <v>0</v>
      </c>
      <c r="I437" s="136">
        <v>0</v>
      </c>
      <c r="J437" s="137">
        <f t="shared" si="3"/>
        <v>0</v>
      </c>
      <c r="K437" s="138"/>
      <c r="L437" s="138"/>
      <c r="M437" s="138"/>
      <c r="N437" s="138"/>
      <c r="O437" s="138"/>
      <c r="P437" s="138"/>
      <c r="Q437" s="138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x14ac:dyDescent="0.2">
      <c r="A438" s="62" t="s">
        <v>192</v>
      </c>
      <c r="B438" s="67" t="s">
        <v>31</v>
      </c>
      <c r="C438" s="123" t="s">
        <v>192</v>
      </c>
      <c r="D438" s="67" t="s">
        <v>192</v>
      </c>
      <c r="E438" s="143">
        <v>1</v>
      </c>
      <c r="F438" s="64" t="s">
        <v>192</v>
      </c>
      <c r="G438" s="136">
        <v>0</v>
      </c>
      <c r="H438" s="136">
        <v>0</v>
      </c>
      <c r="I438" s="136">
        <v>0</v>
      </c>
      <c r="J438" s="137">
        <f t="shared" si="3"/>
        <v>0</v>
      </c>
      <c r="K438" s="138"/>
      <c r="L438" s="138"/>
      <c r="M438" s="138"/>
      <c r="N438" s="138"/>
      <c r="O438" s="138"/>
      <c r="P438" s="138"/>
      <c r="Q438" s="138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x14ac:dyDescent="0.2">
      <c r="A439" s="62" t="s">
        <v>192</v>
      </c>
      <c r="B439" s="67" t="s">
        <v>31</v>
      </c>
      <c r="C439" s="123" t="s">
        <v>192</v>
      </c>
      <c r="D439" s="67" t="s">
        <v>192</v>
      </c>
      <c r="E439" s="143">
        <v>1</v>
      </c>
      <c r="F439" s="64" t="s">
        <v>192</v>
      </c>
      <c r="G439" s="136">
        <v>0</v>
      </c>
      <c r="H439" s="136">
        <v>0</v>
      </c>
      <c r="I439" s="136">
        <v>0</v>
      </c>
      <c r="J439" s="137">
        <f t="shared" si="3"/>
        <v>0</v>
      </c>
      <c r="K439" s="138"/>
      <c r="L439" s="138"/>
      <c r="M439" s="138"/>
      <c r="N439" s="138"/>
      <c r="O439" s="138"/>
      <c r="P439" s="138"/>
      <c r="Q439" s="138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x14ac:dyDescent="0.2">
      <c r="A440" s="62" t="s">
        <v>192</v>
      </c>
      <c r="B440" s="67" t="s">
        <v>31</v>
      </c>
      <c r="C440" s="123" t="s">
        <v>192</v>
      </c>
      <c r="D440" s="67" t="s">
        <v>192</v>
      </c>
      <c r="E440" s="143">
        <v>1</v>
      </c>
      <c r="F440" s="64" t="s">
        <v>192</v>
      </c>
      <c r="G440" s="136">
        <v>0</v>
      </c>
      <c r="H440" s="136">
        <v>0</v>
      </c>
      <c r="I440" s="136">
        <v>0</v>
      </c>
      <c r="J440" s="137">
        <f t="shared" si="3"/>
        <v>0</v>
      </c>
      <c r="K440" s="138"/>
      <c r="L440" s="138"/>
      <c r="M440" s="138"/>
      <c r="N440" s="138"/>
      <c r="O440" s="138"/>
      <c r="P440" s="138"/>
      <c r="Q440" s="138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x14ac:dyDescent="0.2">
      <c r="A441" s="62" t="s">
        <v>192</v>
      </c>
      <c r="B441" s="67" t="s">
        <v>31</v>
      </c>
      <c r="C441" s="123" t="s">
        <v>192</v>
      </c>
      <c r="D441" s="67" t="s">
        <v>192</v>
      </c>
      <c r="E441" s="143">
        <v>1</v>
      </c>
      <c r="F441" s="64" t="s">
        <v>192</v>
      </c>
      <c r="G441" s="136">
        <v>0</v>
      </c>
      <c r="H441" s="136">
        <v>0</v>
      </c>
      <c r="I441" s="136">
        <v>0</v>
      </c>
      <c r="J441" s="137">
        <f t="shared" si="3"/>
        <v>0</v>
      </c>
      <c r="K441" s="138"/>
      <c r="L441" s="138"/>
      <c r="M441" s="138"/>
      <c r="N441" s="138"/>
      <c r="O441" s="138"/>
      <c r="P441" s="138"/>
      <c r="Q441" s="138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x14ac:dyDescent="0.2">
      <c r="A442" s="62" t="s">
        <v>192</v>
      </c>
      <c r="B442" s="67" t="s">
        <v>31</v>
      </c>
      <c r="C442" s="123" t="s">
        <v>192</v>
      </c>
      <c r="D442" s="67" t="s">
        <v>192</v>
      </c>
      <c r="E442" s="143">
        <v>1</v>
      </c>
      <c r="F442" s="64" t="s">
        <v>192</v>
      </c>
      <c r="G442" s="136">
        <v>0</v>
      </c>
      <c r="H442" s="136">
        <v>0</v>
      </c>
      <c r="I442" s="136">
        <v>0</v>
      </c>
      <c r="J442" s="137">
        <f t="shared" si="3"/>
        <v>0</v>
      </c>
      <c r="K442" s="138"/>
      <c r="L442" s="138"/>
      <c r="M442" s="138"/>
      <c r="N442" s="138"/>
      <c r="O442" s="138"/>
      <c r="P442" s="138"/>
      <c r="Q442" s="138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x14ac:dyDescent="0.2">
      <c r="A443" s="62" t="s">
        <v>192</v>
      </c>
      <c r="B443" s="67" t="s">
        <v>31</v>
      </c>
      <c r="C443" s="123" t="s">
        <v>192</v>
      </c>
      <c r="D443" s="67" t="s">
        <v>192</v>
      </c>
      <c r="E443" s="143">
        <v>1</v>
      </c>
      <c r="F443" s="64" t="s">
        <v>192</v>
      </c>
      <c r="G443" s="136">
        <v>0</v>
      </c>
      <c r="H443" s="136">
        <v>0</v>
      </c>
      <c r="I443" s="136">
        <v>0</v>
      </c>
      <c r="J443" s="137">
        <f t="shared" si="3"/>
        <v>0</v>
      </c>
      <c r="K443" s="138"/>
      <c r="L443" s="138"/>
      <c r="M443" s="138"/>
      <c r="N443" s="138"/>
      <c r="O443" s="138"/>
      <c r="P443" s="138"/>
      <c r="Q443" s="138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x14ac:dyDescent="0.2">
      <c r="A444" s="62" t="s">
        <v>192</v>
      </c>
      <c r="B444" s="67" t="s">
        <v>31</v>
      </c>
      <c r="C444" s="123" t="s">
        <v>192</v>
      </c>
      <c r="D444" s="67" t="s">
        <v>192</v>
      </c>
      <c r="E444" s="143">
        <v>1</v>
      </c>
      <c r="F444" s="64" t="s">
        <v>192</v>
      </c>
      <c r="G444" s="136">
        <v>0</v>
      </c>
      <c r="H444" s="136">
        <v>0</v>
      </c>
      <c r="I444" s="136">
        <v>0</v>
      </c>
      <c r="J444" s="137">
        <f t="shared" si="3"/>
        <v>0</v>
      </c>
      <c r="K444" s="138"/>
      <c r="L444" s="138"/>
      <c r="M444" s="138"/>
      <c r="N444" s="138"/>
      <c r="O444" s="138"/>
      <c r="P444" s="138"/>
      <c r="Q444" s="138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x14ac:dyDescent="0.2">
      <c r="A445" s="62" t="s">
        <v>192</v>
      </c>
      <c r="B445" s="67" t="s">
        <v>31</v>
      </c>
      <c r="C445" s="123" t="s">
        <v>192</v>
      </c>
      <c r="D445" s="67" t="s">
        <v>192</v>
      </c>
      <c r="E445" s="143">
        <v>1</v>
      </c>
      <c r="F445" s="64" t="s">
        <v>192</v>
      </c>
      <c r="G445" s="136">
        <v>0</v>
      </c>
      <c r="H445" s="136">
        <v>0</v>
      </c>
      <c r="I445" s="136">
        <v>0</v>
      </c>
      <c r="J445" s="137">
        <f t="shared" si="3"/>
        <v>0</v>
      </c>
      <c r="K445" s="138"/>
      <c r="L445" s="138"/>
      <c r="M445" s="138"/>
      <c r="N445" s="138"/>
      <c r="O445" s="138"/>
      <c r="P445" s="138"/>
      <c r="Q445" s="138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x14ac:dyDescent="0.2">
      <c r="A446" s="62" t="s">
        <v>192</v>
      </c>
      <c r="B446" s="67" t="s">
        <v>31</v>
      </c>
      <c r="C446" s="123" t="s">
        <v>192</v>
      </c>
      <c r="D446" s="67" t="s">
        <v>192</v>
      </c>
      <c r="E446" s="143">
        <v>1</v>
      </c>
      <c r="F446" s="64" t="s">
        <v>192</v>
      </c>
      <c r="G446" s="136">
        <v>0</v>
      </c>
      <c r="H446" s="136">
        <v>0</v>
      </c>
      <c r="I446" s="136">
        <v>0</v>
      </c>
      <c r="J446" s="137">
        <f t="shared" si="3"/>
        <v>0</v>
      </c>
      <c r="K446" s="138"/>
      <c r="L446" s="138"/>
      <c r="M446" s="138"/>
      <c r="N446" s="138"/>
      <c r="O446" s="138"/>
      <c r="P446" s="138"/>
      <c r="Q446" s="138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x14ac:dyDescent="0.2">
      <c r="A447" s="62" t="s">
        <v>192</v>
      </c>
      <c r="B447" s="48" t="s">
        <v>31</v>
      </c>
      <c r="C447" s="66" t="s">
        <v>192</v>
      </c>
      <c r="D447" s="48" t="s">
        <v>192</v>
      </c>
      <c r="E447" s="143">
        <v>1</v>
      </c>
      <c r="F447" s="64" t="s">
        <v>192</v>
      </c>
      <c r="G447" s="136">
        <v>0</v>
      </c>
      <c r="H447" s="136">
        <v>0</v>
      </c>
      <c r="I447" s="136">
        <v>0</v>
      </c>
      <c r="J447" s="137">
        <f t="shared" si="3"/>
        <v>0</v>
      </c>
      <c r="K447" s="138"/>
      <c r="L447" s="138"/>
      <c r="M447" s="138"/>
      <c r="N447" s="138"/>
      <c r="O447" s="138"/>
      <c r="P447" s="138"/>
      <c r="Q447" s="138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x14ac:dyDescent="0.2">
      <c r="A448" s="62" t="s">
        <v>192</v>
      </c>
      <c r="B448" s="48" t="s">
        <v>31</v>
      </c>
      <c r="C448" s="66" t="s">
        <v>192</v>
      </c>
      <c r="D448" s="48" t="s">
        <v>192</v>
      </c>
      <c r="E448" s="143">
        <v>1</v>
      </c>
      <c r="F448" s="64" t="s">
        <v>192</v>
      </c>
      <c r="G448" s="136">
        <v>0</v>
      </c>
      <c r="H448" s="136">
        <v>0</v>
      </c>
      <c r="I448" s="136">
        <v>0</v>
      </c>
      <c r="J448" s="137">
        <f t="shared" si="3"/>
        <v>0</v>
      </c>
      <c r="K448" s="138"/>
      <c r="L448" s="138"/>
      <c r="M448" s="138"/>
      <c r="N448" s="138"/>
      <c r="O448" s="138"/>
      <c r="P448" s="138"/>
      <c r="Q448" s="138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x14ac:dyDescent="0.2">
      <c r="A449" s="62" t="s">
        <v>192</v>
      </c>
      <c r="B449" s="48" t="s">
        <v>31</v>
      </c>
      <c r="C449" s="66" t="s">
        <v>192</v>
      </c>
      <c r="D449" s="48" t="s">
        <v>192</v>
      </c>
      <c r="E449" s="143">
        <v>1</v>
      </c>
      <c r="F449" s="64" t="s">
        <v>192</v>
      </c>
      <c r="G449" s="136">
        <v>0</v>
      </c>
      <c r="H449" s="136">
        <v>0</v>
      </c>
      <c r="I449" s="136">
        <v>0</v>
      </c>
      <c r="J449" s="137">
        <f t="shared" si="3"/>
        <v>0</v>
      </c>
      <c r="K449" s="138"/>
      <c r="L449" s="138"/>
      <c r="M449" s="138"/>
      <c r="N449" s="138"/>
      <c r="O449" s="138"/>
      <c r="P449" s="138"/>
      <c r="Q449" s="138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x14ac:dyDescent="0.2">
      <c r="A450" s="117" t="s">
        <v>192</v>
      </c>
      <c r="B450" s="67" t="s">
        <v>31</v>
      </c>
      <c r="C450" s="180" t="s">
        <v>192</v>
      </c>
      <c r="D450" s="67" t="s">
        <v>192</v>
      </c>
      <c r="E450" s="144">
        <v>1</v>
      </c>
      <c r="F450" s="188" t="s">
        <v>192</v>
      </c>
      <c r="G450" s="140">
        <v>0</v>
      </c>
      <c r="H450" s="136">
        <v>0</v>
      </c>
      <c r="I450" s="136">
        <v>0</v>
      </c>
      <c r="J450" s="141">
        <f t="shared" si="3"/>
        <v>0</v>
      </c>
      <c r="K450" s="142"/>
      <c r="L450" s="142"/>
      <c r="M450" s="142"/>
      <c r="N450" s="142"/>
      <c r="O450" s="142"/>
      <c r="P450" s="142"/>
      <c r="Q450" s="142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  <c r="AB450" s="105"/>
      <c r="AC450" s="105"/>
      <c r="AD450" s="105"/>
    </row>
    <row r="451" spans="1:30" x14ac:dyDescent="0.2">
      <c r="A451" s="117" t="s">
        <v>192</v>
      </c>
      <c r="B451" s="67" t="s">
        <v>31</v>
      </c>
      <c r="C451" s="180" t="s">
        <v>192</v>
      </c>
      <c r="D451" s="67" t="s">
        <v>192</v>
      </c>
      <c r="E451" s="144">
        <v>1</v>
      </c>
      <c r="F451" s="188" t="s">
        <v>192</v>
      </c>
      <c r="G451" s="140">
        <v>0</v>
      </c>
      <c r="H451" s="140">
        <v>0</v>
      </c>
      <c r="I451" s="140">
        <v>0</v>
      </c>
      <c r="J451" s="141">
        <f t="shared" si="3"/>
        <v>0</v>
      </c>
      <c r="K451" s="142"/>
      <c r="L451" s="142"/>
      <c r="M451" s="142"/>
      <c r="N451" s="142"/>
      <c r="O451" s="142"/>
      <c r="P451" s="142"/>
      <c r="Q451" s="142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  <c r="AB451" s="105"/>
      <c r="AC451" s="105"/>
      <c r="AD451" s="105"/>
    </row>
    <row r="452" spans="1:30" s="106" customFormat="1" x14ac:dyDescent="0.2">
      <c r="A452" s="61" t="s">
        <v>350</v>
      </c>
      <c r="B452" s="48" t="s">
        <v>33</v>
      </c>
      <c r="C452" s="195" t="s">
        <v>188</v>
      </c>
      <c r="D452" s="48" t="s">
        <v>190</v>
      </c>
      <c r="E452" s="143">
        <v>1</v>
      </c>
      <c r="F452" s="87" t="s">
        <v>614</v>
      </c>
      <c r="G452" s="136">
        <v>0</v>
      </c>
      <c r="H452" s="147">
        <v>1186.96</v>
      </c>
      <c r="I452" s="147">
        <v>4747.84</v>
      </c>
      <c r="J452" s="137">
        <f t="shared" si="3"/>
        <v>5934.8</v>
      </c>
      <c r="K452" s="138"/>
      <c r="L452" s="138"/>
      <c r="M452" s="138"/>
      <c r="N452" s="138"/>
      <c r="O452" s="138"/>
      <c r="P452" s="138"/>
      <c r="Q452" s="138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x14ac:dyDescent="0.2">
      <c r="A453" s="126" t="s">
        <v>808</v>
      </c>
      <c r="B453" s="48" t="s">
        <v>33</v>
      </c>
      <c r="C453" s="195" t="s">
        <v>188</v>
      </c>
      <c r="D453" s="48" t="s">
        <v>190</v>
      </c>
      <c r="E453" s="143">
        <v>1</v>
      </c>
      <c r="F453" s="87" t="s">
        <v>381</v>
      </c>
      <c r="G453" s="136">
        <v>0</v>
      </c>
      <c r="H453" s="147">
        <v>1186.96</v>
      </c>
      <c r="I453" s="147">
        <v>4747.84</v>
      </c>
      <c r="J453" s="137">
        <f t="shared" si="3"/>
        <v>5934.8</v>
      </c>
      <c r="K453" s="138"/>
      <c r="L453" s="138"/>
      <c r="M453" s="138"/>
      <c r="N453" s="138"/>
      <c r="O453" s="138"/>
      <c r="P453" s="138"/>
      <c r="Q453" s="138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x14ac:dyDescent="0.2">
      <c r="A454" s="61" t="s">
        <v>350</v>
      </c>
      <c r="B454" s="48" t="s">
        <v>33</v>
      </c>
      <c r="C454" s="195" t="s">
        <v>191</v>
      </c>
      <c r="D454" s="48" t="s">
        <v>190</v>
      </c>
      <c r="E454" s="143">
        <v>1</v>
      </c>
      <c r="F454" s="204" t="s">
        <v>759</v>
      </c>
      <c r="G454" s="136">
        <v>0</v>
      </c>
      <c r="H454" s="147">
        <v>1186.96</v>
      </c>
      <c r="I454" s="147">
        <v>4747.84</v>
      </c>
      <c r="J454" s="137">
        <f t="shared" si="3"/>
        <v>5934.8</v>
      </c>
      <c r="K454" s="138"/>
      <c r="L454" s="138"/>
      <c r="M454" s="138"/>
      <c r="N454" s="138"/>
      <c r="O454" s="138"/>
      <c r="P454" s="138"/>
      <c r="Q454" s="138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x14ac:dyDescent="0.2">
      <c r="A455" s="126" t="s">
        <v>883</v>
      </c>
      <c r="B455" s="48" t="s">
        <v>33</v>
      </c>
      <c r="C455" s="83" t="s">
        <v>212</v>
      </c>
      <c r="D455" s="48" t="s">
        <v>190</v>
      </c>
      <c r="E455" s="143">
        <v>1</v>
      </c>
      <c r="F455" s="86" t="s">
        <v>623</v>
      </c>
      <c r="G455" s="136">
        <v>0</v>
      </c>
      <c r="H455" s="147">
        <v>1186.96</v>
      </c>
      <c r="I455" s="147">
        <v>4747.84</v>
      </c>
      <c r="J455" s="137">
        <f t="shared" si="3"/>
        <v>5934.8</v>
      </c>
      <c r="K455" s="138"/>
      <c r="L455" s="138"/>
      <c r="M455" s="138"/>
      <c r="N455" s="138"/>
      <c r="O455" s="138"/>
      <c r="P455" s="138"/>
      <c r="Q455" s="138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x14ac:dyDescent="0.2">
      <c r="A456" s="61" t="s">
        <v>350</v>
      </c>
      <c r="B456" s="48" t="s">
        <v>33</v>
      </c>
      <c r="C456" s="125" t="s">
        <v>191</v>
      </c>
      <c r="D456" s="48" t="s">
        <v>190</v>
      </c>
      <c r="E456" s="143">
        <v>1</v>
      </c>
      <c r="F456" s="204" t="s">
        <v>763</v>
      </c>
      <c r="G456" s="136">
        <v>0</v>
      </c>
      <c r="H456" s="147">
        <v>1186.96</v>
      </c>
      <c r="I456" s="147">
        <v>4747.84</v>
      </c>
      <c r="J456" s="137">
        <f t="shared" si="3"/>
        <v>5934.8</v>
      </c>
      <c r="K456" s="138"/>
      <c r="L456" s="138"/>
      <c r="M456" s="138"/>
      <c r="N456" s="138"/>
      <c r="O456" s="138"/>
      <c r="P456" s="138"/>
      <c r="Q456" s="138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x14ac:dyDescent="0.2">
      <c r="A457" s="126" t="s">
        <v>404</v>
      </c>
      <c r="B457" s="48" t="s">
        <v>33</v>
      </c>
      <c r="C457" s="125" t="s">
        <v>187</v>
      </c>
      <c r="D457" s="48" t="s">
        <v>190</v>
      </c>
      <c r="E457" s="143">
        <v>1</v>
      </c>
      <c r="F457" s="214" t="s">
        <v>890</v>
      </c>
      <c r="G457" s="136">
        <v>0</v>
      </c>
      <c r="H457" s="147">
        <v>1186.96</v>
      </c>
      <c r="I457" s="147">
        <v>4747.84</v>
      </c>
      <c r="J457" s="137">
        <f t="shared" si="3"/>
        <v>5934.8</v>
      </c>
      <c r="K457" s="138"/>
      <c r="L457" s="138"/>
      <c r="M457" s="138"/>
      <c r="N457" s="138"/>
      <c r="O457" s="138"/>
      <c r="P457" s="138"/>
      <c r="Q457" s="138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x14ac:dyDescent="0.2">
      <c r="A458" s="126" t="s">
        <v>611</v>
      </c>
      <c r="B458" s="48" t="s">
        <v>33</v>
      </c>
      <c r="C458" s="195" t="s">
        <v>212</v>
      </c>
      <c r="D458" s="48" t="s">
        <v>190</v>
      </c>
      <c r="E458" s="143">
        <v>1</v>
      </c>
      <c r="F458" s="87" t="s">
        <v>612</v>
      </c>
      <c r="G458" s="136">
        <v>0</v>
      </c>
      <c r="H458" s="147">
        <v>1186.96</v>
      </c>
      <c r="I458" s="147">
        <v>4747.84</v>
      </c>
      <c r="J458" s="137">
        <f t="shared" si="3"/>
        <v>5934.8</v>
      </c>
      <c r="K458" s="138"/>
      <c r="L458" s="138"/>
      <c r="M458" s="138"/>
      <c r="N458" s="138"/>
      <c r="O458" s="138"/>
      <c r="P458" s="138"/>
      <c r="Q458" s="138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x14ac:dyDescent="0.2">
      <c r="A459" s="61" t="s">
        <v>350</v>
      </c>
      <c r="B459" s="48" t="s">
        <v>33</v>
      </c>
      <c r="C459" s="195" t="s">
        <v>212</v>
      </c>
      <c r="D459" s="48" t="s">
        <v>190</v>
      </c>
      <c r="E459" s="143">
        <v>1</v>
      </c>
      <c r="F459" s="201" t="s">
        <v>415</v>
      </c>
      <c r="G459" s="136">
        <v>0</v>
      </c>
      <c r="H459" s="147">
        <v>1186.96</v>
      </c>
      <c r="I459" s="147">
        <v>4747.84</v>
      </c>
      <c r="J459" s="137">
        <f t="shared" si="3"/>
        <v>5934.8</v>
      </c>
      <c r="K459" s="138"/>
      <c r="L459" s="138"/>
      <c r="M459" s="138"/>
      <c r="N459" s="138"/>
      <c r="O459" s="138"/>
      <c r="P459" s="138"/>
      <c r="Q459" s="138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x14ac:dyDescent="0.2">
      <c r="A460" s="61" t="s">
        <v>351</v>
      </c>
      <c r="B460" s="48" t="s">
        <v>33</v>
      </c>
      <c r="C460" s="65" t="s">
        <v>345</v>
      </c>
      <c r="D460" s="48" t="s">
        <v>190</v>
      </c>
      <c r="E460" s="143">
        <v>1</v>
      </c>
      <c r="F460" s="63" t="s">
        <v>319</v>
      </c>
      <c r="G460" s="136">
        <v>0</v>
      </c>
      <c r="H460" s="136">
        <v>1186.96</v>
      </c>
      <c r="I460" s="136">
        <v>4747.84</v>
      </c>
      <c r="J460" s="137">
        <f t="shared" si="3"/>
        <v>5934.8</v>
      </c>
      <c r="K460" s="138"/>
      <c r="L460" s="138"/>
      <c r="M460" s="138"/>
      <c r="N460" s="138"/>
      <c r="O460" s="138"/>
      <c r="P460" s="138"/>
      <c r="Q460" s="138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s="95" customFormat="1" x14ac:dyDescent="0.2">
      <c r="A461" s="126" t="s">
        <v>814</v>
      </c>
      <c r="B461" s="48" t="s">
        <v>33</v>
      </c>
      <c r="C461" s="195" t="s">
        <v>188</v>
      </c>
      <c r="D461" s="48" t="s">
        <v>190</v>
      </c>
      <c r="E461" s="143">
        <v>1</v>
      </c>
      <c r="F461" s="86" t="s">
        <v>445</v>
      </c>
      <c r="G461" s="136">
        <v>0</v>
      </c>
      <c r="H461" s="136">
        <v>1186.96</v>
      </c>
      <c r="I461" s="136">
        <v>4747.84</v>
      </c>
      <c r="J461" s="137">
        <f t="shared" si="3"/>
        <v>5934.8</v>
      </c>
      <c r="K461" s="138"/>
      <c r="L461" s="138"/>
      <c r="M461" s="138"/>
      <c r="N461" s="138"/>
      <c r="O461" s="138"/>
      <c r="P461" s="138"/>
      <c r="Q461" s="138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x14ac:dyDescent="0.2">
      <c r="A462" s="61" t="s">
        <v>666</v>
      </c>
      <c r="B462" s="48" t="s">
        <v>33</v>
      </c>
      <c r="C462" s="83" t="s">
        <v>188</v>
      </c>
      <c r="D462" s="48" t="s">
        <v>190</v>
      </c>
      <c r="E462" s="143">
        <v>1</v>
      </c>
      <c r="F462" s="204" t="s">
        <v>786</v>
      </c>
      <c r="G462" s="136">
        <v>0</v>
      </c>
      <c r="H462" s="136">
        <v>1186.96</v>
      </c>
      <c r="I462" s="136">
        <v>4747.84</v>
      </c>
      <c r="J462" s="137">
        <f t="shared" si="3"/>
        <v>5934.8</v>
      </c>
      <c r="K462" s="138"/>
      <c r="L462" s="138"/>
      <c r="M462" s="138"/>
      <c r="N462" s="138"/>
      <c r="O462" s="138"/>
      <c r="P462" s="138"/>
      <c r="Q462" s="138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x14ac:dyDescent="0.2">
      <c r="A463" s="61" t="s">
        <v>350</v>
      </c>
      <c r="B463" s="48" t="s">
        <v>33</v>
      </c>
      <c r="C463" s="182" t="s">
        <v>191</v>
      </c>
      <c r="D463" s="48" t="s">
        <v>190</v>
      </c>
      <c r="E463" s="143">
        <v>1</v>
      </c>
      <c r="F463" s="204" t="s">
        <v>789</v>
      </c>
      <c r="G463" s="136">
        <v>0</v>
      </c>
      <c r="H463" s="136">
        <v>1186.96</v>
      </c>
      <c r="I463" s="136">
        <v>4747.84</v>
      </c>
      <c r="J463" s="137">
        <f t="shared" si="3"/>
        <v>5934.8</v>
      </c>
      <c r="K463" s="138"/>
      <c r="L463" s="138"/>
      <c r="M463" s="138"/>
      <c r="N463" s="138"/>
      <c r="O463" s="138"/>
      <c r="P463" s="138"/>
      <c r="Q463" s="138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x14ac:dyDescent="0.2">
      <c r="A464" s="61" t="s">
        <v>350</v>
      </c>
      <c r="B464" s="48" t="s">
        <v>33</v>
      </c>
      <c r="C464" s="48" t="s">
        <v>188</v>
      </c>
      <c r="D464" s="48" t="s">
        <v>190</v>
      </c>
      <c r="E464" s="143">
        <v>1</v>
      </c>
      <c r="F464" s="63" t="s">
        <v>335</v>
      </c>
      <c r="G464" s="136">
        <v>0</v>
      </c>
      <c r="H464" s="147">
        <v>1186.96</v>
      </c>
      <c r="I464" s="147">
        <v>4747.84</v>
      </c>
      <c r="J464" s="137">
        <f t="shared" si="3"/>
        <v>5934.8</v>
      </c>
      <c r="K464" s="138"/>
      <c r="L464" s="138"/>
      <c r="M464" s="138"/>
      <c r="N464" s="138"/>
      <c r="O464" s="138"/>
      <c r="P464" s="138"/>
      <c r="Q464" s="138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x14ac:dyDescent="0.2">
      <c r="A465" s="126" t="s">
        <v>816</v>
      </c>
      <c r="B465" s="48" t="s">
        <v>33</v>
      </c>
      <c r="C465" s="83" t="s">
        <v>188</v>
      </c>
      <c r="D465" s="48" t="s">
        <v>190</v>
      </c>
      <c r="E465" s="143">
        <v>1</v>
      </c>
      <c r="F465" s="87" t="s">
        <v>409</v>
      </c>
      <c r="G465" s="136">
        <v>0</v>
      </c>
      <c r="H465" s="147">
        <v>1186.96</v>
      </c>
      <c r="I465" s="147">
        <v>4747.84</v>
      </c>
      <c r="J465" s="137">
        <f t="shared" si="3"/>
        <v>5934.8</v>
      </c>
      <c r="K465" s="138"/>
      <c r="L465" s="138"/>
      <c r="M465" s="138"/>
      <c r="N465" s="138"/>
      <c r="O465" s="138"/>
      <c r="P465" s="138"/>
      <c r="Q465" s="138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x14ac:dyDescent="0.2">
      <c r="A466" s="61" t="s">
        <v>350</v>
      </c>
      <c r="B466" s="48" t="s">
        <v>33</v>
      </c>
      <c r="C466" s="83" t="s">
        <v>191</v>
      </c>
      <c r="D466" s="48" t="s">
        <v>190</v>
      </c>
      <c r="E466" s="143">
        <v>1</v>
      </c>
      <c r="F466" s="204" t="s">
        <v>737</v>
      </c>
      <c r="G466" s="136">
        <v>0</v>
      </c>
      <c r="H466" s="147">
        <v>1186.96</v>
      </c>
      <c r="I466" s="147">
        <v>4747.84</v>
      </c>
      <c r="J466" s="137">
        <f t="shared" si="3"/>
        <v>5934.8</v>
      </c>
      <c r="K466" s="138"/>
      <c r="L466" s="138"/>
      <c r="M466" s="138"/>
      <c r="N466" s="138"/>
      <c r="O466" s="138"/>
      <c r="P466" s="138"/>
      <c r="Q466" s="138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x14ac:dyDescent="0.2">
      <c r="A467" s="61" t="s">
        <v>819</v>
      </c>
      <c r="B467" s="48" t="s">
        <v>33</v>
      </c>
      <c r="C467" s="48" t="s">
        <v>188</v>
      </c>
      <c r="D467" s="48" t="s">
        <v>190</v>
      </c>
      <c r="E467" s="143">
        <v>1</v>
      </c>
      <c r="F467" s="170" t="s">
        <v>378</v>
      </c>
      <c r="G467" s="136">
        <v>0</v>
      </c>
      <c r="H467" s="147">
        <v>1186.96</v>
      </c>
      <c r="I467" s="147">
        <v>4747.84</v>
      </c>
      <c r="J467" s="137">
        <f t="shared" si="3"/>
        <v>5934.8</v>
      </c>
      <c r="K467" s="138"/>
      <c r="L467" s="138"/>
      <c r="M467" s="138"/>
      <c r="N467" s="138"/>
      <c r="O467" s="138"/>
      <c r="P467" s="138"/>
      <c r="Q467" s="138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x14ac:dyDescent="0.2">
      <c r="A468" s="61" t="s">
        <v>350</v>
      </c>
      <c r="B468" s="48" t="s">
        <v>33</v>
      </c>
      <c r="C468" s="48" t="s">
        <v>213</v>
      </c>
      <c r="D468" s="48" t="s">
        <v>190</v>
      </c>
      <c r="E468" s="143">
        <v>1</v>
      </c>
      <c r="F468" s="63" t="s">
        <v>344</v>
      </c>
      <c r="G468" s="136">
        <v>0</v>
      </c>
      <c r="H468" s="147">
        <v>1186.96</v>
      </c>
      <c r="I468" s="147">
        <v>4747.84</v>
      </c>
      <c r="J468" s="137">
        <f t="shared" si="3"/>
        <v>5934.8</v>
      </c>
      <c r="K468" s="138"/>
      <c r="L468" s="138"/>
      <c r="M468" s="138"/>
      <c r="N468" s="138"/>
      <c r="O468" s="138"/>
      <c r="P468" s="138"/>
      <c r="Q468" s="138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x14ac:dyDescent="0.2">
      <c r="A469" s="61" t="s">
        <v>350</v>
      </c>
      <c r="B469" s="48" t="s">
        <v>33</v>
      </c>
      <c r="C469" s="48" t="s">
        <v>186</v>
      </c>
      <c r="D469" s="48" t="s">
        <v>190</v>
      </c>
      <c r="E469" s="143">
        <v>1</v>
      </c>
      <c r="F469" s="63" t="s">
        <v>333</v>
      </c>
      <c r="G469" s="136">
        <v>0</v>
      </c>
      <c r="H469" s="147">
        <v>1186.96</v>
      </c>
      <c r="I469" s="147">
        <v>4747.84</v>
      </c>
      <c r="J469" s="137">
        <f t="shared" si="3"/>
        <v>5934.8</v>
      </c>
      <c r="K469" s="138"/>
      <c r="L469" s="138"/>
      <c r="M469" s="138"/>
      <c r="N469" s="138"/>
      <c r="O469" s="138"/>
      <c r="P469" s="138"/>
      <c r="Q469" s="138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x14ac:dyDescent="0.2">
      <c r="A470" s="90" t="s">
        <v>404</v>
      </c>
      <c r="B470" s="84" t="s">
        <v>33</v>
      </c>
      <c r="C470" s="197" t="s">
        <v>187</v>
      </c>
      <c r="D470" s="84" t="s">
        <v>190</v>
      </c>
      <c r="E470" s="109">
        <v>1</v>
      </c>
      <c r="F470" s="204" t="s">
        <v>898</v>
      </c>
      <c r="G470" s="92">
        <v>0</v>
      </c>
      <c r="H470" s="147">
        <v>1186.96</v>
      </c>
      <c r="I470" s="147">
        <v>4747.84</v>
      </c>
      <c r="J470" s="96">
        <f t="shared" si="3"/>
        <v>5934.8</v>
      </c>
      <c r="K470" s="93"/>
      <c r="L470" s="93"/>
      <c r="M470" s="93"/>
      <c r="N470" s="93"/>
      <c r="O470" s="93"/>
      <c r="P470" s="93"/>
      <c r="Q470" s="93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</row>
    <row r="471" spans="1:30" x14ac:dyDescent="0.2">
      <c r="A471" s="126" t="s">
        <v>242</v>
      </c>
      <c r="B471" s="48" t="s">
        <v>33</v>
      </c>
      <c r="C471" s="182" t="s">
        <v>191</v>
      </c>
      <c r="D471" s="48" t="s">
        <v>190</v>
      </c>
      <c r="E471" s="143">
        <v>1</v>
      </c>
      <c r="F471" s="204" t="s">
        <v>842</v>
      </c>
      <c r="G471" s="136">
        <v>0</v>
      </c>
      <c r="H471" s="147">
        <v>1186.96</v>
      </c>
      <c r="I471" s="147">
        <v>4747.84</v>
      </c>
      <c r="J471" s="137">
        <f t="shared" si="3"/>
        <v>5934.8</v>
      </c>
      <c r="K471" s="138"/>
      <c r="L471" s="138"/>
      <c r="M471" s="138"/>
      <c r="N471" s="138"/>
      <c r="O471" s="138"/>
      <c r="P471" s="138"/>
      <c r="Q471" s="138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x14ac:dyDescent="0.2">
      <c r="A472" s="107" t="s">
        <v>242</v>
      </c>
      <c r="B472" s="67" t="s">
        <v>33</v>
      </c>
      <c r="C472" s="196" t="s">
        <v>188</v>
      </c>
      <c r="D472" s="67" t="s">
        <v>190</v>
      </c>
      <c r="E472" s="144">
        <v>1</v>
      </c>
      <c r="F472" s="102" t="s">
        <v>556</v>
      </c>
      <c r="G472" s="140">
        <v>0</v>
      </c>
      <c r="H472" s="140">
        <v>1186.96</v>
      </c>
      <c r="I472" s="140">
        <v>4747.84</v>
      </c>
      <c r="J472" s="141">
        <f t="shared" si="3"/>
        <v>5934.8</v>
      </c>
      <c r="K472" s="142"/>
      <c r="L472" s="142"/>
      <c r="M472" s="142"/>
      <c r="N472" s="142"/>
      <c r="O472" s="142"/>
      <c r="P472" s="142"/>
      <c r="Q472" s="142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</row>
    <row r="473" spans="1:30" x14ac:dyDescent="0.2">
      <c r="A473" s="126" t="s">
        <v>404</v>
      </c>
      <c r="B473" s="48" t="s">
        <v>33</v>
      </c>
      <c r="C473" s="182" t="s">
        <v>187</v>
      </c>
      <c r="D473" s="48" t="s">
        <v>190</v>
      </c>
      <c r="E473" s="143">
        <v>1</v>
      </c>
      <c r="F473" s="87" t="s">
        <v>909</v>
      </c>
      <c r="G473" s="136">
        <v>0</v>
      </c>
      <c r="H473" s="140">
        <v>1186.96</v>
      </c>
      <c r="I473" s="140">
        <v>4747.84</v>
      </c>
      <c r="J473" s="137">
        <f t="shared" si="3"/>
        <v>5934.8</v>
      </c>
      <c r="K473" s="138"/>
      <c r="L473" s="138"/>
      <c r="M473" s="138"/>
      <c r="N473" s="138"/>
      <c r="O473" s="138"/>
      <c r="P473" s="138"/>
      <c r="Q473" s="138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x14ac:dyDescent="0.2">
      <c r="A474" s="61" t="s">
        <v>350</v>
      </c>
      <c r="B474" s="48" t="s">
        <v>33</v>
      </c>
      <c r="C474" s="48" t="s">
        <v>185</v>
      </c>
      <c r="D474" s="48" t="s">
        <v>190</v>
      </c>
      <c r="E474" s="143">
        <v>1</v>
      </c>
      <c r="F474" s="63" t="s">
        <v>328</v>
      </c>
      <c r="G474" s="136">
        <v>0</v>
      </c>
      <c r="H474" s="147">
        <v>1186.96</v>
      </c>
      <c r="I474" s="147">
        <v>4747.84</v>
      </c>
      <c r="J474" s="137">
        <f t="shared" si="3"/>
        <v>5934.8</v>
      </c>
      <c r="K474" s="138"/>
      <c r="L474" s="138"/>
      <c r="M474" s="138"/>
      <c r="N474" s="138"/>
      <c r="O474" s="138"/>
      <c r="P474" s="138"/>
      <c r="Q474" s="138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x14ac:dyDescent="0.2">
      <c r="A475" s="61" t="s">
        <v>350</v>
      </c>
      <c r="B475" s="48" t="s">
        <v>33</v>
      </c>
      <c r="C475" s="83" t="s">
        <v>191</v>
      </c>
      <c r="D475" s="48" t="s">
        <v>190</v>
      </c>
      <c r="E475" s="143">
        <v>1</v>
      </c>
      <c r="F475" s="202" t="s">
        <v>717</v>
      </c>
      <c r="G475" s="136">
        <v>0</v>
      </c>
      <c r="H475" s="147">
        <v>1186.96</v>
      </c>
      <c r="I475" s="147">
        <v>4747.84</v>
      </c>
      <c r="J475" s="137">
        <f t="shared" si="3"/>
        <v>5934.8</v>
      </c>
      <c r="K475" s="138"/>
      <c r="L475" s="138"/>
      <c r="M475" s="138"/>
      <c r="N475" s="138"/>
      <c r="O475" s="138"/>
      <c r="P475" s="138"/>
      <c r="Q475" s="138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x14ac:dyDescent="0.2">
      <c r="A476" s="61" t="s">
        <v>350</v>
      </c>
      <c r="B476" s="48" t="s">
        <v>33</v>
      </c>
      <c r="C476" s="48" t="s">
        <v>235</v>
      </c>
      <c r="D476" s="48" t="s">
        <v>190</v>
      </c>
      <c r="E476" s="143">
        <v>1</v>
      </c>
      <c r="F476" s="63" t="s">
        <v>372</v>
      </c>
      <c r="G476" s="136">
        <v>0</v>
      </c>
      <c r="H476" s="136">
        <v>1186.96</v>
      </c>
      <c r="I476" s="136">
        <v>4747.84</v>
      </c>
      <c r="J476" s="137">
        <f t="shared" si="3"/>
        <v>5934.8</v>
      </c>
      <c r="K476" s="138"/>
      <c r="L476" s="138"/>
      <c r="M476" s="138"/>
      <c r="N476" s="138"/>
      <c r="O476" s="138"/>
      <c r="P476" s="138"/>
      <c r="Q476" s="138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x14ac:dyDescent="0.2">
      <c r="A477" s="61" t="s">
        <v>350</v>
      </c>
      <c r="B477" s="48" t="s">
        <v>33</v>
      </c>
      <c r="C477" s="182" t="s">
        <v>191</v>
      </c>
      <c r="D477" s="48" t="s">
        <v>190</v>
      </c>
      <c r="E477" s="143">
        <v>1</v>
      </c>
      <c r="F477" s="204" t="s">
        <v>682</v>
      </c>
      <c r="G477" s="136">
        <v>0</v>
      </c>
      <c r="H477" s="136">
        <v>1186.96</v>
      </c>
      <c r="I477" s="136">
        <v>4747.84</v>
      </c>
      <c r="J477" s="137">
        <f t="shared" si="3"/>
        <v>5934.8</v>
      </c>
      <c r="K477" s="138"/>
      <c r="L477" s="138"/>
      <c r="M477" s="138"/>
      <c r="N477" s="138"/>
      <c r="O477" s="138"/>
      <c r="P477" s="138"/>
      <c r="Q477" s="138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x14ac:dyDescent="0.2">
      <c r="A478" s="126" t="s">
        <v>404</v>
      </c>
      <c r="B478" s="67" t="s">
        <v>33</v>
      </c>
      <c r="C478" s="101" t="s">
        <v>212</v>
      </c>
      <c r="D478" s="67" t="s">
        <v>190</v>
      </c>
      <c r="E478" s="144">
        <v>1</v>
      </c>
      <c r="F478" s="102" t="s">
        <v>939</v>
      </c>
      <c r="G478" s="140">
        <v>0</v>
      </c>
      <c r="H478" s="136">
        <v>1186.96</v>
      </c>
      <c r="I478" s="136">
        <v>4747.84</v>
      </c>
      <c r="J478" s="137">
        <f t="shared" si="3"/>
        <v>5934.8</v>
      </c>
      <c r="K478" s="142"/>
      <c r="L478" s="142"/>
      <c r="M478" s="142"/>
      <c r="N478" s="142"/>
      <c r="O478" s="142"/>
      <c r="P478" s="142"/>
      <c r="Q478" s="142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  <c r="AB478" s="105"/>
      <c r="AC478" s="105"/>
      <c r="AD478" s="105"/>
    </row>
    <row r="479" spans="1:30" x14ac:dyDescent="0.2">
      <c r="A479" s="126" t="s">
        <v>404</v>
      </c>
      <c r="B479" s="48" t="s">
        <v>33</v>
      </c>
      <c r="C479" s="83" t="s">
        <v>212</v>
      </c>
      <c r="D479" s="48" t="s">
        <v>190</v>
      </c>
      <c r="E479" s="143">
        <v>1</v>
      </c>
      <c r="F479" s="220" t="s">
        <v>940</v>
      </c>
      <c r="G479" s="136">
        <v>0</v>
      </c>
      <c r="H479" s="136">
        <v>1186.96</v>
      </c>
      <c r="I479" s="136">
        <v>4747.84</v>
      </c>
      <c r="J479" s="137">
        <f t="shared" si="3"/>
        <v>5934.8</v>
      </c>
      <c r="K479" s="138"/>
      <c r="L479" s="138"/>
      <c r="M479" s="138"/>
      <c r="N479" s="138"/>
      <c r="O479" s="138"/>
      <c r="P479" s="138"/>
      <c r="Q479" s="138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x14ac:dyDescent="0.2">
      <c r="A480" s="61" t="s">
        <v>350</v>
      </c>
      <c r="B480" s="48" t="s">
        <v>33</v>
      </c>
      <c r="C480" s="48" t="s">
        <v>186</v>
      </c>
      <c r="D480" s="48" t="s">
        <v>189</v>
      </c>
      <c r="E480" s="143">
        <v>1</v>
      </c>
      <c r="F480" s="63" t="s">
        <v>389</v>
      </c>
      <c r="G480" s="136">
        <v>0</v>
      </c>
      <c r="H480" s="147">
        <v>0</v>
      </c>
      <c r="I480" s="147">
        <v>4747.84</v>
      </c>
      <c r="J480" s="137">
        <f t="shared" si="3"/>
        <v>4747.84</v>
      </c>
      <c r="K480" s="138"/>
      <c r="L480" s="138"/>
      <c r="M480" s="138"/>
      <c r="N480" s="138"/>
      <c r="O480" s="138"/>
      <c r="P480" s="138"/>
      <c r="Q480" s="138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x14ac:dyDescent="0.2">
      <c r="A481" s="61" t="s">
        <v>350</v>
      </c>
      <c r="B481" s="48" t="s">
        <v>33</v>
      </c>
      <c r="C481" s="83" t="s">
        <v>191</v>
      </c>
      <c r="D481" s="48" t="s">
        <v>190</v>
      </c>
      <c r="E481" s="143">
        <v>1</v>
      </c>
      <c r="F481" s="204" t="s">
        <v>705</v>
      </c>
      <c r="G481" s="136">
        <v>0</v>
      </c>
      <c r="H481" s="140">
        <v>1186.96</v>
      </c>
      <c r="I481" s="140">
        <v>4747.84</v>
      </c>
      <c r="J481" s="137">
        <f t="shared" si="3"/>
        <v>5934.8</v>
      </c>
      <c r="K481" s="138"/>
      <c r="L481" s="138"/>
      <c r="M481" s="138"/>
      <c r="N481" s="138"/>
      <c r="O481" s="138"/>
      <c r="P481" s="138"/>
      <c r="Q481" s="138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x14ac:dyDescent="0.2">
      <c r="A482" s="61" t="s">
        <v>350</v>
      </c>
      <c r="B482" s="48" t="s">
        <v>33</v>
      </c>
      <c r="C482" s="83" t="s">
        <v>191</v>
      </c>
      <c r="D482" s="48" t="s">
        <v>190</v>
      </c>
      <c r="E482" s="143">
        <v>1</v>
      </c>
      <c r="F482" s="204" t="s">
        <v>708</v>
      </c>
      <c r="G482" s="136">
        <v>0</v>
      </c>
      <c r="H482" s="140">
        <v>1186.96</v>
      </c>
      <c r="I482" s="140">
        <v>4747.84</v>
      </c>
      <c r="J482" s="137">
        <f t="shared" si="3"/>
        <v>5934.8</v>
      </c>
      <c r="K482" s="138"/>
      <c r="L482" s="138"/>
      <c r="M482" s="138"/>
      <c r="N482" s="138"/>
      <c r="O482" s="138"/>
      <c r="P482" s="138"/>
      <c r="Q482" s="138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x14ac:dyDescent="0.2">
      <c r="A483" s="61" t="s">
        <v>350</v>
      </c>
      <c r="B483" s="48" t="s">
        <v>33</v>
      </c>
      <c r="C483" s="83" t="s">
        <v>191</v>
      </c>
      <c r="D483" s="48" t="s">
        <v>190</v>
      </c>
      <c r="E483" s="143">
        <v>1</v>
      </c>
      <c r="F483" s="202" t="s">
        <v>718</v>
      </c>
      <c r="G483" s="136">
        <v>0</v>
      </c>
      <c r="H483" s="140">
        <v>1186.96</v>
      </c>
      <c r="I483" s="140">
        <v>4747.84</v>
      </c>
      <c r="J483" s="137">
        <f t="shared" si="3"/>
        <v>5934.8</v>
      </c>
      <c r="K483" s="138"/>
      <c r="L483" s="138"/>
      <c r="M483" s="138"/>
      <c r="N483" s="138"/>
      <c r="O483" s="138"/>
      <c r="P483" s="138"/>
      <c r="Q483" s="138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x14ac:dyDescent="0.2">
      <c r="A484" s="62" t="s">
        <v>192</v>
      </c>
      <c r="B484" s="48" t="s">
        <v>33</v>
      </c>
      <c r="C484" s="52" t="s">
        <v>192</v>
      </c>
      <c r="D484" s="48" t="s">
        <v>192</v>
      </c>
      <c r="E484" s="143">
        <v>1</v>
      </c>
      <c r="F484" s="217" t="s">
        <v>192</v>
      </c>
      <c r="G484" s="136">
        <v>0</v>
      </c>
      <c r="H484" s="140">
        <v>0</v>
      </c>
      <c r="I484" s="140">
        <v>0</v>
      </c>
      <c r="J484" s="137">
        <f t="shared" si="3"/>
        <v>0</v>
      </c>
      <c r="K484" s="138"/>
      <c r="L484" s="138"/>
      <c r="M484" s="138"/>
      <c r="N484" s="138"/>
      <c r="O484" s="138"/>
      <c r="P484" s="138"/>
      <c r="Q484" s="138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x14ac:dyDescent="0.2">
      <c r="A485" s="61" t="s">
        <v>350</v>
      </c>
      <c r="B485" s="48" t="s">
        <v>33</v>
      </c>
      <c r="C485" s="83" t="s">
        <v>188</v>
      </c>
      <c r="D485" s="48" t="s">
        <v>190</v>
      </c>
      <c r="E485" s="143">
        <v>1</v>
      </c>
      <c r="F485" s="208" t="s">
        <v>369</v>
      </c>
      <c r="G485" s="136">
        <v>0</v>
      </c>
      <c r="H485" s="140">
        <v>1186.96</v>
      </c>
      <c r="I485" s="140">
        <v>4747.84</v>
      </c>
      <c r="J485" s="137">
        <f t="shared" si="3"/>
        <v>5934.8</v>
      </c>
      <c r="K485" s="138"/>
      <c r="L485" s="138"/>
      <c r="M485" s="138"/>
      <c r="N485" s="138"/>
      <c r="O485" s="138"/>
      <c r="P485" s="138"/>
      <c r="Q485" s="138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x14ac:dyDescent="0.2">
      <c r="A486" s="62" t="s">
        <v>192</v>
      </c>
      <c r="B486" s="48" t="s">
        <v>33</v>
      </c>
      <c r="C486" s="52" t="s">
        <v>192</v>
      </c>
      <c r="D486" s="48" t="s">
        <v>192</v>
      </c>
      <c r="E486" s="143">
        <v>1</v>
      </c>
      <c r="F486" s="64" t="s">
        <v>192</v>
      </c>
      <c r="G486" s="136">
        <v>0</v>
      </c>
      <c r="H486" s="147">
        <v>0</v>
      </c>
      <c r="I486" s="147">
        <v>0</v>
      </c>
      <c r="J486" s="137">
        <f t="shared" si="3"/>
        <v>0</v>
      </c>
      <c r="K486" s="138"/>
      <c r="L486" s="138"/>
      <c r="M486" s="138"/>
      <c r="N486" s="138"/>
      <c r="O486" s="138"/>
      <c r="P486" s="138"/>
      <c r="Q486" s="138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x14ac:dyDescent="0.2">
      <c r="A487" s="62" t="s">
        <v>192</v>
      </c>
      <c r="B487" s="48" t="s">
        <v>33</v>
      </c>
      <c r="C487" s="52" t="s">
        <v>192</v>
      </c>
      <c r="D487" s="48" t="s">
        <v>192</v>
      </c>
      <c r="E487" s="143">
        <v>1</v>
      </c>
      <c r="F487" s="64" t="s">
        <v>192</v>
      </c>
      <c r="G487" s="136">
        <v>0</v>
      </c>
      <c r="H487" s="147">
        <v>0</v>
      </c>
      <c r="I487" s="147">
        <v>0</v>
      </c>
      <c r="J487" s="137">
        <f t="shared" si="3"/>
        <v>0</v>
      </c>
      <c r="K487" s="138"/>
      <c r="L487" s="138"/>
      <c r="M487" s="138"/>
      <c r="N487" s="138"/>
      <c r="O487" s="138"/>
      <c r="P487" s="138"/>
      <c r="Q487" s="138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x14ac:dyDescent="0.2">
      <c r="A488" s="62" t="s">
        <v>192</v>
      </c>
      <c r="B488" s="48" t="s">
        <v>33</v>
      </c>
      <c r="C488" s="52" t="s">
        <v>192</v>
      </c>
      <c r="D488" s="48" t="s">
        <v>192</v>
      </c>
      <c r="E488" s="143">
        <v>1</v>
      </c>
      <c r="F488" s="64" t="s">
        <v>192</v>
      </c>
      <c r="G488" s="136">
        <v>0</v>
      </c>
      <c r="H488" s="147">
        <v>0</v>
      </c>
      <c r="I488" s="147">
        <v>0</v>
      </c>
      <c r="J488" s="137">
        <f t="shared" si="3"/>
        <v>0</v>
      </c>
      <c r="K488" s="138"/>
      <c r="L488" s="138"/>
      <c r="M488" s="138"/>
      <c r="N488" s="138"/>
      <c r="O488" s="138"/>
      <c r="P488" s="138"/>
      <c r="Q488" s="138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x14ac:dyDescent="0.2">
      <c r="A489" s="62" t="s">
        <v>192</v>
      </c>
      <c r="B489" s="48" t="s">
        <v>33</v>
      </c>
      <c r="C489" s="52" t="s">
        <v>192</v>
      </c>
      <c r="D489" s="48" t="s">
        <v>192</v>
      </c>
      <c r="E489" s="143">
        <v>1</v>
      </c>
      <c r="F489" s="64" t="s">
        <v>192</v>
      </c>
      <c r="G489" s="136">
        <v>0</v>
      </c>
      <c r="H489" s="147">
        <v>0</v>
      </c>
      <c r="I489" s="147">
        <v>0</v>
      </c>
      <c r="J489" s="137">
        <f t="shared" si="3"/>
        <v>0</v>
      </c>
      <c r="K489" s="138"/>
      <c r="L489" s="138"/>
      <c r="M489" s="138"/>
      <c r="N489" s="138"/>
      <c r="O489" s="138"/>
      <c r="P489" s="138"/>
      <c r="Q489" s="138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x14ac:dyDescent="0.2">
      <c r="A490" s="62" t="s">
        <v>192</v>
      </c>
      <c r="B490" s="48" t="s">
        <v>33</v>
      </c>
      <c r="C490" s="52" t="s">
        <v>192</v>
      </c>
      <c r="D490" s="48" t="s">
        <v>192</v>
      </c>
      <c r="E490" s="143">
        <v>1</v>
      </c>
      <c r="F490" s="64" t="s">
        <v>192</v>
      </c>
      <c r="G490" s="136">
        <v>0</v>
      </c>
      <c r="H490" s="147">
        <v>0</v>
      </c>
      <c r="I490" s="147">
        <v>0</v>
      </c>
      <c r="J490" s="137">
        <f t="shared" si="3"/>
        <v>0</v>
      </c>
      <c r="K490" s="138"/>
      <c r="L490" s="138"/>
      <c r="M490" s="138"/>
      <c r="N490" s="138"/>
      <c r="O490" s="138"/>
      <c r="P490" s="138"/>
      <c r="Q490" s="138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x14ac:dyDescent="0.2">
      <c r="A491" s="62" t="s">
        <v>192</v>
      </c>
      <c r="B491" s="48" t="s">
        <v>33</v>
      </c>
      <c r="C491" s="52" t="s">
        <v>192</v>
      </c>
      <c r="D491" s="48" t="s">
        <v>192</v>
      </c>
      <c r="E491" s="143">
        <v>1</v>
      </c>
      <c r="F491" s="64" t="s">
        <v>192</v>
      </c>
      <c r="G491" s="136">
        <v>0</v>
      </c>
      <c r="H491" s="147">
        <v>0</v>
      </c>
      <c r="I491" s="147">
        <v>0</v>
      </c>
      <c r="J491" s="137">
        <f t="shared" si="3"/>
        <v>0</v>
      </c>
      <c r="K491" s="138"/>
      <c r="L491" s="138"/>
      <c r="M491" s="138"/>
      <c r="N491" s="138"/>
      <c r="O491" s="138"/>
      <c r="P491" s="138"/>
      <c r="Q491" s="138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x14ac:dyDescent="0.2">
      <c r="A492" s="62" t="s">
        <v>192</v>
      </c>
      <c r="B492" s="48" t="s">
        <v>33</v>
      </c>
      <c r="C492" s="52" t="s">
        <v>192</v>
      </c>
      <c r="D492" s="48" t="s">
        <v>192</v>
      </c>
      <c r="E492" s="143">
        <v>1</v>
      </c>
      <c r="F492" s="64" t="s">
        <v>192</v>
      </c>
      <c r="G492" s="136">
        <v>0</v>
      </c>
      <c r="H492" s="147">
        <v>0</v>
      </c>
      <c r="I492" s="147">
        <v>0</v>
      </c>
      <c r="J492" s="137">
        <f t="shared" si="3"/>
        <v>0</v>
      </c>
      <c r="K492" s="138"/>
      <c r="L492" s="138"/>
      <c r="M492" s="138"/>
      <c r="N492" s="138"/>
      <c r="O492" s="138"/>
      <c r="P492" s="138"/>
      <c r="Q492" s="138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x14ac:dyDescent="0.2">
      <c r="A493" s="62" t="s">
        <v>192</v>
      </c>
      <c r="B493" s="48" t="s">
        <v>33</v>
      </c>
      <c r="C493" s="52" t="s">
        <v>192</v>
      </c>
      <c r="D493" s="48" t="s">
        <v>192</v>
      </c>
      <c r="E493" s="143">
        <v>1</v>
      </c>
      <c r="F493" s="64" t="s">
        <v>192</v>
      </c>
      <c r="G493" s="136">
        <v>0</v>
      </c>
      <c r="H493" s="147">
        <v>0</v>
      </c>
      <c r="I493" s="147">
        <v>0</v>
      </c>
      <c r="J493" s="137">
        <f t="shared" si="3"/>
        <v>0</v>
      </c>
      <c r="K493" s="138"/>
      <c r="L493" s="138"/>
      <c r="M493" s="138"/>
      <c r="N493" s="138"/>
      <c r="O493" s="138"/>
      <c r="P493" s="138"/>
      <c r="Q493" s="138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x14ac:dyDescent="0.2">
      <c r="A494" s="62" t="s">
        <v>192</v>
      </c>
      <c r="B494" s="48" t="s">
        <v>33</v>
      </c>
      <c r="C494" s="52" t="s">
        <v>192</v>
      </c>
      <c r="D494" s="48" t="s">
        <v>192</v>
      </c>
      <c r="E494" s="143">
        <v>1</v>
      </c>
      <c r="F494" s="64" t="s">
        <v>192</v>
      </c>
      <c r="G494" s="136">
        <v>0</v>
      </c>
      <c r="H494" s="147">
        <v>0</v>
      </c>
      <c r="I494" s="147">
        <v>0</v>
      </c>
      <c r="J494" s="137">
        <f t="shared" si="3"/>
        <v>0</v>
      </c>
      <c r="K494" s="138"/>
      <c r="L494" s="138"/>
      <c r="M494" s="138"/>
      <c r="N494" s="138"/>
      <c r="O494" s="138"/>
      <c r="P494" s="138"/>
      <c r="Q494" s="138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x14ac:dyDescent="0.2">
      <c r="A495" s="62" t="s">
        <v>192</v>
      </c>
      <c r="B495" s="48" t="s">
        <v>33</v>
      </c>
      <c r="C495" s="52" t="s">
        <v>192</v>
      </c>
      <c r="D495" s="48" t="s">
        <v>192</v>
      </c>
      <c r="E495" s="143">
        <v>1</v>
      </c>
      <c r="F495" s="64" t="s">
        <v>192</v>
      </c>
      <c r="G495" s="136">
        <v>0</v>
      </c>
      <c r="H495" s="147">
        <v>0</v>
      </c>
      <c r="I495" s="147">
        <v>0</v>
      </c>
      <c r="J495" s="137">
        <f t="shared" si="3"/>
        <v>0</v>
      </c>
      <c r="K495" s="138"/>
      <c r="L495" s="138"/>
      <c r="M495" s="138"/>
      <c r="N495" s="138"/>
      <c r="O495" s="138"/>
      <c r="P495" s="138"/>
      <c r="Q495" s="138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x14ac:dyDescent="0.2">
      <c r="A496" s="62" t="s">
        <v>192</v>
      </c>
      <c r="B496" s="48" t="s">
        <v>33</v>
      </c>
      <c r="C496" s="52" t="s">
        <v>192</v>
      </c>
      <c r="D496" s="48" t="s">
        <v>192</v>
      </c>
      <c r="E496" s="143">
        <v>1</v>
      </c>
      <c r="F496" s="64" t="s">
        <v>192</v>
      </c>
      <c r="G496" s="136">
        <v>0</v>
      </c>
      <c r="H496" s="147">
        <v>0</v>
      </c>
      <c r="I496" s="147">
        <v>0</v>
      </c>
      <c r="J496" s="137">
        <f t="shared" si="3"/>
        <v>0</v>
      </c>
      <c r="K496" s="138"/>
      <c r="L496" s="138"/>
      <c r="M496" s="138"/>
      <c r="N496" s="138"/>
      <c r="O496" s="138"/>
      <c r="P496" s="138"/>
      <c r="Q496" s="138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x14ac:dyDescent="0.2">
      <c r="A497" s="62" t="s">
        <v>192</v>
      </c>
      <c r="B497" s="48" t="s">
        <v>33</v>
      </c>
      <c r="C497" s="52" t="s">
        <v>192</v>
      </c>
      <c r="D497" s="48" t="s">
        <v>192</v>
      </c>
      <c r="E497" s="143">
        <v>1</v>
      </c>
      <c r="F497" s="64" t="s">
        <v>192</v>
      </c>
      <c r="G497" s="136">
        <v>0</v>
      </c>
      <c r="H497" s="147">
        <v>0</v>
      </c>
      <c r="I497" s="147">
        <v>0</v>
      </c>
      <c r="J497" s="137">
        <f t="shared" si="3"/>
        <v>0</v>
      </c>
      <c r="K497" s="138"/>
      <c r="L497" s="138"/>
      <c r="M497" s="138"/>
      <c r="N497" s="138"/>
      <c r="O497" s="138"/>
      <c r="P497" s="138"/>
      <c r="Q497" s="138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x14ac:dyDescent="0.2">
      <c r="A498" s="62" t="s">
        <v>192</v>
      </c>
      <c r="B498" s="48" t="s">
        <v>33</v>
      </c>
      <c r="C498" s="52" t="s">
        <v>192</v>
      </c>
      <c r="D498" s="48" t="s">
        <v>192</v>
      </c>
      <c r="E498" s="143">
        <v>1</v>
      </c>
      <c r="F498" s="64" t="s">
        <v>192</v>
      </c>
      <c r="G498" s="136">
        <v>0</v>
      </c>
      <c r="H498" s="147">
        <v>0</v>
      </c>
      <c r="I498" s="147">
        <v>0</v>
      </c>
      <c r="J498" s="137">
        <f t="shared" si="3"/>
        <v>0</v>
      </c>
      <c r="K498" s="138"/>
      <c r="L498" s="138"/>
      <c r="M498" s="138"/>
      <c r="N498" s="138"/>
      <c r="O498" s="138"/>
      <c r="P498" s="138"/>
      <c r="Q498" s="138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x14ac:dyDescent="0.2">
      <c r="A499" s="62" t="s">
        <v>192</v>
      </c>
      <c r="B499" s="48" t="s">
        <v>33</v>
      </c>
      <c r="C499" s="52" t="s">
        <v>192</v>
      </c>
      <c r="D499" s="48" t="s">
        <v>192</v>
      </c>
      <c r="E499" s="143">
        <v>1</v>
      </c>
      <c r="F499" s="64" t="s">
        <v>192</v>
      </c>
      <c r="G499" s="136">
        <v>0</v>
      </c>
      <c r="H499" s="147">
        <v>0</v>
      </c>
      <c r="I499" s="147">
        <v>0</v>
      </c>
      <c r="J499" s="137">
        <f t="shared" si="3"/>
        <v>0</v>
      </c>
      <c r="K499" s="138"/>
      <c r="L499" s="138"/>
      <c r="M499" s="138"/>
      <c r="N499" s="138"/>
      <c r="O499" s="138"/>
      <c r="P499" s="138"/>
      <c r="Q499" s="138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x14ac:dyDescent="0.2">
      <c r="A500" s="62" t="s">
        <v>192</v>
      </c>
      <c r="B500" s="48" t="s">
        <v>33</v>
      </c>
      <c r="C500" s="52" t="s">
        <v>192</v>
      </c>
      <c r="D500" s="48" t="s">
        <v>192</v>
      </c>
      <c r="E500" s="143">
        <v>1</v>
      </c>
      <c r="F500" s="64" t="s">
        <v>192</v>
      </c>
      <c r="G500" s="136">
        <v>0</v>
      </c>
      <c r="H500" s="147">
        <v>0</v>
      </c>
      <c r="I500" s="147">
        <v>0</v>
      </c>
      <c r="J500" s="137">
        <f t="shared" si="3"/>
        <v>0</v>
      </c>
      <c r="K500" s="138"/>
      <c r="L500" s="138"/>
      <c r="M500" s="138"/>
      <c r="N500" s="138"/>
      <c r="O500" s="138"/>
      <c r="P500" s="138"/>
      <c r="Q500" s="138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x14ac:dyDescent="0.2">
      <c r="A501" s="62" t="s">
        <v>192</v>
      </c>
      <c r="B501" s="48" t="s">
        <v>33</v>
      </c>
      <c r="C501" s="52" t="s">
        <v>192</v>
      </c>
      <c r="D501" s="48" t="s">
        <v>192</v>
      </c>
      <c r="E501" s="143">
        <v>1</v>
      </c>
      <c r="F501" s="64" t="s">
        <v>192</v>
      </c>
      <c r="G501" s="136">
        <v>0</v>
      </c>
      <c r="H501" s="147">
        <v>0</v>
      </c>
      <c r="I501" s="147">
        <v>0</v>
      </c>
      <c r="J501" s="137">
        <f t="shared" si="3"/>
        <v>0</v>
      </c>
      <c r="K501" s="138"/>
      <c r="L501" s="138"/>
      <c r="M501" s="138"/>
      <c r="N501" s="138"/>
      <c r="O501" s="138"/>
      <c r="P501" s="138"/>
      <c r="Q501" s="138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x14ac:dyDescent="0.2">
      <c r="A502" s="62" t="s">
        <v>192</v>
      </c>
      <c r="B502" s="48" t="s">
        <v>33</v>
      </c>
      <c r="C502" s="52" t="s">
        <v>192</v>
      </c>
      <c r="D502" s="48" t="s">
        <v>192</v>
      </c>
      <c r="E502" s="143">
        <v>1</v>
      </c>
      <c r="F502" s="64" t="s">
        <v>192</v>
      </c>
      <c r="G502" s="136">
        <v>0</v>
      </c>
      <c r="H502" s="147">
        <v>0</v>
      </c>
      <c r="I502" s="147">
        <v>0</v>
      </c>
      <c r="J502" s="137">
        <f t="shared" si="3"/>
        <v>0</v>
      </c>
      <c r="K502" s="138"/>
      <c r="L502" s="138"/>
      <c r="M502" s="138"/>
      <c r="N502" s="138"/>
      <c r="O502" s="138"/>
      <c r="P502" s="138"/>
      <c r="Q502" s="138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x14ac:dyDescent="0.2">
      <c r="A503" s="62" t="s">
        <v>192</v>
      </c>
      <c r="B503" s="48" t="s">
        <v>33</v>
      </c>
      <c r="C503" s="52" t="s">
        <v>192</v>
      </c>
      <c r="D503" s="48" t="s">
        <v>192</v>
      </c>
      <c r="E503" s="143">
        <v>1</v>
      </c>
      <c r="F503" s="64" t="s">
        <v>192</v>
      </c>
      <c r="G503" s="136">
        <v>0</v>
      </c>
      <c r="H503" s="147">
        <v>0</v>
      </c>
      <c r="I503" s="147">
        <v>0</v>
      </c>
      <c r="J503" s="137">
        <f t="shared" si="3"/>
        <v>0</v>
      </c>
      <c r="K503" s="138"/>
      <c r="L503" s="138"/>
      <c r="M503" s="138"/>
      <c r="N503" s="138"/>
      <c r="O503" s="138"/>
      <c r="P503" s="138"/>
      <c r="Q503" s="138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x14ac:dyDescent="0.2">
      <c r="A504" s="62" t="s">
        <v>192</v>
      </c>
      <c r="B504" s="48" t="s">
        <v>33</v>
      </c>
      <c r="C504" s="52" t="s">
        <v>192</v>
      </c>
      <c r="D504" s="48" t="s">
        <v>192</v>
      </c>
      <c r="E504" s="143">
        <v>1</v>
      </c>
      <c r="F504" s="64" t="s">
        <v>192</v>
      </c>
      <c r="G504" s="136">
        <v>0</v>
      </c>
      <c r="H504" s="147">
        <v>0</v>
      </c>
      <c r="I504" s="147">
        <v>0</v>
      </c>
      <c r="J504" s="137">
        <f t="shared" si="3"/>
        <v>0</v>
      </c>
      <c r="K504" s="138"/>
      <c r="L504" s="138"/>
      <c r="M504" s="138"/>
      <c r="N504" s="138"/>
      <c r="O504" s="138"/>
      <c r="P504" s="138"/>
      <c r="Q504" s="138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x14ac:dyDescent="0.2">
      <c r="A505" s="62" t="s">
        <v>192</v>
      </c>
      <c r="B505" s="48" t="s">
        <v>33</v>
      </c>
      <c r="C505" s="52" t="s">
        <v>192</v>
      </c>
      <c r="D505" s="48" t="s">
        <v>192</v>
      </c>
      <c r="E505" s="143">
        <v>1</v>
      </c>
      <c r="F505" s="64" t="s">
        <v>192</v>
      </c>
      <c r="G505" s="136">
        <v>0</v>
      </c>
      <c r="H505" s="147">
        <v>0</v>
      </c>
      <c r="I505" s="147">
        <v>0</v>
      </c>
      <c r="J505" s="137">
        <f t="shared" si="3"/>
        <v>0</v>
      </c>
      <c r="K505" s="138"/>
      <c r="L505" s="138"/>
      <c r="M505" s="138"/>
      <c r="N505" s="138"/>
      <c r="O505" s="138"/>
      <c r="P505" s="138"/>
      <c r="Q505" s="138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x14ac:dyDescent="0.2">
      <c r="A506" s="62" t="s">
        <v>192</v>
      </c>
      <c r="B506" s="48" t="s">
        <v>33</v>
      </c>
      <c r="C506" s="52" t="s">
        <v>192</v>
      </c>
      <c r="D506" s="48" t="s">
        <v>192</v>
      </c>
      <c r="E506" s="143">
        <v>1</v>
      </c>
      <c r="F506" s="64" t="s">
        <v>192</v>
      </c>
      <c r="G506" s="136">
        <v>0</v>
      </c>
      <c r="H506" s="147">
        <v>0</v>
      </c>
      <c r="I506" s="147">
        <v>0</v>
      </c>
      <c r="J506" s="137">
        <f t="shared" si="3"/>
        <v>0</v>
      </c>
      <c r="K506" s="138"/>
      <c r="L506" s="138"/>
      <c r="M506" s="138"/>
      <c r="N506" s="138"/>
      <c r="O506" s="138"/>
      <c r="P506" s="138"/>
      <c r="Q506" s="138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x14ac:dyDescent="0.2">
      <c r="A507" s="62" t="s">
        <v>192</v>
      </c>
      <c r="B507" s="48" t="s">
        <v>33</v>
      </c>
      <c r="C507" s="52" t="s">
        <v>192</v>
      </c>
      <c r="D507" s="48" t="s">
        <v>192</v>
      </c>
      <c r="E507" s="143">
        <v>1</v>
      </c>
      <c r="F507" s="64" t="s">
        <v>192</v>
      </c>
      <c r="G507" s="136">
        <v>0</v>
      </c>
      <c r="H507" s="147">
        <v>0</v>
      </c>
      <c r="I507" s="147">
        <v>0</v>
      </c>
      <c r="J507" s="137">
        <f t="shared" si="3"/>
        <v>0</v>
      </c>
      <c r="K507" s="138"/>
      <c r="L507" s="138"/>
      <c r="M507" s="138"/>
      <c r="N507" s="138"/>
      <c r="O507" s="138"/>
      <c r="P507" s="138"/>
      <c r="Q507" s="138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x14ac:dyDescent="0.2">
      <c r="A508" s="62" t="s">
        <v>192</v>
      </c>
      <c r="B508" s="48" t="s">
        <v>33</v>
      </c>
      <c r="C508" s="52" t="s">
        <v>192</v>
      </c>
      <c r="D508" s="48" t="s">
        <v>192</v>
      </c>
      <c r="E508" s="143">
        <v>1</v>
      </c>
      <c r="F508" s="64" t="s">
        <v>192</v>
      </c>
      <c r="G508" s="136">
        <v>0</v>
      </c>
      <c r="H508" s="147">
        <v>0</v>
      </c>
      <c r="I508" s="147">
        <v>0</v>
      </c>
      <c r="J508" s="137">
        <f t="shared" si="3"/>
        <v>0</v>
      </c>
      <c r="K508" s="138"/>
      <c r="L508" s="138"/>
      <c r="M508" s="138"/>
      <c r="N508" s="138"/>
      <c r="O508" s="138"/>
      <c r="P508" s="138"/>
      <c r="Q508" s="138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x14ac:dyDescent="0.2">
      <c r="A509" s="62" t="s">
        <v>192</v>
      </c>
      <c r="B509" s="48" t="s">
        <v>33</v>
      </c>
      <c r="C509" s="52" t="s">
        <v>192</v>
      </c>
      <c r="D509" s="48" t="s">
        <v>192</v>
      </c>
      <c r="E509" s="143">
        <v>1</v>
      </c>
      <c r="F509" s="64" t="s">
        <v>192</v>
      </c>
      <c r="G509" s="136">
        <v>0</v>
      </c>
      <c r="H509" s="147">
        <v>0</v>
      </c>
      <c r="I509" s="147">
        <v>0</v>
      </c>
      <c r="J509" s="137">
        <f t="shared" si="3"/>
        <v>0</v>
      </c>
      <c r="K509" s="138"/>
      <c r="L509" s="138"/>
      <c r="M509" s="138"/>
      <c r="N509" s="138"/>
      <c r="O509" s="138"/>
      <c r="P509" s="138"/>
      <c r="Q509" s="138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x14ac:dyDescent="0.2">
      <c r="A510" s="62" t="s">
        <v>192</v>
      </c>
      <c r="B510" s="48" t="s">
        <v>33</v>
      </c>
      <c r="C510" s="52" t="s">
        <v>192</v>
      </c>
      <c r="D510" s="48" t="s">
        <v>192</v>
      </c>
      <c r="E510" s="143">
        <v>1</v>
      </c>
      <c r="F510" s="64" t="s">
        <v>192</v>
      </c>
      <c r="G510" s="136">
        <v>0</v>
      </c>
      <c r="H510" s="147">
        <v>0</v>
      </c>
      <c r="I510" s="147">
        <v>0</v>
      </c>
      <c r="J510" s="137">
        <f t="shared" si="3"/>
        <v>0</v>
      </c>
      <c r="K510" s="138"/>
      <c r="L510" s="138"/>
      <c r="M510" s="138"/>
      <c r="N510" s="138"/>
      <c r="O510" s="138"/>
      <c r="P510" s="138"/>
      <c r="Q510" s="138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x14ac:dyDescent="0.2">
      <c r="A511" s="62" t="s">
        <v>192</v>
      </c>
      <c r="B511" s="48" t="s">
        <v>33</v>
      </c>
      <c r="C511" s="52" t="s">
        <v>192</v>
      </c>
      <c r="D511" s="48" t="s">
        <v>192</v>
      </c>
      <c r="E511" s="143">
        <v>1</v>
      </c>
      <c r="F511" s="64" t="s">
        <v>192</v>
      </c>
      <c r="G511" s="136">
        <v>0</v>
      </c>
      <c r="H511" s="147">
        <v>0</v>
      </c>
      <c r="I511" s="147">
        <v>0</v>
      </c>
      <c r="J511" s="137">
        <f t="shared" si="3"/>
        <v>0</v>
      </c>
      <c r="K511" s="138"/>
      <c r="L511" s="138"/>
      <c r="M511" s="138"/>
      <c r="N511" s="138"/>
      <c r="O511" s="138"/>
      <c r="P511" s="138"/>
      <c r="Q511" s="138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x14ac:dyDescent="0.2">
      <c r="A512" s="62" t="s">
        <v>192</v>
      </c>
      <c r="B512" s="48" t="s">
        <v>33</v>
      </c>
      <c r="C512" s="52" t="s">
        <v>192</v>
      </c>
      <c r="D512" s="48" t="s">
        <v>192</v>
      </c>
      <c r="E512" s="143">
        <v>1</v>
      </c>
      <c r="F512" s="64" t="s">
        <v>192</v>
      </c>
      <c r="G512" s="136">
        <v>0</v>
      </c>
      <c r="H512" s="147">
        <v>0</v>
      </c>
      <c r="I512" s="147">
        <v>0</v>
      </c>
      <c r="J512" s="137">
        <f t="shared" si="3"/>
        <v>0</v>
      </c>
      <c r="K512" s="138"/>
      <c r="L512" s="138"/>
      <c r="M512" s="138"/>
      <c r="N512" s="138"/>
      <c r="O512" s="138"/>
      <c r="P512" s="138"/>
      <c r="Q512" s="138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x14ac:dyDescent="0.2">
      <c r="A513" s="62" t="s">
        <v>192</v>
      </c>
      <c r="B513" s="48" t="s">
        <v>33</v>
      </c>
      <c r="C513" s="52" t="s">
        <v>192</v>
      </c>
      <c r="D513" s="48" t="s">
        <v>192</v>
      </c>
      <c r="E513" s="143">
        <v>1</v>
      </c>
      <c r="F513" s="64" t="s">
        <v>192</v>
      </c>
      <c r="G513" s="136">
        <v>0</v>
      </c>
      <c r="H513" s="147">
        <v>0</v>
      </c>
      <c r="I513" s="147">
        <v>0</v>
      </c>
      <c r="J513" s="137">
        <f t="shared" si="3"/>
        <v>0</v>
      </c>
      <c r="K513" s="138"/>
      <c r="L513" s="138"/>
      <c r="M513" s="138"/>
      <c r="N513" s="138"/>
      <c r="O513" s="138"/>
      <c r="P513" s="138"/>
      <c r="Q513" s="138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x14ac:dyDescent="0.2">
      <c r="A514" s="62" t="s">
        <v>192</v>
      </c>
      <c r="B514" s="48" t="s">
        <v>33</v>
      </c>
      <c r="C514" s="52" t="s">
        <v>192</v>
      </c>
      <c r="D514" s="48" t="s">
        <v>192</v>
      </c>
      <c r="E514" s="143">
        <v>1</v>
      </c>
      <c r="F514" s="64" t="s">
        <v>192</v>
      </c>
      <c r="G514" s="136">
        <v>0</v>
      </c>
      <c r="H514" s="147">
        <v>0</v>
      </c>
      <c r="I514" s="147">
        <v>0</v>
      </c>
      <c r="J514" s="137">
        <f t="shared" si="3"/>
        <v>0</v>
      </c>
      <c r="K514" s="138"/>
      <c r="L514" s="138"/>
      <c r="M514" s="138"/>
      <c r="N514" s="138"/>
      <c r="O514" s="138"/>
      <c r="P514" s="138"/>
      <c r="Q514" s="138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x14ac:dyDescent="0.2">
      <c r="A515" s="62" t="s">
        <v>192</v>
      </c>
      <c r="B515" s="48" t="s">
        <v>33</v>
      </c>
      <c r="C515" s="52" t="s">
        <v>192</v>
      </c>
      <c r="D515" s="48" t="s">
        <v>192</v>
      </c>
      <c r="E515" s="143">
        <v>1</v>
      </c>
      <c r="F515" s="64" t="s">
        <v>192</v>
      </c>
      <c r="G515" s="136">
        <v>0</v>
      </c>
      <c r="H515" s="147">
        <v>0</v>
      </c>
      <c r="I515" s="147">
        <v>0</v>
      </c>
      <c r="J515" s="137">
        <f t="shared" si="3"/>
        <v>0</v>
      </c>
      <c r="K515" s="138"/>
      <c r="L515" s="138"/>
      <c r="M515" s="138"/>
      <c r="N515" s="138"/>
      <c r="O515" s="138"/>
      <c r="P515" s="138"/>
      <c r="Q515" s="138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x14ac:dyDescent="0.2">
      <c r="A516" s="62" t="s">
        <v>192</v>
      </c>
      <c r="B516" s="48" t="s">
        <v>33</v>
      </c>
      <c r="C516" s="52" t="s">
        <v>192</v>
      </c>
      <c r="D516" s="48" t="s">
        <v>192</v>
      </c>
      <c r="E516" s="143">
        <v>1</v>
      </c>
      <c r="F516" s="64" t="s">
        <v>192</v>
      </c>
      <c r="G516" s="136">
        <v>0</v>
      </c>
      <c r="H516" s="147">
        <v>0</v>
      </c>
      <c r="I516" s="147">
        <v>0</v>
      </c>
      <c r="J516" s="137">
        <f t="shared" si="3"/>
        <v>0</v>
      </c>
      <c r="K516" s="138"/>
      <c r="L516" s="138"/>
      <c r="M516" s="138"/>
      <c r="N516" s="138"/>
      <c r="O516" s="138"/>
      <c r="P516" s="138"/>
      <c r="Q516" s="138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x14ac:dyDescent="0.2">
      <c r="A517" s="62" t="s">
        <v>192</v>
      </c>
      <c r="B517" s="48" t="s">
        <v>33</v>
      </c>
      <c r="C517" s="52" t="s">
        <v>192</v>
      </c>
      <c r="D517" s="48" t="s">
        <v>192</v>
      </c>
      <c r="E517" s="143">
        <v>1</v>
      </c>
      <c r="F517" s="64" t="s">
        <v>192</v>
      </c>
      <c r="G517" s="136">
        <v>0</v>
      </c>
      <c r="H517" s="147">
        <v>0</v>
      </c>
      <c r="I517" s="147">
        <v>0</v>
      </c>
      <c r="J517" s="137">
        <f t="shared" si="3"/>
        <v>0</v>
      </c>
      <c r="K517" s="138"/>
      <c r="L517" s="138"/>
      <c r="M517" s="138"/>
      <c r="N517" s="138"/>
      <c r="O517" s="138"/>
      <c r="P517" s="138"/>
      <c r="Q517" s="138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s="106" customFormat="1" x14ac:dyDescent="0.2">
      <c r="A518" s="62" t="s">
        <v>192</v>
      </c>
      <c r="B518" s="48" t="s">
        <v>33</v>
      </c>
      <c r="C518" s="52" t="s">
        <v>192</v>
      </c>
      <c r="D518" s="48" t="s">
        <v>192</v>
      </c>
      <c r="E518" s="143">
        <v>1</v>
      </c>
      <c r="F518" s="64" t="s">
        <v>192</v>
      </c>
      <c r="G518" s="136">
        <v>0</v>
      </c>
      <c r="H518" s="147">
        <v>0</v>
      </c>
      <c r="I518" s="147">
        <v>0</v>
      </c>
      <c r="J518" s="137">
        <f t="shared" si="3"/>
        <v>0</v>
      </c>
      <c r="K518" s="138"/>
      <c r="L518" s="138"/>
      <c r="M518" s="138"/>
      <c r="N518" s="138"/>
      <c r="O518" s="138"/>
      <c r="P518" s="138"/>
      <c r="Q518" s="138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s="106" customFormat="1" x14ac:dyDescent="0.2">
      <c r="A519" s="61" t="s">
        <v>391</v>
      </c>
      <c r="B519" s="48" t="s">
        <v>35</v>
      </c>
      <c r="C519" s="48" t="s">
        <v>385</v>
      </c>
      <c r="D519" s="48" t="s">
        <v>190</v>
      </c>
      <c r="E519" s="143">
        <v>1</v>
      </c>
      <c r="F519" s="63" t="s">
        <v>358</v>
      </c>
      <c r="G519" s="136">
        <v>0</v>
      </c>
      <c r="H519" s="136">
        <v>1030.1099999999999</v>
      </c>
      <c r="I519" s="136">
        <v>4120.43</v>
      </c>
      <c r="J519" s="137">
        <f t="shared" si="3"/>
        <v>5150.54</v>
      </c>
      <c r="K519" s="138"/>
      <c r="L519" s="138"/>
      <c r="M519" s="138"/>
      <c r="N519" s="138"/>
      <c r="O519" s="138"/>
      <c r="P519" s="138"/>
      <c r="Q519" s="138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x14ac:dyDescent="0.2">
      <c r="A520" s="61" t="s">
        <v>392</v>
      </c>
      <c r="B520" s="48" t="s">
        <v>35</v>
      </c>
      <c r="C520" s="48" t="s">
        <v>187</v>
      </c>
      <c r="D520" s="48" t="s">
        <v>190</v>
      </c>
      <c r="E520" s="143">
        <v>1</v>
      </c>
      <c r="F520" s="63" t="s">
        <v>360</v>
      </c>
      <c r="G520" s="136">
        <v>0</v>
      </c>
      <c r="H520" s="136">
        <v>1030.1099999999999</v>
      </c>
      <c r="I520" s="136">
        <v>4120.43</v>
      </c>
      <c r="J520" s="137">
        <f t="shared" si="3"/>
        <v>5150.54</v>
      </c>
      <c r="K520" s="138"/>
      <c r="L520" s="138"/>
      <c r="M520" s="138"/>
      <c r="N520" s="138"/>
      <c r="O520" s="138"/>
      <c r="P520" s="138"/>
      <c r="Q520" s="138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x14ac:dyDescent="0.2">
      <c r="A521" s="61" t="s">
        <v>397</v>
      </c>
      <c r="B521" s="48" t="s">
        <v>35</v>
      </c>
      <c r="C521" s="48" t="s">
        <v>187</v>
      </c>
      <c r="D521" s="48" t="s">
        <v>190</v>
      </c>
      <c r="E521" s="143">
        <v>1</v>
      </c>
      <c r="F521" s="63" t="s">
        <v>366</v>
      </c>
      <c r="G521" s="136">
        <v>0</v>
      </c>
      <c r="H521" s="136">
        <v>1030.1099999999999</v>
      </c>
      <c r="I521" s="136">
        <v>4120.43</v>
      </c>
      <c r="J521" s="137">
        <f t="shared" si="3"/>
        <v>5150.54</v>
      </c>
      <c r="K521" s="138"/>
      <c r="L521" s="138"/>
      <c r="M521" s="138"/>
      <c r="N521" s="138"/>
      <c r="O521" s="138"/>
      <c r="P521" s="138"/>
      <c r="Q521" s="138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x14ac:dyDescent="0.2">
      <c r="A522" s="61" t="s">
        <v>395</v>
      </c>
      <c r="B522" s="48" t="s">
        <v>35</v>
      </c>
      <c r="C522" s="48" t="s">
        <v>188</v>
      </c>
      <c r="D522" s="48" t="s">
        <v>190</v>
      </c>
      <c r="E522" s="143">
        <v>1</v>
      </c>
      <c r="F522" s="63" t="s">
        <v>377</v>
      </c>
      <c r="G522" s="136">
        <v>0</v>
      </c>
      <c r="H522" s="136">
        <v>1030.1099999999999</v>
      </c>
      <c r="I522" s="136">
        <v>4120.43</v>
      </c>
      <c r="J522" s="137">
        <f t="shared" si="3"/>
        <v>5150.54</v>
      </c>
      <c r="K522" s="138"/>
      <c r="L522" s="138"/>
      <c r="M522" s="138"/>
      <c r="N522" s="138"/>
      <c r="O522" s="138"/>
      <c r="P522" s="138"/>
      <c r="Q522" s="138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x14ac:dyDescent="0.2">
      <c r="A523" s="61" t="s">
        <v>397</v>
      </c>
      <c r="B523" s="48" t="s">
        <v>35</v>
      </c>
      <c r="C523" s="48" t="s">
        <v>187</v>
      </c>
      <c r="D523" s="48" t="s">
        <v>190</v>
      </c>
      <c r="E523" s="143">
        <v>1</v>
      </c>
      <c r="F523" s="63" t="s">
        <v>383</v>
      </c>
      <c r="G523" s="136">
        <v>0</v>
      </c>
      <c r="H523" s="136">
        <v>1030.1099999999999</v>
      </c>
      <c r="I523" s="136">
        <v>4120.43</v>
      </c>
      <c r="J523" s="137">
        <f t="shared" si="3"/>
        <v>5150.54</v>
      </c>
      <c r="K523" s="138"/>
      <c r="L523" s="138"/>
      <c r="M523" s="138"/>
      <c r="N523" s="138"/>
      <c r="O523" s="138"/>
      <c r="P523" s="138"/>
      <c r="Q523" s="138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x14ac:dyDescent="0.2">
      <c r="A524" s="61" t="s">
        <v>396</v>
      </c>
      <c r="B524" s="48" t="s">
        <v>35</v>
      </c>
      <c r="C524" s="48" t="s">
        <v>235</v>
      </c>
      <c r="D524" s="48" t="s">
        <v>190</v>
      </c>
      <c r="E524" s="143">
        <v>1</v>
      </c>
      <c r="F524" s="63" t="s">
        <v>365</v>
      </c>
      <c r="G524" s="136">
        <v>0</v>
      </c>
      <c r="H524" s="136">
        <v>1030.1099999999999</v>
      </c>
      <c r="I524" s="136">
        <v>4120.43</v>
      </c>
      <c r="J524" s="137">
        <f t="shared" si="3"/>
        <v>5150.54</v>
      </c>
      <c r="K524" s="138"/>
      <c r="L524" s="138"/>
      <c r="M524" s="138"/>
      <c r="N524" s="138"/>
      <c r="O524" s="138"/>
      <c r="P524" s="138"/>
      <c r="Q524" s="138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x14ac:dyDescent="0.2">
      <c r="A525" s="61" t="s">
        <v>402</v>
      </c>
      <c r="B525" s="48" t="s">
        <v>35</v>
      </c>
      <c r="C525" s="48" t="s">
        <v>257</v>
      </c>
      <c r="D525" s="48" t="s">
        <v>190</v>
      </c>
      <c r="E525" s="143">
        <v>1</v>
      </c>
      <c r="F525" s="63" t="s">
        <v>380</v>
      </c>
      <c r="G525" s="136">
        <v>0</v>
      </c>
      <c r="H525" s="136">
        <v>1030.1099999999999</v>
      </c>
      <c r="I525" s="136">
        <v>4120.43</v>
      </c>
      <c r="J525" s="137">
        <f t="shared" si="3"/>
        <v>5150.54</v>
      </c>
      <c r="K525" s="138"/>
      <c r="L525" s="138"/>
      <c r="M525" s="138"/>
      <c r="N525" s="138"/>
      <c r="O525" s="138"/>
      <c r="P525" s="138"/>
      <c r="Q525" s="138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x14ac:dyDescent="0.2">
      <c r="A526" s="61" t="s">
        <v>390</v>
      </c>
      <c r="B526" s="48" t="s">
        <v>35</v>
      </c>
      <c r="C526" s="48" t="s">
        <v>384</v>
      </c>
      <c r="D526" s="48" t="s">
        <v>190</v>
      </c>
      <c r="E526" s="143">
        <v>1</v>
      </c>
      <c r="F526" s="63" t="s">
        <v>356</v>
      </c>
      <c r="G526" s="136">
        <v>0</v>
      </c>
      <c r="H526" s="136">
        <v>1030.1099999999999</v>
      </c>
      <c r="I526" s="136">
        <v>4120.43</v>
      </c>
      <c r="J526" s="137">
        <f t="shared" si="3"/>
        <v>5150.54</v>
      </c>
      <c r="K526" s="138"/>
      <c r="L526" s="138"/>
      <c r="M526" s="138"/>
      <c r="N526" s="138"/>
      <c r="O526" s="138"/>
      <c r="P526" s="138"/>
      <c r="Q526" s="138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x14ac:dyDescent="0.2">
      <c r="A527" s="61" t="s">
        <v>404</v>
      </c>
      <c r="B527" s="48" t="s">
        <v>35</v>
      </c>
      <c r="C527" s="48" t="s">
        <v>235</v>
      </c>
      <c r="D527" s="48" t="s">
        <v>190</v>
      </c>
      <c r="E527" s="143">
        <v>1</v>
      </c>
      <c r="F527" s="63" t="s">
        <v>371</v>
      </c>
      <c r="G527" s="136">
        <v>0</v>
      </c>
      <c r="H527" s="136">
        <v>1030.1099999999999</v>
      </c>
      <c r="I527" s="136">
        <v>4120.43</v>
      </c>
      <c r="J527" s="137">
        <f t="shared" si="3"/>
        <v>5150.54</v>
      </c>
      <c r="K527" s="138"/>
      <c r="L527" s="138"/>
      <c r="M527" s="138"/>
      <c r="N527" s="138"/>
      <c r="O527" s="138"/>
      <c r="P527" s="138"/>
      <c r="Q527" s="138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s="106" customFormat="1" x14ac:dyDescent="0.2">
      <c r="A528" s="61" t="s">
        <v>403</v>
      </c>
      <c r="B528" s="48" t="s">
        <v>35</v>
      </c>
      <c r="C528" s="48" t="s">
        <v>212</v>
      </c>
      <c r="D528" s="48" t="s">
        <v>190</v>
      </c>
      <c r="E528" s="143">
        <v>1</v>
      </c>
      <c r="F528" s="63" t="s">
        <v>359</v>
      </c>
      <c r="G528" s="136">
        <v>0</v>
      </c>
      <c r="H528" s="136">
        <v>1030.1099999999999</v>
      </c>
      <c r="I528" s="136">
        <v>4120.43</v>
      </c>
      <c r="J528" s="137">
        <f t="shared" si="3"/>
        <v>5150.54</v>
      </c>
      <c r="K528" s="138"/>
      <c r="L528" s="138"/>
      <c r="M528" s="138"/>
      <c r="N528" s="138"/>
      <c r="O528" s="138"/>
      <c r="P528" s="138"/>
      <c r="Q528" s="138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x14ac:dyDescent="0.2">
      <c r="A529" s="126" t="s">
        <v>404</v>
      </c>
      <c r="B529" s="48" t="s">
        <v>35</v>
      </c>
      <c r="C529" s="83" t="s">
        <v>187</v>
      </c>
      <c r="D529" s="48" t="s">
        <v>190</v>
      </c>
      <c r="E529" s="143">
        <v>1</v>
      </c>
      <c r="F529" s="201" t="s">
        <v>440</v>
      </c>
      <c r="G529" s="136">
        <v>0</v>
      </c>
      <c r="H529" s="136">
        <v>1030.1099999999999</v>
      </c>
      <c r="I529" s="136">
        <v>4120.43</v>
      </c>
      <c r="J529" s="137">
        <f t="shared" si="3"/>
        <v>5150.54</v>
      </c>
      <c r="K529" s="138"/>
      <c r="L529" s="138"/>
      <c r="M529" s="138"/>
      <c r="N529" s="138"/>
      <c r="O529" s="138"/>
      <c r="P529" s="138"/>
      <c r="Q529" s="138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x14ac:dyDescent="0.2">
      <c r="A530" s="61" t="s">
        <v>393</v>
      </c>
      <c r="B530" s="48" t="s">
        <v>35</v>
      </c>
      <c r="C530" s="48" t="s">
        <v>212</v>
      </c>
      <c r="D530" s="48" t="s">
        <v>190</v>
      </c>
      <c r="E530" s="143">
        <v>1</v>
      </c>
      <c r="F530" s="63" t="s">
        <v>362</v>
      </c>
      <c r="G530" s="136">
        <v>0</v>
      </c>
      <c r="H530" s="136">
        <v>1030.1099999999999</v>
      </c>
      <c r="I530" s="136">
        <v>4120.43</v>
      </c>
      <c r="J530" s="137">
        <f t="shared" si="3"/>
        <v>5150.54</v>
      </c>
      <c r="K530" s="138"/>
      <c r="L530" s="138"/>
      <c r="M530" s="138"/>
      <c r="N530" s="138"/>
      <c r="O530" s="138"/>
      <c r="P530" s="138"/>
      <c r="Q530" s="138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s="106" customFormat="1" x14ac:dyDescent="0.2">
      <c r="A531" s="61" t="s">
        <v>397</v>
      </c>
      <c r="B531" s="67" t="s">
        <v>35</v>
      </c>
      <c r="C531" s="83" t="s">
        <v>191</v>
      </c>
      <c r="D531" s="48" t="s">
        <v>190</v>
      </c>
      <c r="E531" s="143">
        <v>1</v>
      </c>
      <c r="F531" s="204" t="s">
        <v>888</v>
      </c>
      <c r="G531" s="140">
        <v>0</v>
      </c>
      <c r="H531" s="136">
        <v>1030.1099999999999</v>
      </c>
      <c r="I531" s="136">
        <v>4120.43</v>
      </c>
      <c r="J531" s="141">
        <f t="shared" si="3"/>
        <v>5150.54</v>
      </c>
      <c r="K531" s="142"/>
      <c r="L531" s="142"/>
      <c r="M531" s="142"/>
      <c r="N531" s="142"/>
      <c r="O531" s="142"/>
      <c r="P531" s="142"/>
      <c r="Q531" s="142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05"/>
      <c r="AD531" s="105"/>
    </row>
    <row r="532" spans="1:30" x14ac:dyDescent="0.2">
      <c r="A532" s="126" t="s">
        <v>821</v>
      </c>
      <c r="B532" s="48" t="s">
        <v>35</v>
      </c>
      <c r="C532" s="83" t="s">
        <v>188</v>
      </c>
      <c r="D532" s="48" t="s">
        <v>190</v>
      </c>
      <c r="E532" s="143">
        <v>1</v>
      </c>
      <c r="F532" s="87" t="s">
        <v>446</v>
      </c>
      <c r="G532" s="136">
        <v>0</v>
      </c>
      <c r="H532" s="140">
        <v>1030.1099999999999</v>
      </c>
      <c r="I532" s="140">
        <v>4120.43</v>
      </c>
      <c r="J532" s="137">
        <f t="shared" si="3"/>
        <v>5150.54</v>
      </c>
      <c r="K532" s="138"/>
      <c r="L532" s="138"/>
      <c r="M532" s="138"/>
      <c r="N532" s="138"/>
      <c r="O532" s="138"/>
      <c r="P532" s="138"/>
      <c r="Q532" s="138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x14ac:dyDescent="0.2">
      <c r="A533" s="61" t="s">
        <v>395</v>
      </c>
      <c r="B533" s="48" t="s">
        <v>35</v>
      </c>
      <c r="C533" s="48" t="s">
        <v>187</v>
      </c>
      <c r="D533" s="48" t="s">
        <v>190</v>
      </c>
      <c r="E533" s="143">
        <v>1</v>
      </c>
      <c r="F533" s="63" t="s">
        <v>376</v>
      </c>
      <c r="G533" s="136">
        <v>0</v>
      </c>
      <c r="H533" s="136">
        <v>1030.1099999999999</v>
      </c>
      <c r="I533" s="136">
        <v>4120.43</v>
      </c>
      <c r="J533" s="137">
        <f t="shared" si="3"/>
        <v>5150.54</v>
      </c>
      <c r="K533" s="138"/>
      <c r="L533" s="138"/>
      <c r="M533" s="138"/>
      <c r="N533" s="138"/>
      <c r="O533" s="138"/>
      <c r="P533" s="138"/>
      <c r="Q533" s="138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x14ac:dyDescent="0.2">
      <c r="A534" s="61" t="s">
        <v>397</v>
      </c>
      <c r="B534" s="48" t="s">
        <v>35</v>
      </c>
      <c r="C534" s="83" t="s">
        <v>188</v>
      </c>
      <c r="D534" s="48" t="s">
        <v>190</v>
      </c>
      <c r="E534" s="143">
        <v>1</v>
      </c>
      <c r="F534" s="63" t="s">
        <v>730</v>
      </c>
      <c r="G534" s="136">
        <v>0</v>
      </c>
      <c r="H534" s="136">
        <v>1030.1099999999999</v>
      </c>
      <c r="I534" s="136">
        <v>4120.43</v>
      </c>
      <c r="J534" s="137">
        <f t="shared" si="3"/>
        <v>5150.54</v>
      </c>
      <c r="K534" s="138"/>
      <c r="L534" s="138"/>
      <c r="M534" s="138"/>
      <c r="N534" s="138"/>
      <c r="O534" s="138"/>
      <c r="P534" s="138"/>
      <c r="Q534" s="138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x14ac:dyDescent="0.2">
      <c r="A535" s="61" t="s">
        <v>404</v>
      </c>
      <c r="B535" s="48" t="s">
        <v>35</v>
      </c>
      <c r="C535" s="48" t="s">
        <v>235</v>
      </c>
      <c r="D535" s="48" t="s">
        <v>190</v>
      </c>
      <c r="E535" s="143">
        <v>1</v>
      </c>
      <c r="F535" s="178" t="s">
        <v>373</v>
      </c>
      <c r="G535" s="136">
        <v>0</v>
      </c>
      <c r="H535" s="136">
        <v>1030.1099999999999</v>
      </c>
      <c r="I535" s="136">
        <v>4120.43</v>
      </c>
      <c r="J535" s="137">
        <f t="shared" si="3"/>
        <v>5150.54</v>
      </c>
      <c r="K535" s="138"/>
      <c r="L535" s="138"/>
      <c r="M535" s="138"/>
      <c r="N535" s="138"/>
      <c r="O535" s="138"/>
      <c r="P535" s="138"/>
      <c r="Q535" s="138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x14ac:dyDescent="0.2">
      <c r="A536" s="126" t="s">
        <v>397</v>
      </c>
      <c r="B536" s="67" t="s">
        <v>35</v>
      </c>
      <c r="C536" s="101" t="s">
        <v>777</v>
      </c>
      <c r="D536" s="101" t="s">
        <v>190</v>
      </c>
      <c r="E536" s="144">
        <v>1</v>
      </c>
      <c r="F536" s="87" t="s">
        <v>900</v>
      </c>
      <c r="G536" s="140">
        <v>0</v>
      </c>
      <c r="H536" s="136">
        <v>1030.1099999999999</v>
      </c>
      <c r="I536" s="136">
        <v>4120.43</v>
      </c>
      <c r="J536" s="141">
        <f t="shared" si="3"/>
        <v>5150.54</v>
      </c>
      <c r="K536" s="142"/>
      <c r="L536" s="142"/>
      <c r="M536" s="142"/>
      <c r="N536" s="142"/>
      <c r="O536" s="142"/>
      <c r="P536" s="142"/>
      <c r="Q536" s="142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  <c r="AB536" s="105"/>
      <c r="AC536" s="105"/>
      <c r="AD536" s="105"/>
    </row>
    <row r="537" spans="1:30" x14ac:dyDescent="0.2">
      <c r="A537" s="126" t="s">
        <v>815</v>
      </c>
      <c r="B537" s="48" t="s">
        <v>35</v>
      </c>
      <c r="C537" s="101" t="s">
        <v>188</v>
      </c>
      <c r="D537" s="48" t="s">
        <v>190</v>
      </c>
      <c r="E537" s="143">
        <v>1</v>
      </c>
      <c r="F537" s="87" t="s">
        <v>550</v>
      </c>
      <c r="G537" s="136">
        <v>0</v>
      </c>
      <c r="H537" s="136">
        <v>1030.1099999999999</v>
      </c>
      <c r="I537" s="136">
        <v>4120.43</v>
      </c>
      <c r="J537" s="137">
        <f t="shared" si="3"/>
        <v>5150.54</v>
      </c>
      <c r="K537" s="138"/>
      <c r="L537" s="138"/>
      <c r="M537" s="138"/>
      <c r="N537" s="138"/>
      <c r="O537" s="138"/>
      <c r="P537" s="138"/>
      <c r="Q537" s="138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x14ac:dyDescent="0.2">
      <c r="A538" s="126" t="s">
        <v>397</v>
      </c>
      <c r="B538" s="48" t="s">
        <v>35</v>
      </c>
      <c r="C538" s="83" t="s">
        <v>187</v>
      </c>
      <c r="D538" s="48" t="s">
        <v>190</v>
      </c>
      <c r="E538" s="143">
        <v>1</v>
      </c>
      <c r="F538" s="87" t="s">
        <v>621</v>
      </c>
      <c r="G538" s="136">
        <v>0</v>
      </c>
      <c r="H538" s="136">
        <v>1030.1099999999999</v>
      </c>
      <c r="I538" s="136">
        <v>4120.43</v>
      </c>
      <c r="J538" s="137">
        <f t="shared" si="3"/>
        <v>5150.54</v>
      </c>
      <c r="K538" s="138"/>
      <c r="L538" s="138"/>
      <c r="M538" s="138"/>
      <c r="N538" s="138"/>
      <c r="O538" s="138"/>
      <c r="P538" s="138"/>
      <c r="Q538" s="138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x14ac:dyDescent="0.2">
      <c r="A539" s="61" t="s">
        <v>397</v>
      </c>
      <c r="B539" s="48" t="s">
        <v>35</v>
      </c>
      <c r="C539" s="48" t="s">
        <v>241</v>
      </c>
      <c r="D539" s="48" t="s">
        <v>190</v>
      </c>
      <c r="E539" s="143">
        <v>1</v>
      </c>
      <c r="F539" s="63" t="s">
        <v>357</v>
      </c>
      <c r="G539" s="136">
        <v>0</v>
      </c>
      <c r="H539" s="136">
        <v>1030.1099999999999</v>
      </c>
      <c r="I539" s="136">
        <v>4120.43</v>
      </c>
      <c r="J539" s="137">
        <f t="shared" si="3"/>
        <v>5150.54</v>
      </c>
      <c r="K539" s="138"/>
      <c r="L539" s="138"/>
      <c r="M539" s="138"/>
      <c r="N539" s="138"/>
      <c r="O539" s="138"/>
      <c r="P539" s="138"/>
      <c r="Q539" s="138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5" customHeight="1" x14ac:dyDescent="0.2">
      <c r="A540" s="61" t="s">
        <v>397</v>
      </c>
      <c r="B540" s="48" t="s">
        <v>35</v>
      </c>
      <c r="C540" s="48" t="s">
        <v>187</v>
      </c>
      <c r="D540" s="48" t="s">
        <v>190</v>
      </c>
      <c r="E540" s="143">
        <v>1</v>
      </c>
      <c r="F540" s="207" t="s">
        <v>723</v>
      </c>
      <c r="G540" s="136">
        <v>0</v>
      </c>
      <c r="H540" s="136">
        <v>1030.1099999999999</v>
      </c>
      <c r="I540" s="136">
        <v>4120.43</v>
      </c>
      <c r="J540" s="137">
        <f t="shared" si="3"/>
        <v>5150.54</v>
      </c>
      <c r="K540" s="138"/>
      <c r="L540" s="138"/>
      <c r="M540" s="138"/>
      <c r="N540" s="138"/>
      <c r="O540" s="138"/>
      <c r="P540" s="138"/>
      <c r="Q540" s="138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x14ac:dyDescent="0.2">
      <c r="A541" s="61" t="s">
        <v>395</v>
      </c>
      <c r="B541" s="48" t="s">
        <v>35</v>
      </c>
      <c r="C541" s="48" t="s">
        <v>186</v>
      </c>
      <c r="D541" s="48" t="s">
        <v>190</v>
      </c>
      <c r="E541" s="143">
        <v>1</v>
      </c>
      <c r="F541" s="63" t="s">
        <v>364</v>
      </c>
      <c r="G541" s="136">
        <v>0</v>
      </c>
      <c r="H541" s="136">
        <v>1030.1099999999999</v>
      </c>
      <c r="I541" s="136">
        <v>4120.43</v>
      </c>
      <c r="J541" s="137">
        <f t="shared" ref="J541:J716" si="4">SUM(G541:I541)</f>
        <v>5150.54</v>
      </c>
      <c r="K541" s="138"/>
      <c r="L541" s="138"/>
      <c r="M541" s="138"/>
      <c r="N541" s="138"/>
      <c r="O541" s="138"/>
      <c r="P541" s="138"/>
      <c r="Q541" s="138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x14ac:dyDescent="0.2">
      <c r="A542" s="61" t="s">
        <v>386</v>
      </c>
      <c r="B542" s="48" t="s">
        <v>35</v>
      </c>
      <c r="C542" s="48" t="s">
        <v>386</v>
      </c>
      <c r="D542" s="48" t="s">
        <v>190</v>
      </c>
      <c r="E542" s="143">
        <v>1</v>
      </c>
      <c r="F542" s="63" t="s">
        <v>361</v>
      </c>
      <c r="G542" s="136">
        <v>0</v>
      </c>
      <c r="H542" s="136">
        <v>1030.1099999999999</v>
      </c>
      <c r="I542" s="136">
        <v>4120.43</v>
      </c>
      <c r="J542" s="137">
        <f t="shared" si="4"/>
        <v>5150.54</v>
      </c>
      <c r="K542" s="138"/>
      <c r="L542" s="138"/>
      <c r="M542" s="138"/>
      <c r="N542" s="138"/>
      <c r="O542" s="138"/>
      <c r="P542" s="138"/>
      <c r="Q542" s="138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x14ac:dyDescent="0.2">
      <c r="A543" s="61" t="s">
        <v>397</v>
      </c>
      <c r="B543" s="48" t="s">
        <v>35</v>
      </c>
      <c r="C543" s="48" t="s">
        <v>188</v>
      </c>
      <c r="D543" s="48" t="s">
        <v>189</v>
      </c>
      <c r="E543" s="143">
        <v>1</v>
      </c>
      <c r="F543" s="63" t="s">
        <v>382</v>
      </c>
      <c r="G543" s="136">
        <v>0</v>
      </c>
      <c r="H543" s="136">
        <v>0</v>
      </c>
      <c r="I543" s="136">
        <v>4120.43</v>
      </c>
      <c r="J543" s="137">
        <f t="shared" si="4"/>
        <v>4120.43</v>
      </c>
      <c r="K543" s="138"/>
      <c r="L543" s="138"/>
      <c r="M543" s="138"/>
      <c r="N543" s="138"/>
      <c r="O543" s="138"/>
      <c r="P543" s="138"/>
      <c r="Q543" s="138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5" customHeight="1" x14ac:dyDescent="0.2">
      <c r="A544" s="61" t="s">
        <v>397</v>
      </c>
      <c r="B544" s="48" t="s">
        <v>35</v>
      </c>
      <c r="C544" s="83" t="s">
        <v>186</v>
      </c>
      <c r="D544" s="48" t="s">
        <v>190</v>
      </c>
      <c r="E544" s="143">
        <v>1</v>
      </c>
      <c r="F544" s="63" t="s">
        <v>731</v>
      </c>
      <c r="G544" s="140">
        <v>0</v>
      </c>
      <c r="H544" s="136">
        <v>1030.1099999999999</v>
      </c>
      <c r="I544" s="136">
        <v>4120.43</v>
      </c>
      <c r="J544" s="137">
        <f t="shared" si="4"/>
        <v>5150.54</v>
      </c>
      <c r="K544" s="138"/>
      <c r="L544" s="138"/>
      <c r="M544" s="138"/>
      <c r="N544" s="138"/>
      <c r="O544" s="138"/>
      <c r="P544" s="138"/>
      <c r="Q544" s="138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x14ac:dyDescent="0.2">
      <c r="A545" s="61" t="s">
        <v>397</v>
      </c>
      <c r="B545" s="48" t="s">
        <v>35</v>
      </c>
      <c r="C545" s="83" t="s">
        <v>212</v>
      </c>
      <c r="D545" s="48" t="s">
        <v>190</v>
      </c>
      <c r="E545" s="143">
        <v>1</v>
      </c>
      <c r="F545" s="63" t="s">
        <v>908</v>
      </c>
      <c r="G545" s="136">
        <v>0</v>
      </c>
      <c r="H545" s="136">
        <v>1030.1099999999999</v>
      </c>
      <c r="I545" s="136">
        <v>4120.43</v>
      </c>
      <c r="J545" s="137">
        <f t="shared" si="4"/>
        <v>5150.54</v>
      </c>
      <c r="K545" s="138"/>
      <c r="L545" s="138"/>
      <c r="M545" s="138"/>
      <c r="N545" s="138"/>
      <c r="O545" s="138"/>
      <c r="P545" s="138"/>
      <c r="Q545" s="138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x14ac:dyDescent="0.2">
      <c r="A546" s="126" t="s">
        <v>404</v>
      </c>
      <c r="B546" s="48" t="s">
        <v>35</v>
      </c>
      <c r="C546" s="83" t="s">
        <v>191</v>
      </c>
      <c r="D546" s="48" t="s">
        <v>189</v>
      </c>
      <c r="E546" s="143">
        <v>1</v>
      </c>
      <c r="F546" s="63" t="s">
        <v>724</v>
      </c>
      <c r="G546" s="136">
        <v>0</v>
      </c>
      <c r="H546" s="136">
        <v>0</v>
      </c>
      <c r="I546" s="136">
        <v>4120.43</v>
      </c>
      <c r="J546" s="137">
        <f t="shared" si="4"/>
        <v>4120.43</v>
      </c>
      <c r="K546" s="138"/>
      <c r="L546" s="138"/>
      <c r="M546" s="138"/>
      <c r="N546" s="138"/>
      <c r="O546" s="138"/>
      <c r="P546" s="138"/>
      <c r="Q546" s="138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x14ac:dyDescent="0.2">
      <c r="A547" s="61" t="s">
        <v>404</v>
      </c>
      <c r="B547" s="48" t="s">
        <v>35</v>
      </c>
      <c r="C547" s="48" t="s">
        <v>235</v>
      </c>
      <c r="D547" s="48" t="s">
        <v>190</v>
      </c>
      <c r="E547" s="143">
        <v>1</v>
      </c>
      <c r="F547" s="63" t="s">
        <v>368</v>
      </c>
      <c r="G547" s="136">
        <v>0</v>
      </c>
      <c r="H547" s="136">
        <v>1030.1099999999999</v>
      </c>
      <c r="I547" s="136">
        <v>4120.43</v>
      </c>
      <c r="J547" s="137">
        <f t="shared" si="4"/>
        <v>5150.54</v>
      </c>
      <c r="K547" s="138"/>
      <c r="L547" s="138"/>
      <c r="M547" s="138"/>
      <c r="N547" s="138"/>
      <c r="O547" s="138"/>
      <c r="P547" s="138"/>
      <c r="Q547" s="138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x14ac:dyDescent="0.2">
      <c r="A548" s="107" t="s">
        <v>809</v>
      </c>
      <c r="B548" s="48" t="s">
        <v>35</v>
      </c>
      <c r="C548" s="101" t="s">
        <v>188</v>
      </c>
      <c r="D548" s="48" t="s">
        <v>190</v>
      </c>
      <c r="E548" s="143">
        <v>1</v>
      </c>
      <c r="F548" s="87" t="s">
        <v>406</v>
      </c>
      <c r="G548" s="136">
        <v>0</v>
      </c>
      <c r="H548" s="136">
        <v>1030.1099999999999</v>
      </c>
      <c r="I548" s="136">
        <v>4120.43</v>
      </c>
      <c r="J548" s="137">
        <f t="shared" si="4"/>
        <v>5150.54</v>
      </c>
      <c r="K548" s="138"/>
      <c r="L548" s="138"/>
      <c r="M548" s="138"/>
      <c r="N548" s="138"/>
      <c r="O548" s="138"/>
      <c r="P548" s="138"/>
      <c r="Q548" s="138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x14ac:dyDescent="0.2">
      <c r="A549" s="107" t="s">
        <v>397</v>
      </c>
      <c r="B549" s="67" t="s">
        <v>35</v>
      </c>
      <c r="C549" s="101" t="s">
        <v>187</v>
      </c>
      <c r="D549" s="67" t="s">
        <v>190</v>
      </c>
      <c r="E549" s="144">
        <v>1</v>
      </c>
      <c r="F549" s="63" t="s">
        <v>753</v>
      </c>
      <c r="G549" s="140">
        <v>0</v>
      </c>
      <c r="H549" s="140">
        <v>1030.1099999999999</v>
      </c>
      <c r="I549" s="140">
        <v>4120.43</v>
      </c>
      <c r="J549" s="141">
        <f t="shared" si="4"/>
        <v>5150.54</v>
      </c>
      <c r="K549" s="142"/>
      <c r="L549" s="142"/>
      <c r="M549" s="142"/>
      <c r="N549" s="142"/>
      <c r="O549" s="142"/>
      <c r="P549" s="142"/>
      <c r="Q549" s="142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05"/>
      <c r="AD549" s="105"/>
    </row>
    <row r="550" spans="1:30" x14ac:dyDescent="0.2">
      <c r="A550" s="126" t="s">
        <v>810</v>
      </c>
      <c r="B550" s="48" t="s">
        <v>35</v>
      </c>
      <c r="C550" s="83" t="s">
        <v>188</v>
      </c>
      <c r="D550" s="48" t="s">
        <v>190</v>
      </c>
      <c r="E550" s="143">
        <v>1</v>
      </c>
      <c r="F550" s="87" t="s">
        <v>450</v>
      </c>
      <c r="G550" s="136">
        <v>0</v>
      </c>
      <c r="H550" s="140">
        <v>1030.1099999999999</v>
      </c>
      <c r="I550" s="140">
        <v>4120.43</v>
      </c>
      <c r="J550" s="141">
        <f t="shared" si="4"/>
        <v>5150.54</v>
      </c>
      <c r="K550" s="138"/>
      <c r="L550" s="138"/>
      <c r="M550" s="138"/>
      <c r="N550" s="138"/>
      <c r="O550" s="138"/>
      <c r="P550" s="138"/>
      <c r="Q550" s="138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x14ac:dyDescent="0.2">
      <c r="A551" s="61" t="s">
        <v>455</v>
      </c>
      <c r="B551" s="48" t="s">
        <v>35</v>
      </c>
      <c r="C551" s="67" t="s">
        <v>257</v>
      </c>
      <c r="D551" s="48" t="s">
        <v>190</v>
      </c>
      <c r="E551" s="143">
        <v>1</v>
      </c>
      <c r="F551" s="178" t="s">
        <v>661</v>
      </c>
      <c r="G551" s="136">
        <v>0</v>
      </c>
      <c r="H551" s="136">
        <v>1030.1099999999999</v>
      </c>
      <c r="I551" s="136">
        <v>4120.43</v>
      </c>
      <c r="J551" s="137">
        <f t="shared" si="4"/>
        <v>5150.54</v>
      </c>
      <c r="K551" s="138"/>
      <c r="L551" s="138"/>
      <c r="M551" s="138"/>
      <c r="N551" s="138"/>
      <c r="O551" s="138"/>
      <c r="P551" s="138"/>
      <c r="Q551" s="138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x14ac:dyDescent="0.2">
      <c r="A552" s="107" t="s">
        <v>397</v>
      </c>
      <c r="B552" s="48" t="s">
        <v>35</v>
      </c>
      <c r="C552" s="83" t="s">
        <v>187</v>
      </c>
      <c r="D552" s="48" t="s">
        <v>190</v>
      </c>
      <c r="E552" s="143">
        <v>1</v>
      </c>
      <c r="F552" s="87" t="s">
        <v>660</v>
      </c>
      <c r="G552" s="136">
        <v>0</v>
      </c>
      <c r="H552" s="136">
        <v>1030.1099999999999</v>
      </c>
      <c r="I552" s="136">
        <v>4120.43</v>
      </c>
      <c r="J552" s="137">
        <f t="shared" si="4"/>
        <v>5150.54</v>
      </c>
      <c r="K552" s="138"/>
      <c r="L552" s="138"/>
      <c r="M552" s="138"/>
      <c r="N552" s="138"/>
      <c r="O552" s="138"/>
      <c r="P552" s="138"/>
      <c r="Q552" s="138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x14ac:dyDescent="0.2">
      <c r="A553" s="126" t="s">
        <v>404</v>
      </c>
      <c r="B553" s="48" t="s">
        <v>35</v>
      </c>
      <c r="C553" s="83" t="s">
        <v>387</v>
      </c>
      <c r="D553" s="48" t="s">
        <v>190</v>
      </c>
      <c r="E553" s="143">
        <v>1</v>
      </c>
      <c r="F553" s="111" t="s">
        <v>363</v>
      </c>
      <c r="G553" s="136">
        <v>0</v>
      </c>
      <c r="H553" s="136">
        <v>1030.1099999999999</v>
      </c>
      <c r="I553" s="136">
        <v>4120.43</v>
      </c>
      <c r="J553" s="137">
        <f t="shared" si="4"/>
        <v>5150.54</v>
      </c>
      <c r="K553" s="138"/>
      <c r="L553" s="138"/>
      <c r="M553" s="138"/>
      <c r="N553" s="138"/>
      <c r="O553" s="138"/>
      <c r="P553" s="138"/>
      <c r="Q553" s="138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x14ac:dyDescent="0.2">
      <c r="A554" s="107" t="s">
        <v>397</v>
      </c>
      <c r="B554" s="48" t="s">
        <v>35</v>
      </c>
      <c r="C554" s="83" t="s">
        <v>188</v>
      </c>
      <c r="D554" s="48" t="s">
        <v>189</v>
      </c>
      <c r="E554" s="143">
        <v>1</v>
      </c>
      <c r="F554" s="63" t="s">
        <v>506</v>
      </c>
      <c r="G554" s="136">
        <v>0</v>
      </c>
      <c r="H554" s="136">
        <v>0</v>
      </c>
      <c r="I554" s="136">
        <v>4120.43</v>
      </c>
      <c r="J554" s="137">
        <f t="shared" si="4"/>
        <v>4120.43</v>
      </c>
      <c r="K554" s="138"/>
      <c r="L554" s="138"/>
      <c r="M554" s="138"/>
      <c r="N554" s="138"/>
      <c r="O554" s="138"/>
      <c r="P554" s="138"/>
      <c r="Q554" s="138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x14ac:dyDescent="0.2">
      <c r="A555" s="107" t="s">
        <v>397</v>
      </c>
      <c r="B555" s="48" t="s">
        <v>35</v>
      </c>
      <c r="C555" s="83" t="s">
        <v>212</v>
      </c>
      <c r="D555" s="48" t="s">
        <v>190</v>
      </c>
      <c r="E555" s="143">
        <v>1</v>
      </c>
      <c r="F555" s="204" t="s">
        <v>779</v>
      </c>
      <c r="G555" s="136">
        <v>0</v>
      </c>
      <c r="H555" s="136">
        <v>1030.1099999999999</v>
      </c>
      <c r="I555" s="136">
        <v>4120.43</v>
      </c>
      <c r="J555" s="137">
        <f t="shared" si="4"/>
        <v>5150.54</v>
      </c>
      <c r="K555" s="138"/>
      <c r="L555" s="138"/>
      <c r="M555" s="138"/>
      <c r="N555" s="138"/>
      <c r="O555" s="138"/>
      <c r="P555" s="138"/>
      <c r="Q555" s="138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x14ac:dyDescent="0.2">
      <c r="A556" s="126" t="s">
        <v>811</v>
      </c>
      <c r="B556" s="48" t="s">
        <v>35</v>
      </c>
      <c r="C556" s="83" t="s">
        <v>188</v>
      </c>
      <c r="D556" s="48" t="s">
        <v>190</v>
      </c>
      <c r="E556" s="143">
        <v>1</v>
      </c>
      <c r="F556" s="87" t="s">
        <v>812</v>
      </c>
      <c r="G556" s="136">
        <v>0</v>
      </c>
      <c r="H556" s="136">
        <v>1030.1099999999999</v>
      </c>
      <c r="I556" s="136">
        <v>4120.43</v>
      </c>
      <c r="J556" s="137">
        <f t="shared" si="4"/>
        <v>5150.54</v>
      </c>
      <c r="K556" s="138"/>
      <c r="L556" s="138"/>
      <c r="M556" s="138"/>
      <c r="N556" s="138"/>
      <c r="O556" s="138"/>
      <c r="P556" s="138"/>
      <c r="Q556" s="138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x14ac:dyDescent="0.2">
      <c r="A557" s="126" t="s">
        <v>817</v>
      </c>
      <c r="B557" s="48" t="s">
        <v>35</v>
      </c>
      <c r="C557" s="83" t="s">
        <v>188</v>
      </c>
      <c r="D557" s="48" t="s">
        <v>190</v>
      </c>
      <c r="E557" s="143">
        <v>1</v>
      </c>
      <c r="F557" s="87" t="s">
        <v>670</v>
      </c>
      <c r="G557" s="136">
        <v>0</v>
      </c>
      <c r="H557" s="136">
        <v>1030.1099999999999</v>
      </c>
      <c r="I557" s="136">
        <v>4120.43</v>
      </c>
      <c r="J557" s="137">
        <f t="shared" si="4"/>
        <v>5150.54</v>
      </c>
      <c r="K557" s="138"/>
      <c r="L557" s="138"/>
      <c r="M557" s="138"/>
      <c r="N557" s="138"/>
      <c r="O557" s="138"/>
      <c r="P557" s="138"/>
      <c r="Q557" s="138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x14ac:dyDescent="0.2">
      <c r="A558" s="126" t="s">
        <v>258</v>
      </c>
      <c r="B558" s="48" t="s">
        <v>35</v>
      </c>
      <c r="C558" s="83" t="s">
        <v>188</v>
      </c>
      <c r="D558" s="48" t="s">
        <v>190</v>
      </c>
      <c r="E558" s="143">
        <v>1</v>
      </c>
      <c r="F558" s="87" t="s">
        <v>571</v>
      </c>
      <c r="G558" s="136">
        <v>0</v>
      </c>
      <c r="H558" s="136">
        <v>1030.1099999999999</v>
      </c>
      <c r="I558" s="136">
        <v>4120.43</v>
      </c>
      <c r="J558" s="137">
        <f t="shared" si="4"/>
        <v>5150.54</v>
      </c>
      <c r="K558" s="138"/>
      <c r="L558" s="138"/>
      <c r="M558" s="138"/>
      <c r="N558" s="138"/>
      <c r="O558" s="138"/>
      <c r="P558" s="138"/>
      <c r="Q558" s="138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x14ac:dyDescent="0.2">
      <c r="A559" s="126" t="s">
        <v>397</v>
      </c>
      <c r="B559" s="48" t="s">
        <v>35</v>
      </c>
      <c r="C559" s="83" t="s">
        <v>187</v>
      </c>
      <c r="D559" s="48" t="s">
        <v>190</v>
      </c>
      <c r="E559" s="143">
        <v>1</v>
      </c>
      <c r="F559" s="204" t="s">
        <v>830</v>
      </c>
      <c r="G559" s="136">
        <v>0</v>
      </c>
      <c r="H559" s="136">
        <v>1030.1099999999999</v>
      </c>
      <c r="I559" s="136">
        <v>4120.43</v>
      </c>
      <c r="J559" s="137">
        <f t="shared" si="4"/>
        <v>5150.54</v>
      </c>
      <c r="K559" s="138"/>
      <c r="L559" s="138"/>
      <c r="M559" s="138"/>
      <c r="N559" s="138"/>
      <c r="O559" s="138"/>
      <c r="P559" s="138"/>
      <c r="Q559" s="138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x14ac:dyDescent="0.2">
      <c r="A560" s="126" t="s">
        <v>397</v>
      </c>
      <c r="B560" s="48" t="s">
        <v>35</v>
      </c>
      <c r="C560" s="83" t="s">
        <v>188</v>
      </c>
      <c r="D560" s="48" t="s">
        <v>190</v>
      </c>
      <c r="E560" s="143">
        <v>1</v>
      </c>
      <c r="F560" s="204" t="s">
        <v>835</v>
      </c>
      <c r="G560" s="136">
        <v>0</v>
      </c>
      <c r="H560" s="136">
        <v>1030.1099999999999</v>
      </c>
      <c r="I560" s="136">
        <v>4120.43</v>
      </c>
      <c r="J560" s="137">
        <f t="shared" si="4"/>
        <v>5150.54</v>
      </c>
      <c r="K560" s="138"/>
      <c r="L560" s="138"/>
      <c r="M560" s="138"/>
      <c r="N560" s="138"/>
      <c r="O560" s="138"/>
      <c r="P560" s="138"/>
      <c r="Q560" s="138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x14ac:dyDescent="0.2">
      <c r="A561" s="126" t="s">
        <v>397</v>
      </c>
      <c r="B561" s="48" t="s">
        <v>35</v>
      </c>
      <c r="C561" s="83" t="s">
        <v>212</v>
      </c>
      <c r="D561" s="48" t="s">
        <v>190</v>
      </c>
      <c r="E561" s="143">
        <v>1</v>
      </c>
      <c r="F561" s="204" t="s">
        <v>836</v>
      </c>
      <c r="G561" s="136">
        <v>0</v>
      </c>
      <c r="H561" s="136">
        <v>1030.1099999999999</v>
      </c>
      <c r="I561" s="136">
        <v>4120.43</v>
      </c>
      <c r="J561" s="137">
        <f t="shared" si="4"/>
        <v>5150.54</v>
      </c>
      <c r="K561" s="138"/>
      <c r="L561" s="138"/>
      <c r="M561" s="138"/>
      <c r="N561" s="138"/>
      <c r="O561" s="138"/>
      <c r="P561" s="138"/>
      <c r="Q561" s="138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x14ac:dyDescent="0.2">
      <c r="A562" s="126" t="s">
        <v>397</v>
      </c>
      <c r="B562" s="48" t="s">
        <v>35</v>
      </c>
      <c r="C562" s="83" t="s">
        <v>187</v>
      </c>
      <c r="D562" s="48" t="s">
        <v>190</v>
      </c>
      <c r="E562" s="143">
        <v>1</v>
      </c>
      <c r="F562" s="204" t="s">
        <v>837</v>
      </c>
      <c r="G562" s="136">
        <v>0</v>
      </c>
      <c r="H562" s="136">
        <v>1030.1099999999999</v>
      </c>
      <c r="I562" s="136">
        <v>4120.43</v>
      </c>
      <c r="J562" s="137">
        <f t="shared" si="4"/>
        <v>5150.54</v>
      </c>
      <c r="K562" s="138"/>
      <c r="L562" s="138"/>
      <c r="M562" s="138"/>
      <c r="N562" s="138"/>
      <c r="O562" s="138"/>
      <c r="P562" s="138"/>
      <c r="Q562" s="138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x14ac:dyDescent="0.2">
      <c r="A563" s="126" t="s">
        <v>397</v>
      </c>
      <c r="B563" s="48" t="s">
        <v>35</v>
      </c>
      <c r="C563" s="83" t="s">
        <v>212</v>
      </c>
      <c r="D563" s="48" t="s">
        <v>190</v>
      </c>
      <c r="E563" s="143">
        <v>1</v>
      </c>
      <c r="F563" s="87" t="s">
        <v>408</v>
      </c>
      <c r="G563" s="136">
        <v>0</v>
      </c>
      <c r="H563" s="136">
        <v>1030.1099999999999</v>
      </c>
      <c r="I563" s="136">
        <v>4120.43</v>
      </c>
      <c r="J563" s="137">
        <f t="shared" si="4"/>
        <v>5150.54</v>
      </c>
      <c r="K563" s="138"/>
      <c r="L563" s="138"/>
      <c r="M563" s="138"/>
      <c r="N563" s="138"/>
      <c r="O563" s="138"/>
      <c r="P563" s="138"/>
      <c r="Q563" s="138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x14ac:dyDescent="0.2">
      <c r="A564" s="126" t="s">
        <v>914</v>
      </c>
      <c r="B564" s="48" t="s">
        <v>35</v>
      </c>
      <c r="C564" s="83" t="s">
        <v>212</v>
      </c>
      <c r="D564" s="48" t="s">
        <v>190</v>
      </c>
      <c r="E564" s="143">
        <v>1</v>
      </c>
      <c r="F564" s="87" t="s">
        <v>913</v>
      </c>
      <c r="G564" s="136">
        <v>0</v>
      </c>
      <c r="H564" s="136">
        <v>1030.1099999999999</v>
      </c>
      <c r="I564" s="136">
        <v>4120.43</v>
      </c>
      <c r="J564" s="137">
        <f t="shared" si="4"/>
        <v>5150.54</v>
      </c>
      <c r="K564" s="138"/>
      <c r="L564" s="138"/>
      <c r="M564" s="138"/>
      <c r="N564" s="138"/>
      <c r="O564" s="138"/>
      <c r="P564" s="138"/>
      <c r="Q564" s="138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x14ac:dyDescent="0.2">
      <c r="A565" s="126" t="s">
        <v>397</v>
      </c>
      <c r="B565" s="48" t="s">
        <v>35</v>
      </c>
      <c r="C565" s="83" t="s">
        <v>777</v>
      </c>
      <c r="D565" s="48" t="s">
        <v>190</v>
      </c>
      <c r="E565" s="143">
        <v>1</v>
      </c>
      <c r="F565" s="87" t="s">
        <v>927</v>
      </c>
      <c r="G565" s="136">
        <v>0</v>
      </c>
      <c r="H565" s="136">
        <v>1030.1099999999999</v>
      </c>
      <c r="I565" s="136">
        <v>4120.43</v>
      </c>
      <c r="J565" s="137">
        <f t="shared" si="4"/>
        <v>5150.54</v>
      </c>
      <c r="K565" s="138"/>
      <c r="L565" s="138"/>
      <c r="M565" s="138"/>
      <c r="N565" s="138"/>
      <c r="O565" s="138"/>
      <c r="P565" s="138"/>
      <c r="Q565" s="138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x14ac:dyDescent="0.2">
      <c r="A566" s="62" t="s">
        <v>192</v>
      </c>
      <c r="B566" s="48" t="s">
        <v>35</v>
      </c>
      <c r="C566" s="52" t="s">
        <v>192</v>
      </c>
      <c r="D566" s="48" t="s">
        <v>192</v>
      </c>
      <c r="E566" s="143">
        <v>1</v>
      </c>
      <c r="F566" s="64" t="s">
        <v>192</v>
      </c>
      <c r="G566" s="136">
        <v>0</v>
      </c>
      <c r="H566" s="136">
        <v>0</v>
      </c>
      <c r="I566" s="136">
        <v>0</v>
      </c>
      <c r="J566" s="137">
        <f t="shared" si="4"/>
        <v>0</v>
      </c>
      <c r="K566" s="138"/>
      <c r="L566" s="138"/>
      <c r="M566" s="138"/>
      <c r="N566" s="138"/>
      <c r="O566" s="138"/>
      <c r="P566" s="138"/>
      <c r="Q566" s="138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x14ac:dyDescent="0.2">
      <c r="A567" s="62" t="s">
        <v>192</v>
      </c>
      <c r="B567" s="48" t="s">
        <v>35</v>
      </c>
      <c r="C567" s="52" t="s">
        <v>192</v>
      </c>
      <c r="D567" s="48" t="s">
        <v>192</v>
      </c>
      <c r="E567" s="143">
        <v>1</v>
      </c>
      <c r="F567" s="64" t="s">
        <v>192</v>
      </c>
      <c r="G567" s="136">
        <v>0</v>
      </c>
      <c r="H567" s="136">
        <v>0</v>
      </c>
      <c r="I567" s="136">
        <v>0</v>
      </c>
      <c r="J567" s="137">
        <f t="shared" si="4"/>
        <v>0</v>
      </c>
      <c r="K567" s="138"/>
      <c r="L567" s="138"/>
      <c r="M567" s="138"/>
      <c r="N567" s="138"/>
      <c r="O567" s="138"/>
      <c r="P567" s="138"/>
      <c r="Q567" s="138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x14ac:dyDescent="0.2">
      <c r="A568" s="62" t="s">
        <v>192</v>
      </c>
      <c r="B568" s="48" t="s">
        <v>35</v>
      </c>
      <c r="C568" s="52" t="s">
        <v>192</v>
      </c>
      <c r="D568" s="48" t="s">
        <v>192</v>
      </c>
      <c r="E568" s="143">
        <v>1</v>
      </c>
      <c r="F568" s="64" t="s">
        <v>192</v>
      </c>
      <c r="G568" s="136">
        <v>0</v>
      </c>
      <c r="H568" s="136">
        <v>0</v>
      </c>
      <c r="I568" s="136">
        <v>0</v>
      </c>
      <c r="J568" s="137">
        <f t="shared" si="4"/>
        <v>0</v>
      </c>
      <c r="K568" s="138"/>
      <c r="L568" s="138"/>
      <c r="M568" s="138"/>
      <c r="N568" s="138"/>
      <c r="O568" s="138"/>
      <c r="P568" s="138"/>
      <c r="Q568" s="138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x14ac:dyDescent="0.2">
      <c r="A569" s="62" t="s">
        <v>192</v>
      </c>
      <c r="B569" s="48" t="s">
        <v>35</v>
      </c>
      <c r="C569" s="52" t="s">
        <v>192</v>
      </c>
      <c r="D569" s="48" t="s">
        <v>192</v>
      </c>
      <c r="E569" s="143">
        <v>1</v>
      </c>
      <c r="F569" s="64" t="s">
        <v>192</v>
      </c>
      <c r="G569" s="136">
        <v>0</v>
      </c>
      <c r="H569" s="136">
        <v>0</v>
      </c>
      <c r="I569" s="136">
        <v>0</v>
      </c>
      <c r="J569" s="137">
        <f t="shared" si="4"/>
        <v>0</v>
      </c>
      <c r="K569" s="138"/>
      <c r="L569" s="138"/>
      <c r="M569" s="138"/>
      <c r="N569" s="138"/>
      <c r="O569" s="138"/>
      <c r="P569" s="138"/>
      <c r="Q569" s="138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x14ac:dyDescent="0.2">
      <c r="A570" s="62" t="s">
        <v>192</v>
      </c>
      <c r="B570" s="48" t="s">
        <v>35</v>
      </c>
      <c r="C570" s="52" t="s">
        <v>192</v>
      </c>
      <c r="D570" s="48" t="s">
        <v>192</v>
      </c>
      <c r="E570" s="143">
        <v>1</v>
      </c>
      <c r="F570" s="64" t="s">
        <v>192</v>
      </c>
      <c r="G570" s="136">
        <v>0</v>
      </c>
      <c r="H570" s="136">
        <v>0</v>
      </c>
      <c r="I570" s="136">
        <v>0</v>
      </c>
      <c r="J570" s="137">
        <f t="shared" si="4"/>
        <v>0</v>
      </c>
      <c r="K570" s="138"/>
      <c r="L570" s="138"/>
      <c r="M570" s="138"/>
      <c r="N570" s="138"/>
      <c r="O570" s="138"/>
      <c r="P570" s="138"/>
      <c r="Q570" s="138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x14ac:dyDescent="0.2">
      <c r="A571" s="62" t="s">
        <v>192</v>
      </c>
      <c r="B571" s="48" t="s">
        <v>35</v>
      </c>
      <c r="C571" s="52" t="s">
        <v>192</v>
      </c>
      <c r="D571" s="48" t="s">
        <v>192</v>
      </c>
      <c r="E571" s="143">
        <v>1</v>
      </c>
      <c r="F571" s="64" t="s">
        <v>192</v>
      </c>
      <c r="G571" s="136">
        <v>0</v>
      </c>
      <c r="H571" s="136">
        <v>0</v>
      </c>
      <c r="I571" s="136">
        <v>0</v>
      </c>
      <c r="J571" s="137">
        <f t="shared" si="4"/>
        <v>0</v>
      </c>
      <c r="K571" s="138"/>
      <c r="L571" s="138"/>
      <c r="M571" s="138"/>
      <c r="N571" s="138"/>
      <c r="O571" s="138"/>
      <c r="P571" s="138"/>
      <c r="Q571" s="138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x14ac:dyDescent="0.2">
      <c r="A572" s="62" t="s">
        <v>192</v>
      </c>
      <c r="B572" s="48" t="s">
        <v>35</v>
      </c>
      <c r="C572" s="52" t="s">
        <v>192</v>
      </c>
      <c r="D572" s="48" t="s">
        <v>192</v>
      </c>
      <c r="E572" s="143">
        <v>1</v>
      </c>
      <c r="F572" s="64" t="s">
        <v>192</v>
      </c>
      <c r="G572" s="136">
        <v>0</v>
      </c>
      <c r="H572" s="136">
        <v>0</v>
      </c>
      <c r="I572" s="136">
        <v>0</v>
      </c>
      <c r="J572" s="137">
        <f t="shared" si="4"/>
        <v>0</v>
      </c>
      <c r="K572" s="138"/>
      <c r="L572" s="138"/>
      <c r="M572" s="138"/>
      <c r="N572" s="138"/>
      <c r="O572" s="138"/>
      <c r="P572" s="138"/>
      <c r="Q572" s="138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x14ac:dyDescent="0.2">
      <c r="A573" s="62" t="s">
        <v>192</v>
      </c>
      <c r="B573" s="48" t="s">
        <v>35</v>
      </c>
      <c r="C573" s="52" t="s">
        <v>192</v>
      </c>
      <c r="D573" s="48" t="s">
        <v>192</v>
      </c>
      <c r="E573" s="143">
        <v>1</v>
      </c>
      <c r="F573" s="64" t="s">
        <v>192</v>
      </c>
      <c r="G573" s="136">
        <v>0</v>
      </c>
      <c r="H573" s="136">
        <v>0</v>
      </c>
      <c r="I573" s="136">
        <v>0</v>
      </c>
      <c r="J573" s="137">
        <f t="shared" si="4"/>
        <v>0</v>
      </c>
      <c r="K573" s="138"/>
      <c r="L573" s="138"/>
      <c r="M573" s="138"/>
      <c r="N573" s="138"/>
      <c r="O573" s="138"/>
      <c r="P573" s="138"/>
      <c r="Q573" s="138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x14ac:dyDescent="0.2">
      <c r="A574" s="62" t="s">
        <v>192</v>
      </c>
      <c r="B574" s="48" t="s">
        <v>35</v>
      </c>
      <c r="C574" s="52" t="s">
        <v>192</v>
      </c>
      <c r="D574" s="48" t="s">
        <v>192</v>
      </c>
      <c r="E574" s="143">
        <v>1</v>
      </c>
      <c r="F574" s="64" t="s">
        <v>192</v>
      </c>
      <c r="G574" s="136">
        <v>0</v>
      </c>
      <c r="H574" s="136">
        <v>0</v>
      </c>
      <c r="I574" s="136">
        <v>0</v>
      </c>
      <c r="J574" s="137">
        <f t="shared" si="4"/>
        <v>0</v>
      </c>
      <c r="K574" s="138"/>
      <c r="L574" s="138"/>
      <c r="M574" s="138"/>
      <c r="N574" s="138"/>
      <c r="O574" s="138"/>
      <c r="P574" s="138"/>
      <c r="Q574" s="138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x14ac:dyDescent="0.2">
      <c r="A575" s="62" t="s">
        <v>192</v>
      </c>
      <c r="B575" s="48" t="s">
        <v>35</v>
      </c>
      <c r="C575" s="52" t="s">
        <v>192</v>
      </c>
      <c r="D575" s="48" t="s">
        <v>192</v>
      </c>
      <c r="E575" s="143">
        <v>1</v>
      </c>
      <c r="F575" s="64" t="s">
        <v>192</v>
      </c>
      <c r="G575" s="136">
        <v>0</v>
      </c>
      <c r="H575" s="136">
        <v>0</v>
      </c>
      <c r="I575" s="136">
        <v>0</v>
      </c>
      <c r="J575" s="137">
        <f t="shared" si="4"/>
        <v>0</v>
      </c>
      <c r="K575" s="138"/>
      <c r="L575" s="138"/>
      <c r="M575" s="138"/>
      <c r="N575" s="138"/>
      <c r="O575" s="138"/>
      <c r="P575" s="138"/>
      <c r="Q575" s="138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x14ac:dyDescent="0.2">
      <c r="A576" s="62" t="s">
        <v>192</v>
      </c>
      <c r="B576" s="48" t="s">
        <v>35</v>
      </c>
      <c r="C576" s="52" t="s">
        <v>192</v>
      </c>
      <c r="D576" s="48" t="s">
        <v>192</v>
      </c>
      <c r="E576" s="143">
        <v>1</v>
      </c>
      <c r="F576" s="64" t="s">
        <v>192</v>
      </c>
      <c r="G576" s="136">
        <v>0</v>
      </c>
      <c r="H576" s="136">
        <v>0</v>
      </c>
      <c r="I576" s="136">
        <v>0</v>
      </c>
      <c r="J576" s="137">
        <f t="shared" si="4"/>
        <v>0</v>
      </c>
      <c r="K576" s="138"/>
      <c r="L576" s="138"/>
      <c r="M576" s="138"/>
      <c r="N576" s="138"/>
      <c r="O576" s="138"/>
      <c r="P576" s="138"/>
      <c r="Q576" s="138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x14ac:dyDescent="0.2">
      <c r="A577" s="62" t="s">
        <v>192</v>
      </c>
      <c r="B577" s="48" t="s">
        <v>35</v>
      </c>
      <c r="C577" s="52" t="s">
        <v>192</v>
      </c>
      <c r="D577" s="48" t="s">
        <v>192</v>
      </c>
      <c r="E577" s="143">
        <v>1</v>
      </c>
      <c r="F577" s="64" t="s">
        <v>192</v>
      </c>
      <c r="G577" s="136">
        <v>0</v>
      </c>
      <c r="H577" s="136">
        <v>0</v>
      </c>
      <c r="I577" s="136">
        <v>0</v>
      </c>
      <c r="J577" s="137">
        <f t="shared" si="4"/>
        <v>0</v>
      </c>
      <c r="K577" s="138"/>
      <c r="L577" s="138"/>
      <c r="M577" s="138"/>
      <c r="N577" s="138"/>
      <c r="O577" s="138"/>
      <c r="P577" s="138"/>
      <c r="Q577" s="138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x14ac:dyDescent="0.2">
      <c r="A578" s="62" t="s">
        <v>192</v>
      </c>
      <c r="B578" s="48" t="s">
        <v>35</v>
      </c>
      <c r="C578" s="52" t="s">
        <v>192</v>
      </c>
      <c r="D578" s="48" t="s">
        <v>192</v>
      </c>
      <c r="E578" s="143">
        <v>1</v>
      </c>
      <c r="F578" s="64" t="s">
        <v>192</v>
      </c>
      <c r="G578" s="136">
        <v>0</v>
      </c>
      <c r="H578" s="136">
        <v>0</v>
      </c>
      <c r="I578" s="136">
        <v>0</v>
      </c>
      <c r="J578" s="137">
        <f t="shared" si="4"/>
        <v>0</v>
      </c>
      <c r="K578" s="138"/>
      <c r="L578" s="138"/>
      <c r="M578" s="138"/>
      <c r="N578" s="138"/>
      <c r="O578" s="138"/>
      <c r="P578" s="138"/>
      <c r="Q578" s="138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x14ac:dyDescent="0.2">
      <c r="A579" s="62" t="s">
        <v>192</v>
      </c>
      <c r="B579" s="48" t="s">
        <v>35</v>
      </c>
      <c r="C579" s="52" t="s">
        <v>192</v>
      </c>
      <c r="D579" s="48" t="s">
        <v>192</v>
      </c>
      <c r="E579" s="143">
        <v>1</v>
      </c>
      <c r="F579" s="64" t="s">
        <v>192</v>
      </c>
      <c r="G579" s="136">
        <v>0</v>
      </c>
      <c r="H579" s="136">
        <v>0</v>
      </c>
      <c r="I579" s="136">
        <v>0</v>
      </c>
      <c r="J579" s="137">
        <f t="shared" si="4"/>
        <v>0</v>
      </c>
      <c r="K579" s="138"/>
      <c r="L579" s="138"/>
      <c r="M579" s="138"/>
      <c r="N579" s="138"/>
      <c r="O579" s="138"/>
      <c r="P579" s="138"/>
      <c r="Q579" s="138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x14ac:dyDescent="0.2">
      <c r="A580" s="62" t="s">
        <v>192</v>
      </c>
      <c r="B580" s="48" t="s">
        <v>35</v>
      </c>
      <c r="C580" s="52" t="s">
        <v>192</v>
      </c>
      <c r="D580" s="48" t="s">
        <v>192</v>
      </c>
      <c r="E580" s="143">
        <v>1</v>
      </c>
      <c r="F580" s="64" t="s">
        <v>192</v>
      </c>
      <c r="G580" s="136">
        <v>0</v>
      </c>
      <c r="H580" s="136">
        <v>0</v>
      </c>
      <c r="I580" s="136">
        <v>0</v>
      </c>
      <c r="J580" s="137">
        <f t="shared" si="4"/>
        <v>0</v>
      </c>
      <c r="K580" s="138"/>
      <c r="L580" s="138"/>
      <c r="M580" s="138"/>
      <c r="N580" s="138"/>
      <c r="O580" s="138"/>
      <c r="P580" s="138"/>
      <c r="Q580" s="138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x14ac:dyDescent="0.2">
      <c r="A581" s="62" t="s">
        <v>192</v>
      </c>
      <c r="B581" s="48" t="s">
        <v>35</v>
      </c>
      <c r="C581" s="52" t="s">
        <v>192</v>
      </c>
      <c r="D581" s="48" t="s">
        <v>192</v>
      </c>
      <c r="E581" s="143">
        <v>1</v>
      </c>
      <c r="F581" s="64" t="s">
        <v>192</v>
      </c>
      <c r="G581" s="136">
        <v>0</v>
      </c>
      <c r="H581" s="136">
        <v>0</v>
      </c>
      <c r="I581" s="136">
        <v>0</v>
      </c>
      <c r="J581" s="137">
        <f t="shared" si="4"/>
        <v>0</v>
      </c>
      <c r="K581" s="138"/>
      <c r="L581" s="138"/>
      <c r="M581" s="138"/>
      <c r="N581" s="138"/>
      <c r="O581" s="138"/>
      <c r="P581" s="138"/>
      <c r="Q581" s="138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x14ac:dyDescent="0.2">
      <c r="A582" s="62" t="s">
        <v>192</v>
      </c>
      <c r="B582" s="48" t="s">
        <v>35</v>
      </c>
      <c r="C582" s="52" t="s">
        <v>192</v>
      </c>
      <c r="D582" s="48" t="s">
        <v>192</v>
      </c>
      <c r="E582" s="143">
        <v>1</v>
      </c>
      <c r="F582" s="64" t="s">
        <v>192</v>
      </c>
      <c r="G582" s="136">
        <v>0</v>
      </c>
      <c r="H582" s="136">
        <v>0</v>
      </c>
      <c r="I582" s="136">
        <v>0</v>
      </c>
      <c r="J582" s="137">
        <f t="shared" si="4"/>
        <v>0</v>
      </c>
      <c r="K582" s="138"/>
      <c r="L582" s="138"/>
      <c r="M582" s="138"/>
      <c r="N582" s="138"/>
      <c r="O582" s="138"/>
      <c r="P582" s="138"/>
      <c r="Q582" s="138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x14ac:dyDescent="0.2">
      <c r="A583" s="62" t="s">
        <v>192</v>
      </c>
      <c r="B583" s="48" t="s">
        <v>35</v>
      </c>
      <c r="C583" s="52" t="s">
        <v>192</v>
      </c>
      <c r="D583" s="48" t="s">
        <v>192</v>
      </c>
      <c r="E583" s="143">
        <v>1</v>
      </c>
      <c r="F583" s="64" t="s">
        <v>192</v>
      </c>
      <c r="G583" s="136">
        <v>0</v>
      </c>
      <c r="H583" s="136">
        <v>0</v>
      </c>
      <c r="I583" s="136">
        <v>0</v>
      </c>
      <c r="J583" s="137">
        <f t="shared" si="4"/>
        <v>0</v>
      </c>
      <c r="K583" s="138"/>
      <c r="L583" s="138"/>
      <c r="M583" s="138"/>
      <c r="N583" s="138"/>
      <c r="O583" s="138"/>
      <c r="P583" s="138"/>
      <c r="Q583" s="138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x14ac:dyDescent="0.2">
      <c r="A584" s="62" t="s">
        <v>192</v>
      </c>
      <c r="B584" s="48" t="s">
        <v>35</v>
      </c>
      <c r="C584" s="52" t="s">
        <v>192</v>
      </c>
      <c r="D584" s="48" t="s">
        <v>192</v>
      </c>
      <c r="E584" s="143">
        <v>1</v>
      </c>
      <c r="F584" s="64" t="s">
        <v>192</v>
      </c>
      <c r="G584" s="136">
        <v>0</v>
      </c>
      <c r="H584" s="136">
        <v>0</v>
      </c>
      <c r="I584" s="136">
        <v>0</v>
      </c>
      <c r="J584" s="137">
        <f t="shared" si="4"/>
        <v>0</v>
      </c>
      <c r="K584" s="138"/>
      <c r="L584" s="138"/>
      <c r="M584" s="138"/>
      <c r="N584" s="138"/>
      <c r="O584" s="138"/>
      <c r="P584" s="138"/>
      <c r="Q584" s="138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x14ac:dyDescent="0.2">
      <c r="A585" s="62" t="s">
        <v>192</v>
      </c>
      <c r="B585" s="48" t="s">
        <v>35</v>
      </c>
      <c r="C585" s="52" t="s">
        <v>192</v>
      </c>
      <c r="D585" s="48" t="s">
        <v>192</v>
      </c>
      <c r="E585" s="143">
        <v>1</v>
      </c>
      <c r="F585" s="64" t="s">
        <v>192</v>
      </c>
      <c r="G585" s="136">
        <v>0</v>
      </c>
      <c r="H585" s="136">
        <v>0</v>
      </c>
      <c r="I585" s="136">
        <v>0</v>
      </c>
      <c r="J585" s="137">
        <f t="shared" si="4"/>
        <v>0</v>
      </c>
      <c r="K585" s="138"/>
      <c r="L585" s="138"/>
      <c r="M585" s="138"/>
      <c r="N585" s="138"/>
      <c r="O585" s="138"/>
      <c r="P585" s="138"/>
      <c r="Q585" s="138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x14ac:dyDescent="0.2">
      <c r="A586" s="62" t="s">
        <v>192</v>
      </c>
      <c r="B586" s="48" t="s">
        <v>35</v>
      </c>
      <c r="C586" s="52" t="s">
        <v>192</v>
      </c>
      <c r="D586" s="48" t="s">
        <v>192</v>
      </c>
      <c r="E586" s="143">
        <v>1</v>
      </c>
      <c r="F586" s="64" t="s">
        <v>192</v>
      </c>
      <c r="G586" s="136">
        <v>0</v>
      </c>
      <c r="H586" s="136">
        <v>0</v>
      </c>
      <c r="I586" s="136">
        <v>0</v>
      </c>
      <c r="J586" s="137">
        <f t="shared" si="4"/>
        <v>0</v>
      </c>
      <c r="K586" s="138"/>
      <c r="L586" s="138"/>
      <c r="M586" s="138"/>
      <c r="N586" s="138"/>
      <c r="O586" s="138"/>
      <c r="P586" s="138"/>
      <c r="Q586" s="138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x14ac:dyDescent="0.2">
      <c r="A587" s="62" t="s">
        <v>192</v>
      </c>
      <c r="B587" s="48" t="s">
        <v>35</v>
      </c>
      <c r="C587" s="52" t="s">
        <v>192</v>
      </c>
      <c r="D587" s="48" t="s">
        <v>192</v>
      </c>
      <c r="E587" s="143">
        <v>1</v>
      </c>
      <c r="F587" s="64" t="s">
        <v>192</v>
      </c>
      <c r="G587" s="136">
        <v>0</v>
      </c>
      <c r="H587" s="136">
        <v>0</v>
      </c>
      <c r="I587" s="136">
        <v>0</v>
      </c>
      <c r="J587" s="137">
        <f t="shared" si="4"/>
        <v>0</v>
      </c>
      <c r="K587" s="138"/>
      <c r="L587" s="138"/>
      <c r="M587" s="138"/>
      <c r="N587" s="138"/>
      <c r="O587" s="138"/>
      <c r="P587" s="138"/>
      <c r="Q587" s="138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x14ac:dyDescent="0.2">
      <c r="A588" s="62" t="s">
        <v>192</v>
      </c>
      <c r="B588" s="48" t="s">
        <v>35</v>
      </c>
      <c r="C588" s="52" t="s">
        <v>192</v>
      </c>
      <c r="D588" s="48" t="s">
        <v>192</v>
      </c>
      <c r="E588" s="143">
        <v>1</v>
      </c>
      <c r="F588" s="64" t="s">
        <v>192</v>
      </c>
      <c r="G588" s="136">
        <v>0</v>
      </c>
      <c r="H588" s="136">
        <v>0</v>
      </c>
      <c r="I588" s="136">
        <v>0</v>
      </c>
      <c r="J588" s="137">
        <f t="shared" si="4"/>
        <v>0</v>
      </c>
      <c r="K588" s="138"/>
      <c r="L588" s="138"/>
      <c r="M588" s="138"/>
      <c r="N588" s="138"/>
      <c r="O588" s="138"/>
      <c r="P588" s="138"/>
      <c r="Q588" s="138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x14ac:dyDescent="0.2">
      <c r="A589" s="62" t="s">
        <v>192</v>
      </c>
      <c r="B589" s="48" t="s">
        <v>35</v>
      </c>
      <c r="C589" s="52" t="s">
        <v>192</v>
      </c>
      <c r="D589" s="48" t="s">
        <v>192</v>
      </c>
      <c r="E589" s="143">
        <v>1</v>
      </c>
      <c r="F589" s="64" t="s">
        <v>192</v>
      </c>
      <c r="G589" s="136">
        <v>0</v>
      </c>
      <c r="H589" s="136">
        <v>0</v>
      </c>
      <c r="I589" s="136">
        <v>0</v>
      </c>
      <c r="J589" s="137">
        <f t="shared" si="4"/>
        <v>0</v>
      </c>
      <c r="K589" s="138"/>
      <c r="L589" s="138"/>
      <c r="M589" s="138"/>
      <c r="N589" s="138"/>
      <c r="O589" s="138"/>
      <c r="P589" s="138"/>
      <c r="Q589" s="138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x14ac:dyDescent="0.2">
      <c r="A590" s="62" t="s">
        <v>192</v>
      </c>
      <c r="B590" s="48" t="s">
        <v>35</v>
      </c>
      <c r="C590" s="52" t="s">
        <v>192</v>
      </c>
      <c r="D590" s="48" t="s">
        <v>192</v>
      </c>
      <c r="E590" s="143">
        <v>1</v>
      </c>
      <c r="F590" s="64" t="s">
        <v>192</v>
      </c>
      <c r="G590" s="136">
        <v>0</v>
      </c>
      <c r="H590" s="136">
        <v>0</v>
      </c>
      <c r="I590" s="136">
        <v>0</v>
      </c>
      <c r="J590" s="137">
        <f t="shared" si="4"/>
        <v>0</v>
      </c>
      <c r="K590" s="138"/>
      <c r="L590" s="138"/>
      <c r="M590" s="138"/>
      <c r="N590" s="138"/>
      <c r="O590" s="138"/>
      <c r="P590" s="138"/>
      <c r="Q590" s="138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x14ac:dyDescent="0.2">
      <c r="A591" s="62" t="s">
        <v>192</v>
      </c>
      <c r="B591" s="48" t="s">
        <v>35</v>
      </c>
      <c r="C591" s="52" t="s">
        <v>192</v>
      </c>
      <c r="D591" s="48" t="s">
        <v>192</v>
      </c>
      <c r="E591" s="143">
        <v>1</v>
      </c>
      <c r="F591" s="64" t="s">
        <v>192</v>
      </c>
      <c r="G591" s="136">
        <v>0</v>
      </c>
      <c r="H591" s="136">
        <v>0</v>
      </c>
      <c r="I591" s="136">
        <v>0</v>
      </c>
      <c r="J591" s="137">
        <f t="shared" si="4"/>
        <v>0</v>
      </c>
      <c r="K591" s="138"/>
      <c r="L591" s="138"/>
      <c r="M591" s="138"/>
      <c r="N591" s="138"/>
      <c r="O591" s="138"/>
      <c r="P591" s="138"/>
      <c r="Q591" s="138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x14ac:dyDescent="0.2">
      <c r="A592" s="62" t="s">
        <v>192</v>
      </c>
      <c r="B592" s="48" t="s">
        <v>35</v>
      </c>
      <c r="C592" s="52" t="s">
        <v>192</v>
      </c>
      <c r="D592" s="48" t="s">
        <v>192</v>
      </c>
      <c r="E592" s="143">
        <v>1</v>
      </c>
      <c r="F592" s="64" t="s">
        <v>192</v>
      </c>
      <c r="G592" s="136">
        <v>0</v>
      </c>
      <c r="H592" s="136">
        <v>0</v>
      </c>
      <c r="I592" s="136">
        <v>0</v>
      </c>
      <c r="J592" s="137">
        <f t="shared" si="4"/>
        <v>0</v>
      </c>
      <c r="K592" s="138"/>
      <c r="L592" s="138"/>
      <c r="M592" s="138"/>
      <c r="N592" s="138"/>
      <c r="O592" s="138"/>
      <c r="P592" s="138"/>
      <c r="Q592" s="138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x14ac:dyDescent="0.2">
      <c r="A593" s="62" t="s">
        <v>192</v>
      </c>
      <c r="B593" s="48" t="s">
        <v>35</v>
      </c>
      <c r="C593" s="52" t="s">
        <v>192</v>
      </c>
      <c r="D593" s="48" t="s">
        <v>192</v>
      </c>
      <c r="E593" s="143">
        <v>1</v>
      </c>
      <c r="F593" s="64" t="s">
        <v>192</v>
      </c>
      <c r="G593" s="136">
        <v>0</v>
      </c>
      <c r="H593" s="136">
        <v>0</v>
      </c>
      <c r="I593" s="136">
        <v>0</v>
      </c>
      <c r="J593" s="137">
        <f t="shared" si="4"/>
        <v>0</v>
      </c>
      <c r="K593" s="138"/>
      <c r="L593" s="138"/>
      <c r="M593" s="138"/>
      <c r="N593" s="138"/>
      <c r="O593" s="138"/>
      <c r="P593" s="138"/>
      <c r="Q593" s="138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x14ac:dyDescent="0.2">
      <c r="A594" s="62" t="s">
        <v>192</v>
      </c>
      <c r="B594" s="48" t="s">
        <v>35</v>
      </c>
      <c r="C594" s="52" t="s">
        <v>192</v>
      </c>
      <c r="D594" s="48" t="s">
        <v>192</v>
      </c>
      <c r="E594" s="143">
        <v>1</v>
      </c>
      <c r="F594" s="64" t="s">
        <v>192</v>
      </c>
      <c r="G594" s="136">
        <v>0</v>
      </c>
      <c r="H594" s="136">
        <v>0</v>
      </c>
      <c r="I594" s="136">
        <v>0</v>
      </c>
      <c r="J594" s="137">
        <f t="shared" si="4"/>
        <v>0</v>
      </c>
      <c r="K594" s="138"/>
      <c r="L594" s="138"/>
      <c r="M594" s="138"/>
      <c r="N594" s="138"/>
      <c r="O594" s="138"/>
      <c r="P594" s="138"/>
      <c r="Q594" s="138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x14ac:dyDescent="0.2">
      <c r="A595" s="62" t="s">
        <v>192</v>
      </c>
      <c r="B595" s="48" t="s">
        <v>35</v>
      </c>
      <c r="C595" s="52" t="s">
        <v>192</v>
      </c>
      <c r="D595" s="48" t="s">
        <v>192</v>
      </c>
      <c r="E595" s="143">
        <v>1</v>
      </c>
      <c r="F595" s="64" t="s">
        <v>192</v>
      </c>
      <c r="G595" s="136">
        <v>0</v>
      </c>
      <c r="H595" s="136">
        <v>0</v>
      </c>
      <c r="I595" s="136">
        <v>0</v>
      </c>
      <c r="J595" s="137">
        <f t="shared" si="4"/>
        <v>0</v>
      </c>
      <c r="K595" s="138"/>
      <c r="L595" s="138"/>
      <c r="M595" s="138"/>
      <c r="N595" s="138"/>
      <c r="O595" s="138"/>
      <c r="P595" s="138"/>
      <c r="Q595" s="138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x14ac:dyDescent="0.2">
      <c r="A596" s="62" t="s">
        <v>192</v>
      </c>
      <c r="B596" s="48" t="s">
        <v>35</v>
      </c>
      <c r="C596" s="52" t="s">
        <v>192</v>
      </c>
      <c r="D596" s="48" t="s">
        <v>192</v>
      </c>
      <c r="E596" s="143">
        <v>1</v>
      </c>
      <c r="F596" s="64" t="s">
        <v>192</v>
      </c>
      <c r="G596" s="136">
        <v>0</v>
      </c>
      <c r="H596" s="136">
        <v>0</v>
      </c>
      <c r="I596" s="136">
        <v>0</v>
      </c>
      <c r="J596" s="137">
        <f t="shared" si="4"/>
        <v>0</v>
      </c>
      <c r="K596" s="138"/>
      <c r="L596" s="138"/>
      <c r="M596" s="138"/>
      <c r="N596" s="138"/>
      <c r="O596" s="138"/>
      <c r="P596" s="138"/>
      <c r="Q596" s="138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x14ac:dyDescent="0.2">
      <c r="A597" s="62" t="s">
        <v>192</v>
      </c>
      <c r="B597" s="48" t="s">
        <v>35</v>
      </c>
      <c r="C597" s="52" t="s">
        <v>192</v>
      </c>
      <c r="D597" s="48" t="s">
        <v>192</v>
      </c>
      <c r="E597" s="143">
        <v>1</v>
      </c>
      <c r="F597" s="64" t="s">
        <v>192</v>
      </c>
      <c r="G597" s="136">
        <v>0</v>
      </c>
      <c r="H597" s="136">
        <v>0</v>
      </c>
      <c r="I597" s="136">
        <v>0</v>
      </c>
      <c r="J597" s="137">
        <f t="shared" si="4"/>
        <v>0</v>
      </c>
      <c r="K597" s="138"/>
      <c r="L597" s="138"/>
      <c r="M597" s="138"/>
      <c r="N597" s="138"/>
      <c r="O597" s="138"/>
      <c r="P597" s="138"/>
      <c r="Q597" s="138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x14ac:dyDescent="0.2">
      <c r="A598" s="62" t="s">
        <v>192</v>
      </c>
      <c r="B598" s="48" t="s">
        <v>35</v>
      </c>
      <c r="C598" s="52" t="s">
        <v>192</v>
      </c>
      <c r="D598" s="48" t="s">
        <v>192</v>
      </c>
      <c r="E598" s="143">
        <v>1</v>
      </c>
      <c r="F598" s="64" t="s">
        <v>192</v>
      </c>
      <c r="G598" s="136">
        <v>0</v>
      </c>
      <c r="H598" s="136">
        <v>0</v>
      </c>
      <c r="I598" s="136">
        <v>0</v>
      </c>
      <c r="J598" s="137">
        <f t="shared" si="4"/>
        <v>0</v>
      </c>
      <c r="K598" s="138"/>
      <c r="L598" s="138"/>
      <c r="M598" s="138"/>
      <c r="N598" s="138"/>
      <c r="O598" s="138"/>
      <c r="P598" s="138"/>
      <c r="Q598" s="138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x14ac:dyDescent="0.2">
      <c r="A599" s="62" t="s">
        <v>192</v>
      </c>
      <c r="B599" s="48" t="s">
        <v>35</v>
      </c>
      <c r="C599" s="52" t="s">
        <v>192</v>
      </c>
      <c r="D599" s="48" t="s">
        <v>192</v>
      </c>
      <c r="E599" s="143">
        <v>1</v>
      </c>
      <c r="F599" s="64" t="s">
        <v>192</v>
      </c>
      <c r="G599" s="136">
        <v>0</v>
      </c>
      <c r="H599" s="136">
        <v>0</v>
      </c>
      <c r="I599" s="136">
        <v>0</v>
      </c>
      <c r="J599" s="137">
        <f t="shared" si="4"/>
        <v>0</v>
      </c>
      <c r="K599" s="138"/>
      <c r="L599" s="138"/>
      <c r="M599" s="138"/>
      <c r="N599" s="138"/>
      <c r="O599" s="138"/>
      <c r="P599" s="138"/>
      <c r="Q599" s="138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x14ac:dyDescent="0.2">
      <c r="A600" s="62" t="s">
        <v>192</v>
      </c>
      <c r="B600" s="48" t="s">
        <v>35</v>
      </c>
      <c r="C600" s="52" t="s">
        <v>192</v>
      </c>
      <c r="D600" s="48" t="s">
        <v>192</v>
      </c>
      <c r="E600" s="143">
        <v>1</v>
      </c>
      <c r="F600" s="64" t="s">
        <v>192</v>
      </c>
      <c r="G600" s="136">
        <v>0</v>
      </c>
      <c r="H600" s="136">
        <v>0</v>
      </c>
      <c r="I600" s="136">
        <v>0</v>
      </c>
      <c r="J600" s="137">
        <f t="shared" si="4"/>
        <v>0</v>
      </c>
      <c r="K600" s="138"/>
      <c r="L600" s="138"/>
      <c r="M600" s="138"/>
      <c r="N600" s="138"/>
      <c r="O600" s="138"/>
      <c r="P600" s="138"/>
      <c r="Q600" s="138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x14ac:dyDescent="0.2">
      <c r="A601" s="62" t="s">
        <v>192</v>
      </c>
      <c r="B601" s="48" t="s">
        <v>35</v>
      </c>
      <c r="C601" s="52" t="s">
        <v>192</v>
      </c>
      <c r="D601" s="48" t="s">
        <v>192</v>
      </c>
      <c r="E601" s="143">
        <v>1</v>
      </c>
      <c r="F601" s="64" t="s">
        <v>192</v>
      </c>
      <c r="G601" s="136">
        <v>0</v>
      </c>
      <c r="H601" s="136">
        <v>0</v>
      </c>
      <c r="I601" s="136">
        <v>0</v>
      </c>
      <c r="J601" s="137">
        <f t="shared" si="4"/>
        <v>0</v>
      </c>
      <c r="K601" s="138"/>
      <c r="L601" s="138"/>
      <c r="M601" s="138"/>
      <c r="N601" s="138"/>
      <c r="O601" s="138"/>
      <c r="P601" s="138"/>
      <c r="Q601" s="138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x14ac:dyDescent="0.2">
      <c r="A602" s="62" t="s">
        <v>192</v>
      </c>
      <c r="B602" s="48" t="s">
        <v>35</v>
      </c>
      <c r="C602" s="52" t="s">
        <v>192</v>
      </c>
      <c r="D602" s="48" t="s">
        <v>192</v>
      </c>
      <c r="E602" s="143">
        <v>1</v>
      </c>
      <c r="F602" s="64" t="s">
        <v>192</v>
      </c>
      <c r="G602" s="136">
        <v>0</v>
      </c>
      <c r="H602" s="136">
        <v>0</v>
      </c>
      <c r="I602" s="136">
        <v>0</v>
      </c>
      <c r="J602" s="137">
        <f t="shared" si="4"/>
        <v>0</v>
      </c>
      <c r="K602" s="138"/>
      <c r="L602" s="138"/>
      <c r="M602" s="138"/>
      <c r="N602" s="138"/>
      <c r="O602" s="138"/>
      <c r="P602" s="138"/>
      <c r="Q602" s="138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x14ac:dyDescent="0.2">
      <c r="A603" s="62" t="s">
        <v>192</v>
      </c>
      <c r="B603" s="48" t="s">
        <v>35</v>
      </c>
      <c r="C603" s="52" t="s">
        <v>192</v>
      </c>
      <c r="D603" s="48" t="s">
        <v>192</v>
      </c>
      <c r="E603" s="143">
        <v>1</v>
      </c>
      <c r="F603" s="64" t="s">
        <v>192</v>
      </c>
      <c r="G603" s="136">
        <v>0</v>
      </c>
      <c r="H603" s="136">
        <v>0</v>
      </c>
      <c r="I603" s="136">
        <v>0</v>
      </c>
      <c r="J603" s="137">
        <f t="shared" si="4"/>
        <v>0</v>
      </c>
      <c r="K603" s="138"/>
      <c r="L603" s="138"/>
      <c r="M603" s="138"/>
      <c r="N603" s="138"/>
      <c r="O603" s="138"/>
      <c r="P603" s="138"/>
      <c r="Q603" s="138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x14ac:dyDescent="0.2">
      <c r="A604" s="62" t="s">
        <v>192</v>
      </c>
      <c r="B604" s="48" t="s">
        <v>35</v>
      </c>
      <c r="C604" s="52" t="s">
        <v>192</v>
      </c>
      <c r="D604" s="48" t="s">
        <v>192</v>
      </c>
      <c r="E604" s="143">
        <v>1</v>
      </c>
      <c r="F604" s="64" t="s">
        <v>192</v>
      </c>
      <c r="G604" s="136">
        <v>0</v>
      </c>
      <c r="H604" s="136">
        <v>0</v>
      </c>
      <c r="I604" s="136">
        <v>0</v>
      </c>
      <c r="J604" s="137">
        <f t="shared" si="4"/>
        <v>0</v>
      </c>
      <c r="K604" s="138"/>
      <c r="L604" s="138"/>
      <c r="M604" s="138"/>
      <c r="N604" s="138"/>
      <c r="O604" s="138"/>
      <c r="P604" s="138"/>
      <c r="Q604" s="138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x14ac:dyDescent="0.2">
      <c r="A605" s="62" t="s">
        <v>192</v>
      </c>
      <c r="B605" s="48" t="s">
        <v>35</v>
      </c>
      <c r="C605" s="52" t="s">
        <v>192</v>
      </c>
      <c r="D605" s="48" t="s">
        <v>192</v>
      </c>
      <c r="E605" s="143">
        <v>1</v>
      </c>
      <c r="F605" s="64" t="s">
        <v>192</v>
      </c>
      <c r="G605" s="136">
        <v>0</v>
      </c>
      <c r="H605" s="136">
        <v>0</v>
      </c>
      <c r="I605" s="136">
        <v>0</v>
      </c>
      <c r="J605" s="137">
        <f t="shared" si="4"/>
        <v>0</v>
      </c>
      <c r="K605" s="138"/>
      <c r="L605" s="138"/>
      <c r="M605" s="138"/>
      <c r="N605" s="138"/>
      <c r="O605" s="138"/>
      <c r="P605" s="138"/>
      <c r="Q605" s="138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x14ac:dyDescent="0.2">
      <c r="A606" s="62" t="s">
        <v>192</v>
      </c>
      <c r="B606" s="48" t="s">
        <v>35</v>
      </c>
      <c r="C606" s="52" t="s">
        <v>192</v>
      </c>
      <c r="D606" s="48" t="s">
        <v>192</v>
      </c>
      <c r="E606" s="143">
        <v>1</v>
      </c>
      <c r="F606" s="64" t="s">
        <v>192</v>
      </c>
      <c r="G606" s="136">
        <v>0</v>
      </c>
      <c r="H606" s="136">
        <v>0</v>
      </c>
      <c r="I606" s="136">
        <v>0</v>
      </c>
      <c r="J606" s="137">
        <f t="shared" si="4"/>
        <v>0</v>
      </c>
      <c r="K606" s="138"/>
      <c r="L606" s="138"/>
      <c r="M606" s="138"/>
      <c r="N606" s="138"/>
      <c r="O606" s="138"/>
      <c r="P606" s="138"/>
      <c r="Q606" s="138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x14ac:dyDescent="0.2">
      <c r="A607" s="62" t="s">
        <v>192</v>
      </c>
      <c r="B607" s="48" t="s">
        <v>35</v>
      </c>
      <c r="C607" s="52" t="s">
        <v>192</v>
      </c>
      <c r="D607" s="48" t="s">
        <v>192</v>
      </c>
      <c r="E607" s="143">
        <v>1</v>
      </c>
      <c r="F607" s="64" t="s">
        <v>192</v>
      </c>
      <c r="G607" s="136">
        <v>0</v>
      </c>
      <c r="H607" s="136">
        <v>0</v>
      </c>
      <c r="I607" s="136">
        <v>0</v>
      </c>
      <c r="J607" s="137">
        <f t="shared" si="4"/>
        <v>0</v>
      </c>
      <c r="K607" s="138"/>
      <c r="L607" s="138"/>
      <c r="M607" s="138"/>
      <c r="N607" s="138"/>
      <c r="O607" s="138"/>
      <c r="P607" s="138"/>
      <c r="Q607" s="138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x14ac:dyDescent="0.2">
      <c r="A608" s="62" t="s">
        <v>192</v>
      </c>
      <c r="B608" s="48" t="s">
        <v>35</v>
      </c>
      <c r="C608" s="52" t="s">
        <v>192</v>
      </c>
      <c r="D608" s="48" t="s">
        <v>192</v>
      </c>
      <c r="E608" s="143">
        <v>1</v>
      </c>
      <c r="F608" s="64" t="s">
        <v>192</v>
      </c>
      <c r="G608" s="136">
        <v>0</v>
      </c>
      <c r="H608" s="136">
        <v>0</v>
      </c>
      <c r="I608" s="136">
        <v>0</v>
      </c>
      <c r="J608" s="137">
        <f t="shared" si="4"/>
        <v>0</v>
      </c>
      <c r="K608" s="138"/>
      <c r="L608" s="138"/>
      <c r="M608" s="138"/>
      <c r="N608" s="138"/>
      <c r="O608" s="138"/>
      <c r="P608" s="138"/>
      <c r="Q608" s="138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x14ac:dyDescent="0.2">
      <c r="A609" s="62" t="s">
        <v>192</v>
      </c>
      <c r="B609" s="48" t="s">
        <v>35</v>
      </c>
      <c r="C609" s="52" t="s">
        <v>192</v>
      </c>
      <c r="D609" s="48" t="s">
        <v>192</v>
      </c>
      <c r="E609" s="143">
        <v>1</v>
      </c>
      <c r="F609" s="64" t="s">
        <v>192</v>
      </c>
      <c r="G609" s="136">
        <v>0</v>
      </c>
      <c r="H609" s="136">
        <v>0</v>
      </c>
      <c r="I609" s="136">
        <v>0</v>
      </c>
      <c r="J609" s="137">
        <f t="shared" si="4"/>
        <v>0</v>
      </c>
      <c r="K609" s="138"/>
      <c r="L609" s="138"/>
      <c r="M609" s="138"/>
      <c r="N609" s="138"/>
      <c r="O609" s="138"/>
      <c r="P609" s="138"/>
      <c r="Q609" s="138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x14ac:dyDescent="0.2">
      <c r="A610" s="62" t="s">
        <v>192</v>
      </c>
      <c r="B610" s="48" t="s">
        <v>35</v>
      </c>
      <c r="C610" s="52" t="s">
        <v>192</v>
      </c>
      <c r="D610" s="48" t="s">
        <v>192</v>
      </c>
      <c r="E610" s="143">
        <v>1</v>
      </c>
      <c r="F610" s="64" t="s">
        <v>192</v>
      </c>
      <c r="G610" s="136">
        <v>0</v>
      </c>
      <c r="H610" s="136">
        <v>0</v>
      </c>
      <c r="I610" s="136">
        <v>0</v>
      </c>
      <c r="J610" s="137">
        <f t="shared" si="4"/>
        <v>0</v>
      </c>
      <c r="K610" s="138"/>
      <c r="L610" s="138"/>
      <c r="M610" s="138"/>
      <c r="N610" s="138"/>
      <c r="O610" s="138"/>
      <c r="P610" s="138"/>
      <c r="Q610" s="138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x14ac:dyDescent="0.2">
      <c r="A611" s="62" t="s">
        <v>192</v>
      </c>
      <c r="B611" s="48" t="s">
        <v>35</v>
      </c>
      <c r="C611" s="52" t="s">
        <v>192</v>
      </c>
      <c r="D611" s="48" t="s">
        <v>192</v>
      </c>
      <c r="E611" s="143">
        <v>1</v>
      </c>
      <c r="F611" s="64" t="s">
        <v>192</v>
      </c>
      <c r="G611" s="136">
        <v>0</v>
      </c>
      <c r="H611" s="136">
        <v>0</v>
      </c>
      <c r="I611" s="136">
        <v>0</v>
      </c>
      <c r="J611" s="137">
        <f t="shared" si="4"/>
        <v>0</v>
      </c>
      <c r="K611" s="138"/>
      <c r="L611" s="138"/>
      <c r="M611" s="138"/>
      <c r="N611" s="138"/>
      <c r="O611" s="138"/>
      <c r="P611" s="138"/>
      <c r="Q611" s="138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x14ac:dyDescent="0.2">
      <c r="A612" s="62" t="s">
        <v>192</v>
      </c>
      <c r="B612" s="48" t="s">
        <v>35</v>
      </c>
      <c r="C612" s="52" t="s">
        <v>192</v>
      </c>
      <c r="D612" s="48" t="s">
        <v>192</v>
      </c>
      <c r="E612" s="143">
        <v>1</v>
      </c>
      <c r="F612" s="64" t="s">
        <v>192</v>
      </c>
      <c r="G612" s="136">
        <v>0</v>
      </c>
      <c r="H612" s="136">
        <v>0</v>
      </c>
      <c r="I612" s="136">
        <v>0</v>
      </c>
      <c r="J612" s="137">
        <f t="shared" si="4"/>
        <v>0</v>
      </c>
      <c r="K612" s="138"/>
      <c r="L612" s="138"/>
      <c r="M612" s="138"/>
      <c r="N612" s="138"/>
      <c r="O612" s="138"/>
      <c r="P612" s="138"/>
      <c r="Q612" s="138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x14ac:dyDescent="0.2">
      <c r="A613" s="62" t="s">
        <v>192</v>
      </c>
      <c r="B613" s="48" t="s">
        <v>35</v>
      </c>
      <c r="C613" s="52" t="s">
        <v>192</v>
      </c>
      <c r="D613" s="48" t="s">
        <v>192</v>
      </c>
      <c r="E613" s="143">
        <v>1</v>
      </c>
      <c r="F613" s="64" t="s">
        <v>192</v>
      </c>
      <c r="G613" s="136">
        <v>0</v>
      </c>
      <c r="H613" s="136">
        <v>0</v>
      </c>
      <c r="I613" s="136">
        <v>0</v>
      </c>
      <c r="J613" s="137">
        <f t="shared" si="4"/>
        <v>0</v>
      </c>
      <c r="K613" s="138"/>
      <c r="L613" s="138"/>
      <c r="M613" s="138"/>
      <c r="N613" s="138"/>
      <c r="O613" s="138"/>
      <c r="P613" s="138"/>
      <c r="Q613" s="138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x14ac:dyDescent="0.2">
      <c r="A614" s="62" t="s">
        <v>192</v>
      </c>
      <c r="B614" s="48" t="s">
        <v>35</v>
      </c>
      <c r="C614" s="52" t="s">
        <v>192</v>
      </c>
      <c r="D614" s="48" t="s">
        <v>192</v>
      </c>
      <c r="E614" s="143">
        <v>1</v>
      </c>
      <c r="F614" s="64" t="s">
        <v>192</v>
      </c>
      <c r="G614" s="136">
        <v>0</v>
      </c>
      <c r="H614" s="136">
        <v>0</v>
      </c>
      <c r="I614" s="136">
        <v>0</v>
      </c>
      <c r="J614" s="137">
        <f t="shared" si="4"/>
        <v>0</v>
      </c>
      <c r="K614" s="138"/>
      <c r="L614" s="138"/>
      <c r="M614" s="138"/>
      <c r="N614" s="138"/>
      <c r="O614" s="138"/>
      <c r="P614" s="138"/>
      <c r="Q614" s="138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x14ac:dyDescent="0.2">
      <c r="A615" s="62" t="s">
        <v>192</v>
      </c>
      <c r="B615" s="48" t="s">
        <v>35</v>
      </c>
      <c r="C615" s="52" t="s">
        <v>192</v>
      </c>
      <c r="D615" s="48" t="s">
        <v>192</v>
      </c>
      <c r="E615" s="143">
        <v>1</v>
      </c>
      <c r="F615" s="64" t="s">
        <v>192</v>
      </c>
      <c r="G615" s="136">
        <v>0</v>
      </c>
      <c r="H615" s="136">
        <v>0</v>
      </c>
      <c r="I615" s="136">
        <v>0</v>
      </c>
      <c r="J615" s="137">
        <f t="shared" si="4"/>
        <v>0</v>
      </c>
      <c r="K615" s="138"/>
      <c r="L615" s="138"/>
      <c r="M615" s="138"/>
      <c r="N615" s="138"/>
      <c r="O615" s="138"/>
      <c r="P615" s="138"/>
      <c r="Q615" s="138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x14ac:dyDescent="0.2">
      <c r="A616" s="62" t="s">
        <v>192</v>
      </c>
      <c r="B616" s="48" t="s">
        <v>35</v>
      </c>
      <c r="C616" s="52" t="s">
        <v>192</v>
      </c>
      <c r="D616" s="48" t="s">
        <v>192</v>
      </c>
      <c r="E616" s="143">
        <v>1</v>
      </c>
      <c r="F616" s="64" t="s">
        <v>192</v>
      </c>
      <c r="G616" s="136">
        <v>0</v>
      </c>
      <c r="H616" s="136">
        <v>0</v>
      </c>
      <c r="I616" s="136">
        <v>0</v>
      </c>
      <c r="J616" s="137">
        <f t="shared" si="4"/>
        <v>0</v>
      </c>
      <c r="K616" s="138"/>
      <c r="L616" s="138"/>
      <c r="M616" s="138"/>
      <c r="N616" s="138"/>
      <c r="O616" s="138"/>
      <c r="P616" s="138"/>
      <c r="Q616" s="138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x14ac:dyDescent="0.2">
      <c r="A617" s="62" t="s">
        <v>192</v>
      </c>
      <c r="B617" s="48" t="s">
        <v>35</v>
      </c>
      <c r="C617" s="52" t="s">
        <v>192</v>
      </c>
      <c r="D617" s="48" t="s">
        <v>192</v>
      </c>
      <c r="E617" s="143">
        <v>1</v>
      </c>
      <c r="F617" s="64" t="s">
        <v>192</v>
      </c>
      <c r="G617" s="136">
        <v>0</v>
      </c>
      <c r="H617" s="136">
        <v>0</v>
      </c>
      <c r="I617" s="136">
        <v>0</v>
      </c>
      <c r="J617" s="137">
        <f t="shared" si="4"/>
        <v>0</v>
      </c>
      <c r="K617" s="138"/>
      <c r="L617" s="138"/>
      <c r="M617" s="138"/>
      <c r="N617" s="138"/>
      <c r="O617" s="138"/>
      <c r="P617" s="138"/>
      <c r="Q617" s="138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x14ac:dyDescent="0.2">
      <c r="A618" s="62" t="s">
        <v>192</v>
      </c>
      <c r="B618" s="48" t="s">
        <v>35</v>
      </c>
      <c r="C618" s="52" t="s">
        <v>192</v>
      </c>
      <c r="D618" s="48" t="s">
        <v>192</v>
      </c>
      <c r="E618" s="143">
        <v>1</v>
      </c>
      <c r="F618" s="64" t="s">
        <v>192</v>
      </c>
      <c r="G618" s="136">
        <v>0</v>
      </c>
      <c r="H618" s="136">
        <v>0</v>
      </c>
      <c r="I618" s="136">
        <v>0</v>
      </c>
      <c r="J618" s="137">
        <f t="shared" si="4"/>
        <v>0</v>
      </c>
      <c r="K618" s="138"/>
      <c r="L618" s="138"/>
      <c r="M618" s="138"/>
      <c r="N618" s="138"/>
      <c r="O618" s="138"/>
      <c r="P618" s="138"/>
      <c r="Q618" s="138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x14ac:dyDescent="0.2">
      <c r="A619" s="62" t="s">
        <v>192</v>
      </c>
      <c r="B619" s="48" t="s">
        <v>35</v>
      </c>
      <c r="C619" s="52" t="s">
        <v>192</v>
      </c>
      <c r="D619" s="48" t="s">
        <v>192</v>
      </c>
      <c r="E619" s="143">
        <v>1</v>
      </c>
      <c r="F619" s="64" t="s">
        <v>192</v>
      </c>
      <c r="G619" s="136">
        <v>0</v>
      </c>
      <c r="H619" s="136">
        <v>0</v>
      </c>
      <c r="I619" s="136">
        <v>0</v>
      </c>
      <c r="J619" s="137">
        <f t="shared" si="4"/>
        <v>0</v>
      </c>
      <c r="K619" s="138"/>
      <c r="L619" s="138"/>
      <c r="M619" s="138"/>
      <c r="N619" s="138"/>
      <c r="O619" s="138"/>
      <c r="P619" s="138"/>
      <c r="Q619" s="138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x14ac:dyDescent="0.2">
      <c r="A620" s="62" t="s">
        <v>192</v>
      </c>
      <c r="B620" s="48" t="s">
        <v>35</v>
      </c>
      <c r="C620" s="52" t="s">
        <v>192</v>
      </c>
      <c r="D620" s="48" t="s">
        <v>192</v>
      </c>
      <c r="E620" s="143">
        <v>1</v>
      </c>
      <c r="F620" s="115" t="s">
        <v>192</v>
      </c>
      <c r="G620" s="136">
        <v>0</v>
      </c>
      <c r="H620" s="136">
        <v>0</v>
      </c>
      <c r="I620" s="136">
        <v>0</v>
      </c>
      <c r="J620" s="137">
        <f t="shared" si="4"/>
        <v>0</v>
      </c>
      <c r="K620" s="138"/>
      <c r="L620" s="138"/>
      <c r="M620" s="138"/>
      <c r="N620" s="138"/>
      <c r="O620" s="138"/>
      <c r="P620" s="138"/>
      <c r="Q620" s="138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x14ac:dyDescent="0.2">
      <c r="A621" s="126" t="s">
        <v>823</v>
      </c>
      <c r="B621" s="48" t="s">
        <v>37</v>
      </c>
      <c r="C621" s="83" t="s">
        <v>188</v>
      </c>
      <c r="D621" s="48" t="s">
        <v>190</v>
      </c>
      <c r="E621" s="143">
        <v>1</v>
      </c>
      <c r="F621" s="87" t="s">
        <v>464</v>
      </c>
      <c r="G621" s="136">
        <v>0</v>
      </c>
      <c r="H621" s="136">
        <v>847.83</v>
      </c>
      <c r="I621" s="136">
        <v>3391.31</v>
      </c>
      <c r="J621" s="137">
        <f t="shared" si="4"/>
        <v>4239.1400000000003</v>
      </c>
      <c r="K621" s="138"/>
      <c r="L621" s="138"/>
      <c r="M621" s="138"/>
      <c r="N621" s="138"/>
      <c r="O621" s="138"/>
      <c r="P621" s="138"/>
      <c r="Q621" s="138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x14ac:dyDescent="0.2">
      <c r="A622" s="126" t="s">
        <v>823</v>
      </c>
      <c r="B622" s="48" t="s">
        <v>37</v>
      </c>
      <c r="C622" s="101" t="s">
        <v>188</v>
      </c>
      <c r="D622" s="48" t="s">
        <v>190</v>
      </c>
      <c r="E622" s="143">
        <v>1</v>
      </c>
      <c r="F622" s="87" t="s">
        <v>463</v>
      </c>
      <c r="G622" s="136">
        <v>0</v>
      </c>
      <c r="H622" s="136">
        <v>847.83</v>
      </c>
      <c r="I622" s="136">
        <v>3391.31</v>
      </c>
      <c r="J622" s="137">
        <f t="shared" si="4"/>
        <v>4239.1400000000003</v>
      </c>
      <c r="K622" s="138"/>
      <c r="L622" s="138"/>
      <c r="M622" s="138"/>
      <c r="N622" s="138"/>
      <c r="O622" s="138"/>
      <c r="P622" s="138"/>
      <c r="Q622" s="138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x14ac:dyDescent="0.2">
      <c r="A623" s="126" t="s">
        <v>533</v>
      </c>
      <c r="B623" s="48" t="s">
        <v>37</v>
      </c>
      <c r="C623" s="83" t="s">
        <v>188</v>
      </c>
      <c r="D623" s="48" t="s">
        <v>190</v>
      </c>
      <c r="E623" s="143">
        <v>1</v>
      </c>
      <c r="F623" s="87" t="s">
        <v>465</v>
      </c>
      <c r="G623" s="136">
        <v>0</v>
      </c>
      <c r="H623" s="136">
        <v>847.83</v>
      </c>
      <c r="I623" s="136">
        <v>3391.31</v>
      </c>
      <c r="J623" s="137">
        <f t="shared" si="4"/>
        <v>4239.1400000000003</v>
      </c>
      <c r="K623" s="138"/>
      <c r="L623" s="138"/>
      <c r="M623" s="138"/>
      <c r="N623" s="138"/>
      <c r="O623" s="138"/>
      <c r="P623" s="138"/>
      <c r="Q623" s="138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x14ac:dyDescent="0.2">
      <c r="A624" s="126" t="s">
        <v>823</v>
      </c>
      <c r="B624" s="48" t="s">
        <v>37</v>
      </c>
      <c r="C624" s="83" t="s">
        <v>188</v>
      </c>
      <c r="D624" s="48" t="s">
        <v>190</v>
      </c>
      <c r="E624" s="143">
        <v>1</v>
      </c>
      <c r="F624" s="87" t="s">
        <v>452</v>
      </c>
      <c r="G624" s="136">
        <v>0</v>
      </c>
      <c r="H624" s="136">
        <v>847.83</v>
      </c>
      <c r="I624" s="136">
        <v>3391.31</v>
      </c>
      <c r="J624" s="137">
        <f t="shared" si="4"/>
        <v>4239.1400000000003</v>
      </c>
      <c r="K624" s="138"/>
      <c r="L624" s="138"/>
      <c r="M624" s="138"/>
      <c r="N624" s="138"/>
      <c r="O624" s="138"/>
      <c r="P624" s="138"/>
      <c r="Q624" s="138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x14ac:dyDescent="0.2">
      <c r="A625" s="61" t="s">
        <v>426</v>
      </c>
      <c r="B625" s="48" t="s">
        <v>37</v>
      </c>
      <c r="C625" s="48" t="s">
        <v>185</v>
      </c>
      <c r="D625" s="48" t="s">
        <v>189</v>
      </c>
      <c r="E625" s="143">
        <v>1</v>
      </c>
      <c r="F625" s="63" t="s">
        <v>410</v>
      </c>
      <c r="G625" s="136">
        <v>0</v>
      </c>
      <c r="H625" s="136">
        <v>0</v>
      </c>
      <c r="I625" s="136">
        <v>3391.31</v>
      </c>
      <c r="J625" s="137">
        <f t="shared" si="4"/>
        <v>3391.31</v>
      </c>
      <c r="K625" s="138"/>
      <c r="L625" s="138"/>
      <c r="M625" s="138"/>
      <c r="N625" s="138"/>
      <c r="O625" s="138"/>
      <c r="P625" s="138"/>
      <c r="Q625" s="138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x14ac:dyDescent="0.2">
      <c r="A626" s="126" t="s">
        <v>813</v>
      </c>
      <c r="B626" s="48" t="s">
        <v>37</v>
      </c>
      <c r="C626" s="83" t="s">
        <v>188</v>
      </c>
      <c r="D626" s="83" t="s">
        <v>190</v>
      </c>
      <c r="E626" s="224">
        <v>1</v>
      </c>
      <c r="F626" s="87" t="s">
        <v>566</v>
      </c>
      <c r="G626" s="136">
        <v>0</v>
      </c>
      <c r="H626" s="136">
        <v>847.83</v>
      </c>
      <c r="I626" s="136">
        <v>3391.31</v>
      </c>
      <c r="J626" s="137">
        <f t="shared" si="4"/>
        <v>4239.1400000000003</v>
      </c>
      <c r="K626" s="138"/>
      <c r="L626" s="138"/>
      <c r="M626" s="138"/>
      <c r="N626" s="138"/>
      <c r="O626" s="138"/>
      <c r="P626" s="138"/>
      <c r="Q626" s="138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x14ac:dyDescent="0.2">
      <c r="A627" s="61" t="s">
        <v>397</v>
      </c>
      <c r="B627" s="48" t="s">
        <v>37</v>
      </c>
      <c r="C627" s="83" t="s">
        <v>191</v>
      </c>
      <c r="D627" s="48" t="s">
        <v>190</v>
      </c>
      <c r="E627" s="143">
        <v>1</v>
      </c>
      <c r="F627" s="86" t="s">
        <v>534</v>
      </c>
      <c r="G627" s="136">
        <v>0</v>
      </c>
      <c r="H627" s="136">
        <v>847.83</v>
      </c>
      <c r="I627" s="136">
        <v>3391.31</v>
      </c>
      <c r="J627" s="137">
        <f t="shared" si="4"/>
        <v>4239.1400000000003</v>
      </c>
      <c r="K627" s="138"/>
      <c r="L627" s="138"/>
      <c r="M627" s="138"/>
      <c r="N627" s="138"/>
      <c r="O627" s="138"/>
      <c r="P627" s="138"/>
      <c r="Q627" s="138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x14ac:dyDescent="0.2">
      <c r="A628" s="126" t="s">
        <v>533</v>
      </c>
      <c r="B628" s="48" t="s">
        <v>37</v>
      </c>
      <c r="C628" s="83" t="s">
        <v>188</v>
      </c>
      <c r="D628" s="48" t="s">
        <v>190</v>
      </c>
      <c r="E628" s="143">
        <v>1</v>
      </c>
      <c r="F628" s="204" t="s">
        <v>889</v>
      </c>
      <c r="G628" s="136">
        <v>0</v>
      </c>
      <c r="H628" s="136">
        <v>847.83</v>
      </c>
      <c r="I628" s="136">
        <v>3391.31</v>
      </c>
      <c r="J628" s="137">
        <f t="shared" si="4"/>
        <v>4239.1400000000003</v>
      </c>
      <c r="K628" s="138"/>
      <c r="L628" s="138"/>
      <c r="M628" s="138"/>
      <c r="N628" s="138"/>
      <c r="O628" s="138"/>
      <c r="P628" s="138"/>
      <c r="Q628" s="138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x14ac:dyDescent="0.2">
      <c r="A629" s="126" t="s">
        <v>533</v>
      </c>
      <c r="B629" s="48" t="s">
        <v>37</v>
      </c>
      <c r="C629" s="83" t="s">
        <v>187</v>
      </c>
      <c r="D629" s="48" t="s">
        <v>190</v>
      </c>
      <c r="E629" s="143">
        <v>1</v>
      </c>
      <c r="F629" s="220" t="s">
        <v>910</v>
      </c>
      <c r="G629" s="136">
        <v>0</v>
      </c>
      <c r="H629" s="136">
        <v>847.83</v>
      </c>
      <c r="I629" s="136">
        <v>3391.31</v>
      </c>
      <c r="J629" s="137">
        <f t="shared" si="4"/>
        <v>4239.1400000000003</v>
      </c>
      <c r="K629" s="138"/>
      <c r="L629" s="138"/>
      <c r="M629" s="138"/>
      <c r="N629" s="138"/>
      <c r="O629" s="138"/>
      <c r="P629" s="138"/>
      <c r="Q629" s="138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x14ac:dyDescent="0.2">
      <c r="A630" s="61" t="s">
        <v>397</v>
      </c>
      <c r="B630" s="48" t="s">
        <v>37</v>
      </c>
      <c r="C630" s="83" t="s">
        <v>187</v>
      </c>
      <c r="D630" s="48" t="s">
        <v>190</v>
      </c>
      <c r="E630" s="143">
        <v>1</v>
      </c>
      <c r="F630" s="204" t="s">
        <v>827</v>
      </c>
      <c r="G630" s="136">
        <v>0</v>
      </c>
      <c r="H630" s="136">
        <v>847.83</v>
      </c>
      <c r="I630" s="136">
        <v>3391.31</v>
      </c>
      <c r="J630" s="137">
        <f t="shared" si="4"/>
        <v>4239.1400000000003</v>
      </c>
      <c r="K630" s="138"/>
      <c r="L630" s="138"/>
      <c r="M630" s="138"/>
      <c r="N630" s="138"/>
      <c r="O630" s="138"/>
      <c r="P630" s="138"/>
      <c r="Q630" s="138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x14ac:dyDescent="0.2">
      <c r="A631" s="61" t="s">
        <v>434</v>
      </c>
      <c r="B631" s="48" t="s">
        <v>37</v>
      </c>
      <c r="C631" s="48" t="s">
        <v>188</v>
      </c>
      <c r="D631" s="48" t="s">
        <v>190</v>
      </c>
      <c r="E631" s="143">
        <v>1</v>
      </c>
      <c r="F631" s="63" t="s">
        <v>418</v>
      </c>
      <c r="G631" s="136">
        <v>0</v>
      </c>
      <c r="H631" s="136">
        <v>847.83</v>
      </c>
      <c r="I631" s="136">
        <v>3391.31</v>
      </c>
      <c r="J631" s="137">
        <f t="shared" si="4"/>
        <v>4239.1400000000003</v>
      </c>
      <c r="K631" s="138"/>
      <c r="L631" s="138"/>
      <c r="M631" s="138"/>
      <c r="N631" s="138"/>
      <c r="O631" s="138"/>
      <c r="P631" s="138"/>
      <c r="Q631" s="138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x14ac:dyDescent="0.2">
      <c r="A632" s="61" t="s">
        <v>397</v>
      </c>
      <c r="B632" s="48" t="s">
        <v>37</v>
      </c>
      <c r="C632" s="48" t="s">
        <v>187</v>
      </c>
      <c r="D632" s="48" t="s">
        <v>190</v>
      </c>
      <c r="E632" s="143">
        <v>1</v>
      </c>
      <c r="F632" s="63" t="s">
        <v>419</v>
      </c>
      <c r="G632" s="136">
        <v>0</v>
      </c>
      <c r="H632" s="136">
        <v>847.83</v>
      </c>
      <c r="I632" s="136">
        <v>3391.31</v>
      </c>
      <c r="J632" s="137">
        <f t="shared" si="4"/>
        <v>4239.1400000000003</v>
      </c>
      <c r="K632" s="138"/>
      <c r="L632" s="138"/>
      <c r="M632" s="138"/>
      <c r="N632" s="138"/>
      <c r="O632" s="138"/>
      <c r="P632" s="138"/>
      <c r="Q632" s="138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x14ac:dyDescent="0.2">
      <c r="A633" s="61" t="s">
        <v>435</v>
      </c>
      <c r="B633" s="48" t="s">
        <v>37</v>
      </c>
      <c r="C633" s="48" t="s">
        <v>185</v>
      </c>
      <c r="D633" s="48" t="s">
        <v>190</v>
      </c>
      <c r="E633" s="143">
        <v>1</v>
      </c>
      <c r="F633" s="63" t="s">
        <v>420</v>
      </c>
      <c r="G633" s="136">
        <v>0</v>
      </c>
      <c r="H633" s="136">
        <v>847.83</v>
      </c>
      <c r="I633" s="136">
        <v>3391.31</v>
      </c>
      <c r="J633" s="137">
        <f t="shared" si="4"/>
        <v>4239.1400000000003</v>
      </c>
      <c r="K633" s="138"/>
      <c r="L633" s="138"/>
      <c r="M633" s="138"/>
      <c r="N633" s="138"/>
      <c r="O633" s="138"/>
      <c r="P633" s="138"/>
      <c r="Q633" s="138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x14ac:dyDescent="0.2">
      <c r="A634" s="61" t="s">
        <v>436</v>
      </c>
      <c r="B634" s="48" t="s">
        <v>37</v>
      </c>
      <c r="C634" s="48" t="s">
        <v>257</v>
      </c>
      <c r="D634" s="48" t="s">
        <v>190</v>
      </c>
      <c r="E634" s="143">
        <v>1</v>
      </c>
      <c r="F634" s="63" t="s">
        <v>421</v>
      </c>
      <c r="G634" s="136">
        <v>0</v>
      </c>
      <c r="H634" s="136">
        <v>847.83</v>
      </c>
      <c r="I634" s="136">
        <v>3391.31</v>
      </c>
      <c r="J634" s="137">
        <f t="shared" si="4"/>
        <v>4239.1400000000003</v>
      </c>
      <c r="K634" s="138"/>
      <c r="L634" s="138"/>
      <c r="M634" s="138"/>
      <c r="N634" s="138"/>
      <c r="O634" s="138"/>
      <c r="P634" s="138"/>
      <c r="Q634" s="138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x14ac:dyDescent="0.2">
      <c r="A635" s="61" t="s">
        <v>437</v>
      </c>
      <c r="B635" s="48" t="s">
        <v>37</v>
      </c>
      <c r="C635" s="48" t="s">
        <v>213</v>
      </c>
      <c r="D635" s="48" t="s">
        <v>190</v>
      </c>
      <c r="E635" s="143">
        <v>1</v>
      </c>
      <c r="F635" s="63" t="s">
        <v>422</v>
      </c>
      <c r="G635" s="136">
        <v>0</v>
      </c>
      <c r="H635" s="136">
        <v>847.83</v>
      </c>
      <c r="I635" s="136">
        <v>3391.31</v>
      </c>
      <c r="J635" s="137">
        <f t="shared" si="4"/>
        <v>4239.1400000000003</v>
      </c>
      <c r="K635" s="138"/>
      <c r="L635" s="138"/>
      <c r="M635" s="138"/>
      <c r="N635" s="138"/>
      <c r="O635" s="138"/>
      <c r="P635" s="138"/>
      <c r="Q635" s="138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x14ac:dyDescent="0.2">
      <c r="A636" s="126" t="s">
        <v>397</v>
      </c>
      <c r="B636" s="48" t="s">
        <v>37</v>
      </c>
      <c r="C636" s="83" t="s">
        <v>191</v>
      </c>
      <c r="D636" s="48" t="s">
        <v>190</v>
      </c>
      <c r="E636" s="143">
        <v>1</v>
      </c>
      <c r="F636" s="202" t="s">
        <v>716</v>
      </c>
      <c r="G636" s="136">
        <v>0</v>
      </c>
      <c r="H636" s="136">
        <v>847.83</v>
      </c>
      <c r="I636" s="136">
        <v>3391.31</v>
      </c>
      <c r="J636" s="137">
        <f t="shared" si="4"/>
        <v>4239.1400000000003</v>
      </c>
      <c r="K636" s="138"/>
      <c r="L636" s="138"/>
      <c r="M636" s="138"/>
      <c r="N636" s="138"/>
      <c r="O636" s="138"/>
      <c r="P636" s="138"/>
      <c r="Q636" s="138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x14ac:dyDescent="0.2">
      <c r="A637" s="126" t="s">
        <v>397</v>
      </c>
      <c r="B637" s="48" t="s">
        <v>37</v>
      </c>
      <c r="C637" s="83" t="s">
        <v>188</v>
      </c>
      <c r="D637" s="48" t="s">
        <v>189</v>
      </c>
      <c r="E637" s="143">
        <v>1</v>
      </c>
      <c r="F637" s="63" t="s">
        <v>505</v>
      </c>
      <c r="G637" s="136">
        <v>0</v>
      </c>
      <c r="H637" s="136">
        <v>0</v>
      </c>
      <c r="I637" s="136">
        <v>3391.31</v>
      </c>
      <c r="J637" s="137">
        <f t="shared" si="4"/>
        <v>3391.31</v>
      </c>
      <c r="K637" s="138"/>
      <c r="L637" s="138"/>
      <c r="M637" s="138"/>
      <c r="N637" s="138"/>
      <c r="O637" s="138"/>
      <c r="P637" s="138"/>
      <c r="Q637" s="138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x14ac:dyDescent="0.2">
      <c r="A638" s="126" t="s">
        <v>397</v>
      </c>
      <c r="B638" s="48" t="s">
        <v>37</v>
      </c>
      <c r="C638" s="83" t="s">
        <v>212</v>
      </c>
      <c r="D638" s="48" t="s">
        <v>190</v>
      </c>
      <c r="E638" s="143">
        <v>1</v>
      </c>
      <c r="F638" s="86" t="s">
        <v>772</v>
      </c>
      <c r="G638" s="136">
        <v>0</v>
      </c>
      <c r="H638" s="136">
        <v>847.83</v>
      </c>
      <c r="I638" s="136">
        <v>3391.31</v>
      </c>
      <c r="J638" s="137">
        <f t="shared" si="4"/>
        <v>4239.1400000000003</v>
      </c>
      <c r="K638" s="138"/>
      <c r="L638" s="138"/>
      <c r="M638" s="138"/>
      <c r="N638" s="138"/>
      <c r="O638" s="138"/>
      <c r="P638" s="138"/>
      <c r="Q638" s="138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x14ac:dyDescent="0.2">
      <c r="A639" s="126" t="s">
        <v>397</v>
      </c>
      <c r="B639" s="48" t="s">
        <v>37</v>
      </c>
      <c r="C639" s="83" t="s">
        <v>212</v>
      </c>
      <c r="D639" s="48" t="s">
        <v>190</v>
      </c>
      <c r="E639" s="143">
        <v>1</v>
      </c>
      <c r="F639" s="86" t="s">
        <v>773</v>
      </c>
      <c r="G639" s="136">
        <v>0</v>
      </c>
      <c r="H639" s="136">
        <v>847.83</v>
      </c>
      <c r="I639" s="136">
        <v>3391.31</v>
      </c>
      <c r="J639" s="137">
        <f t="shared" si="4"/>
        <v>4239.1400000000003</v>
      </c>
      <c r="K639" s="138"/>
      <c r="L639" s="138"/>
      <c r="M639" s="138"/>
      <c r="N639" s="138"/>
      <c r="O639" s="138"/>
      <c r="P639" s="138"/>
      <c r="Q639" s="138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x14ac:dyDescent="0.2">
      <c r="A640" s="126" t="s">
        <v>397</v>
      </c>
      <c r="B640" s="48" t="s">
        <v>37</v>
      </c>
      <c r="C640" s="83" t="s">
        <v>212</v>
      </c>
      <c r="D640" s="48" t="s">
        <v>190</v>
      </c>
      <c r="E640" s="143">
        <v>1</v>
      </c>
      <c r="F640" s="86" t="s">
        <v>856</v>
      </c>
      <c r="G640" s="136">
        <v>0</v>
      </c>
      <c r="H640" s="136">
        <v>847.83</v>
      </c>
      <c r="I640" s="136">
        <v>3391.31</v>
      </c>
      <c r="J640" s="137">
        <f t="shared" si="4"/>
        <v>4239.1400000000003</v>
      </c>
      <c r="K640" s="138"/>
      <c r="L640" s="138"/>
      <c r="M640" s="138"/>
      <c r="N640" s="138"/>
      <c r="O640" s="138"/>
      <c r="P640" s="138"/>
      <c r="Q640" s="138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x14ac:dyDescent="0.2">
      <c r="A641" s="126" t="s">
        <v>397</v>
      </c>
      <c r="B641" s="48" t="s">
        <v>37</v>
      </c>
      <c r="C641" s="83" t="s">
        <v>212</v>
      </c>
      <c r="D641" s="48" t="s">
        <v>190</v>
      </c>
      <c r="E641" s="143">
        <v>1</v>
      </c>
      <c r="F641" s="86" t="s">
        <v>864</v>
      </c>
      <c r="G641" s="136">
        <v>0</v>
      </c>
      <c r="H641" s="136">
        <v>847.83</v>
      </c>
      <c r="I641" s="136">
        <v>3391.31</v>
      </c>
      <c r="J641" s="137">
        <f t="shared" si="4"/>
        <v>4239.1400000000003</v>
      </c>
      <c r="K641" s="138"/>
      <c r="L641" s="138"/>
      <c r="M641" s="138"/>
      <c r="N641" s="138"/>
      <c r="O641" s="138"/>
      <c r="P641" s="138"/>
      <c r="Q641" s="138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x14ac:dyDescent="0.2">
      <c r="A642" s="126" t="s">
        <v>397</v>
      </c>
      <c r="B642" s="48" t="s">
        <v>37</v>
      </c>
      <c r="C642" s="83" t="s">
        <v>187</v>
      </c>
      <c r="D642" s="48" t="s">
        <v>190</v>
      </c>
      <c r="E642" s="143">
        <v>1</v>
      </c>
      <c r="F642" s="86" t="s">
        <v>865</v>
      </c>
      <c r="G642" s="136">
        <v>0</v>
      </c>
      <c r="H642" s="136">
        <v>847.83</v>
      </c>
      <c r="I642" s="136">
        <v>3391.31</v>
      </c>
      <c r="J642" s="137">
        <f t="shared" si="4"/>
        <v>4239.1400000000003</v>
      </c>
      <c r="K642" s="138"/>
      <c r="L642" s="138"/>
      <c r="M642" s="138"/>
      <c r="N642" s="138"/>
      <c r="O642" s="138"/>
      <c r="P642" s="138"/>
      <c r="Q642" s="138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x14ac:dyDescent="0.2">
      <c r="A643" s="126" t="s">
        <v>397</v>
      </c>
      <c r="B643" s="48" t="s">
        <v>37</v>
      </c>
      <c r="C643" s="83" t="s">
        <v>212</v>
      </c>
      <c r="D643" s="48" t="s">
        <v>190</v>
      </c>
      <c r="E643" s="143">
        <v>1</v>
      </c>
      <c r="F643" s="86" t="s">
        <v>868</v>
      </c>
      <c r="G643" s="136">
        <v>0</v>
      </c>
      <c r="H643" s="136">
        <v>847.83</v>
      </c>
      <c r="I643" s="136">
        <v>3391.31</v>
      </c>
      <c r="J643" s="137">
        <f t="shared" si="4"/>
        <v>4239.1400000000003</v>
      </c>
      <c r="K643" s="138"/>
      <c r="L643" s="138"/>
      <c r="M643" s="138"/>
      <c r="N643" s="138"/>
      <c r="O643" s="138"/>
      <c r="P643" s="138"/>
      <c r="Q643" s="138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x14ac:dyDescent="0.2">
      <c r="A644" s="126" t="s">
        <v>533</v>
      </c>
      <c r="B644" s="48" t="s">
        <v>37</v>
      </c>
      <c r="C644" s="83" t="s">
        <v>187</v>
      </c>
      <c r="D644" s="48" t="s">
        <v>190</v>
      </c>
      <c r="E644" s="143">
        <v>1</v>
      </c>
      <c r="F644" s="86" t="s">
        <v>874</v>
      </c>
      <c r="G644" s="136">
        <v>0</v>
      </c>
      <c r="H644" s="136">
        <v>847.83</v>
      </c>
      <c r="I644" s="136">
        <v>3391.31</v>
      </c>
      <c r="J644" s="137">
        <f t="shared" si="4"/>
        <v>4239.1400000000003</v>
      </c>
      <c r="K644" s="138"/>
      <c r="L644" s="138"/>
      <c r="M644" s="138"/>
      <c r="N644" s="138"/>
      <c r="O644" s="138"/>
      <c r="P644" s="138"/>
      <c r="Q644" s="138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x14ac:dyDescent="0.2">
      <c r="A645" s="126" t="s">
        <v>533</v>
      </c>
      <c r="B645" s="48" t="s">
        <v>37</v>
      </c>
      <c r="C645" s="83" t="s">
        <v>212</v>
      </c>
      <c r="D645" s="48" t="s">
        <v>190</v>
      </c>
      <c r="E645" s="143">
        <v>1</v>
      </c>
      <c r="F645" s="86" t="s">
        <v>877</v>
      </c>
      <c r="G645" s="136">
        <v>0</v>
      </c>
      <c r="H645" s="136">
        <v>847.83</v>
      </c>
      <c r="I645" s="136">
        <v>3391.31</v>
      </c>
      <c r="J645" s="137">
        <f t="shared" si="4"/>
        <v>4239.1400000000003</v>
      </c>
      <c r="K645" s="138"/>
      <c r="L645" s="138"/>
      <c r="M645" s="138"/>
      <c r="N645" s="138"/>
      <c r="O645" s="138"/>
      <c r="P645" s="138"/>
      <c r="Q645" s="138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x14ac:dyDescent="0.2">
      <c r="A646" s="126" t="s">
        <v>533</v>
      </c>
      <c r="B646" s="48" t="s">
        <v>37</v>
      </c>
      <c r="C646" s="83" t="s">
        <v>187</v>
      </c>
      <c r="D646" s="48" t="s">
        <v>190</v>
      </c>
      <c r="E646" s="143">
        <v>1</v>
      </c>
      <c r="F646" s="204" t="s">
        <v>891</v>
      </c>
      <c r="G646" s="136">
        <v>0</v>
      </c>
      <c r="H646" s="136">
        <v>847.83</v>
      </c>
      <c r="I646" s="136">
        <v>3391.31</v>
      </c>
      <c r="J646" s="137">
        <f t="shared" si="4"/>
        <v>4239.1400000000003</v>
      </c>
      <c r="K646" s="138"/>
      <c r="L646" s="138"/>
      <c r="M646" s="138"/>
      <c r="N646" s="138"/>
      <c r="O646" s="138"/>
      <c r="P646" s="138"/>
      <c r="Q646" s="138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x14ac:dyDescent="0.2">
      <c r="A647" s="126" t="s">
        <v>533</v>
      </c>
      <c r="B647" s="48" t="s">
        <v>37</v>
      </c>
      <c r="C647" s="83" t="s">
        <v>187</v>
      </c>
      <c r="D647" s="48" t="s">
        <v>190</v>
      </c>
      <c r="E647" s="143">
        <v>1</v>
      </c>
      <c r="F647" s="227" t="s">
        <v>950</v>
      </c>
      <c r="G647" s="136">
        <v>0</v>
      </c>
      <c r="H647" s="136">
        <v>847.83</v>
      </c>
      <c r="I647" s="136">
        <v>3391.31</v>
      </c>
      <c r="J647" s="137">
        <f t="shared" si="4"/>
        <v>4239.1400000000003</v>
      </c>
      <c r="K647" s="138"/>
      <c r="L647" s="138"/>
      <c r="M647" s="138"/>
      <c r="N647" s="138"/>
      <c r="O647" s="138"/>
      <c r="P647" s="138"/>
      <c r="Q647" s="138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x14ac:dyDescent="0.2">
      <c r="A648" s="126" t="s">
        <v>533</v>
      </c>
      <c r="B648" s="48" t="s">
        <v>37</v>
      </c>
      <c r="C648" s="83" t="s">
        <v>187</v>
      </c>
      <c r="D648" s="48" t="s">
        <v>190</v>
      </c>
      <c r="E648" s="143">
        <v>1</v>
      </c>
      <c r="F648" s="86" t="s">
        <v>912</v>
      </c>
      <c r="G648" s="136">
        <v>0</v>
      </c>
      <c r="H648" s="136">
        <v>847.83</v>
      </c>
      <c r="I648" s="136">
        <v>3391.31</v>
      </c>
      <c r="J648" s="137">
        <f t="shared" si="4"/>
        <v>4239.1400000000003</v>
      </c>
      <c r="K648" s="138"/>
      <c r="L648" s="138"/>
      <c r="M648" s="138"/>
      <c r="N648" s="138"/>
      <c r="O648" s="138"/>
      <c r="P648" s="138"/>
      <c r="Q648" s="138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x14ac:dyDescent="0.2">
      <c r="A649" s="126" t="s">
        <v>533</v>
      </c>
      <c r="B649" s="48" t="s">
        <v>37</v>
      </c>
      <c r="C649" s="83" t="s">
        <v>187</v>
      </c>
      <c r="D649" s="48" t="s">
        <v>190</v>
      </c>
      <c r="E649" s="143">
        <v>1</v>
      </c>
      <c r="F649" s="86" t="s">
        <v>935</v>
      </c>
      <c r="G649" s="136">
        <v>0</v>
      </c>
      <c r="H649" s="136">
        <v>847.83</v>
      </c>
      <c r="I649" s="136">
        <v>3391.31</v>
      </c>
      <c r="J649" s="137">
        <f t="shared" si="4"/>
        <v>4239.1400000000003</v>
      </c>
      <c r="K649" s="138"/>
      <c r="L649" s="138"/>
      <c r="M649" s="138"/>
      <c r="N649" s="138"/>
      <c r="O649" s="138"/>
      <c r="P649" s="138"/>
      <c r="Q649" s="138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x14ac:dyDescent="0.2">
      <c r="A650" s="62" t="s">
        <v>192</v>
      </c>
      <c r="B650" s="48" t="s">
        <v>37</v>
      </c>
      <c r="C650" s="52" t="s">
        <v>192</v>
      </c>
      <c r="D650" s="48" t="s">
        <v>192</v>
      </c>
      <c r="E650" s="143">
        <v>1</v>
      </c>
      <c r="F650" s="172" t="s">
        <v>192</v>
      </c>
      <c r="G650" s="136">
        <v>0</v>
      </c>
      <c r="H650" s="136">
        <v>0</v>
      </c>
      <c r="I650" s="136">
        <v>0</v>
      </c>
      <c r="J650" s="137">
        <v>0</v>
      </c>
      <c r="K650" s="138"/>
      <c r="L650" s="138"/>
      <c r="M650" s="138"/>
      <c r="N650" s="138"/>
      <c r="O650" s="138"/>
      <c r="P650" s="138"/>
      <c r="Q650" s="138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x14ac:dyDescent="0.2">
      <c r="A651" s="62" t="s">
        <v>192</v>
      </c>
      <c r="B651" s="48" t="s">
        <v>37</v>
      </c>
      <c r="C651" s="52" t="s">
        <v>192</v>
      </c>
      <c r="D651" s="48" t="s">
        <v>192</v>
      </c>
      <c r="E651" s="143">
        <v>1</v>
      </c>
      <c r="F651" s="172" t="s">
        <v>192</v>
      </c>
      <c r="G651" s="136">
        <v>0</v>
      </c>
      <c r="H651" s="136">
        <v>0</v>
      </c>
      <c r="I651" s="136">
        <v>0</v>
      </c>
      <c r="J651" s="137">
        <f t="shared" si="4"/>
        <v>0</v>
      </c>
      <c r="K651" s="138"/>
      <c r="L651" s="138"/>
      <c r="M651" s="138"/>
      <c r="N651" s="138"/>
      <c r="O651" s="138"/>
      <c r="P651" s="138"/>
      <c r="Q651" s="138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x14ac:dyDescent="0.2">
      <c r="A652" s="62" t="s">
        <v>192</v>
      </c>
      <c r="B652" s="48" t="s">
        <v>37</v>
      </c>
      <c r="C652" s="52" t="s">
        <v>192</v>
      </c>
      <c r="D652" s="48" t="s">
        <v>192</v>
      </c>
      <c r="E652" s="143">
        <v>1</v>
      </c>
      <c r="F652" s="172" t="s">
        <v>192</v>
      </c>
      <c r="G652" s="136">
        <v>0</v>
      </c>
      <c r="H652" s="136">
        <v>0</v>
      </c>
      <c r="I652" s="136">
        <v>0</v>
      </c>
      <c r="J652" s="137">
        <f t="shared" si="4"/>
        <v>0</v>
      </c>
      <c r="K652" s="138"/>
      <c r="L652" s="138"/>
      <c r="M652" s="138"/>
      <c r="N652" s="138"/>
      <c r="O652" s="138"/>
      <c r="P652" s="138"/>
      <c r="Q652" s="138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x14ac:dyDescent="0.2">
      <c r="A653" s="62" t="s">
        <v>192</v>
      </c>
      <c r="B653" s="48" t="s">
        <v>37</v>
      </c>
      <c r="C653" s="52" t="s">
        <v>192</v>
      </c>
      <c r="D653" s="48" t="s">
        <v>192</v>
      </c>
      <c r="E653" s="143">
        <v>1</v>
      </c>
      <c r="F653" s="172" t="s">
        <v>192</v>
      </c>
      <c r="G653" s="136">
        <v>0</v>
      </c>
      <c r="H653" s="136">
        <v>0</v>
      </c>
      <c r="I653" s="136">
        <v>0</v>
      </c>
      <c r="J653" s="137">
        <f t="shared" si="4"/>
        <v>0</v>
      </c>
      <c r="K653" s="138"/>
      <c r="L653" s="138"/>
      <c r="M653" s="138"/>
      <c r="N653" s="138"/>
      <c r="O653" s="138"/>
      <c r="P653" s="138"/>
      <c r="Q653" s="138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x14ac:dyDescent="0.2">
      <c r="A654" s="62" t="s">
        <v>192</v>
      </c>
      <c r="B654" s="48" t="s">
        <v>37</v>
      </c>
      <c r="C654" s="52" t="s">
        <v>192</v>
      </c>
      <c r="D654" s="48" t="s">
        <v>192</v>
      </c>
      <c r="E654" s="143">
        <v>1</v>
      </c>
      <c r="F654" s="172" t="s">
        <v>192</v>
      </c>
      <c r="G654" s="136">
        <v>0</v>
      </c>
      <c r="H654" s="136">
        <v>0</v>
      </c>
      <c r="I654" s="136">
        <v>0</v>
      </c>
      <c r="J654" s="137">
        <f t="shared" si="4"/>
        <v>0</v>
      </c>
      <c r="K654" s="138"/>
      <c r="L654" s="138"/>
      <c r="M654" s="138"/>
      <c r="N654" s="138"/>
      <c r="O654" s="138"/>
      <c r="P654" s="138"/>
      <c r="Q654" s="138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x14ac:dyDescent="0.2">
      <c r="A655" s="62" t="s">
        <v>192</v>
      </c>
      <c r="B655" s="48" t="s">
        <v>37</v>
      </c>
      <c r="C655" s="52" t="s">
        <v>192</v>
      </c>
      <c r="D655" s="48" t="s">
        <v>192</v>
      </c>
      <c r="E655" s="143">
        <v>1</v>
      </c>
      <c r="F655" s="172" t="s">
        <v>192</v>
      </c>
      <c r="G655" s="136">
        <v>0</v>
      </c>
      <c r="H655" s="136">
        <v>0</v>
      </c>
      <c r="I655" s="136">
        <v>0</v>
      </c>
      <c r="J655" s="137">
        <f t="shared" si="4"/>
        <v>0</v>
      </c>
      <c r="K655" s="138"/>
      <c r="L655" s="138"/>
      <c r="M655" s="138"/>
      <c r="N655" s="138"/>
      <c r="O655" s="138"/>
      <c r="P655" s="138"/>
      <c r="Q655" s="138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x14ac:dyDescent="0.2">
      <c r="A656" s="62" t="s">
        <v>192</v>
      </c>
      <c r="B656" s="48" t="s">
        <v>37</v>
      </c>
      <c r="C656" s="52" t="s">
        <v>192</v>
      </c>
      <c r="D656" s="48" t="s">
        <v>192</v>
      </c>
      <c r="E656" s="143">
        <v>1</v>
      </c>
      <c r="F656" s="172" t="s">
        <v>192</v>
      </c>
      <c r="G656" s="136">
        <v>0</v>
      </c>
      <c r="H656" s="136">
        <v>0</v>
      </c>
      <c r="I656" s="136">
        <v>0</v>
      </c>
      <c r="J656" s="137">
        <f t="shared" si="4"/>
        <v>0</v>
      </c>
      <c r="K656" s="138"/>
      <c r="L656" s="138"/>
      <c r="M656" s="138"/>
      <c r="N656" s="138"/>
      <c r="O656" s="138"/>
      <c r="P656" s="138"/>
      <c r="Q656" s="138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x14ac:dyDescent="0.2">
      <c r="A657" s="62" t="s">
        <v>192</v>
      </c>
      <c r="B657" s="48" t="s">
        <v>37</v>
      </c>
      <c r="C657" s="52" t="s">
        <v>192</v>
      </c>
      <c r="D657" s="48" t="s">
        <v>192</v>
      </c>
      <c r="E657" s="143">
        <v>1</v>
      </c>
      <c r="F657" s="172" t="s">
        <v>192</v>
      </c>
      <c r="G657" s="136">
        <v>0</v>
      </c>
      <c r="H657" s="136">
        <v>0</v>
      </c>
      <c r="I657" s="136">
        <v>0</v>
      </c>
      <c r="J657" s="137">
        <f t="shared" si="4"/>
        <v>0</v>
      </c>
      <c r="K657" s="138"/>
      <c r="L657" s="138"/>
      <c r="M657" s="138"/>
      <c r="N657" s="138"/>
      <c r="O657" s="138"/>
      <c r="P657" s="138"/>
      <c r="Q657" s="138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x14ac:dyDescent="0.2">
      <c r="A658" s="62" t="s">
        <v>192</v>
      </c>
      <c r="B658" s="48" t="s">
        <v>37</v>
      </c>
      <c r="C658" s="52" t="s">
        <v>192</v>
      </c>
      <c r="D658" s="48" t="s">
        <v>192</v>
      </c>
      <c r="E658" s="143">
        <v>1</v>
      </c>
      <c r="F658" s="172" t="s">
        <v>192</v>
      </c>
      <c r="G658" s="136">
        <v>0</v>
      </c>
      <c r="H658" s="136">
        <v>0</v>
      </c>
      <c r="I658" s="136">
        <v>0</v>
      </c>
      <c r="J658" s="137">
        <f t="shared" si="4"/>
        <v>0</v>
      </c>
      <c r="K658" s="138"/>
      <c r="L658" s="138"/>
      <c r="M658" s="138"/>
      <c r="N658" s="138"/>
      <c r="O658" s="138"/>
      <c r="P658" s="138"/>
      <c r="Q658" s="138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x14ac:dyDescent="0.2">
      <c r="A659" s="62" t="s">
        <v>192</v>
      </c>
      <c r="B659" s="48" t="s">
        <v>37</v>
      </c>
      <c r="C659" s="52" t="s">
        <v>192</v>
      </c>
      <c r="D659" s="48" t="s">
        <v>192</v>
      </c>
      <c r="E659" s="143">
        <v>1</v>
      </c>
      <c r="F659" s="172" t="s">
        <v>192</v>
      </c>
      <c r="G659" s="136">
        <v>0</v>
      </c>
      <c r="H659" s="136">
        <v>0</v>
      </c>
      <c r="I659" s="136">
        <v>0</v>
      </c>
      <c r="J659" s="137">
        <f t="shared" si="4"/>
        <v>0</v>
      </c>
      <c r="K659" s="138"/>
      <c r="L659" s="138"/>
      <c r="M659" s="138"/>
      <c r="N659" s="138"/>
      <c r="O659" s="138"/>
      <c r="P659" s="138"/>
      <c r="Q659" s="138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x14ac:dyDescent="0.2">
      <c r="A660" s="62" t="s">
        <v>192</v>
      </c>
      <c r="B660" s="48" t="s">
        <v>37</v>
      </c>
      <c r="C660" s="52" t="s">
        <v>192</v>
      </c>
      <c r="D660" s="48" t="s">
        <v>192</v>
      </c>
      <c r="E660" s="143">
        <v>1</v>
      </c>
      <c r="F660" s="172" t="s">
        <v>192</v>
      </c>
      <c r="G660" s="136">
        <v>0</v>
      </c>
      <c r="H660" s="136">
        <v>0</v>
      </c>
      <c r="I660" s="136">
        <v>0</v>
      </c>
      <c r="J660" s="137">
        <f t="shared" si="4"/>
        <v>0</v>
      </c>
      <c r="K660" s="138"/>
      <c r="L660" s="138"/>
      <c r="M660" s="138"/>
      <c r="N660" s="138"/>
      <c r="O660" s="138"/>
      <c r="P660" s="138"/>
      <c r="Q660" s="138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x14ac:dyDescent="0.2">
      <c r="A661" s="62" t="s">
        <v>192</v>
      </c>
      <c r="B661" s="48" t="s">
        <v>37</v>
      </c>
      <c r="C661" s="52" t="s">
        <v>192</v>
      </c>
      <c r="D661" s="48" t="s">
        <v>192</v>
      </c>
      <c r="E661" s="143">
        <v>1</v>
      </c>
      <c r="F661" s="172" t="s">
        <v>192</v>
      </c>
      <c r="G661" s="136">
        <v>0</v>
      </c>
      <c r="H661" s="136">
        <v>0</v>
      </c>
      <c r="I661" s="136">
        <v>0</v>
      </c>
      <c r="J661" s="137">
        <f t="shared" si="4"/>
        <v>0</v>
      </c>
      <c r="K661" s="138"/>
      <c r="L661" s="138"/>
      <c r="M661" s="138"/>
      <c r="N661" s="138"/>
      <c r="O661" s="138"/>
      <c r="P661" s="138"/>
      <c r="Q661" s="138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x14ac:dyDescent="0.2">
      <c r="A662" s="62" t="s">
        <v>192</v>
      </c>
      <c r="B662" s="48" t="s">
        <v>37</v>
      </c>
      <c r="C662" s="52" t="s">
        <v>192</v>
      </c>
      <c r="D662" s="48" t="s">
        <v>192</v>
      </c>
      <c r="E662" s="143">
        <v>1</v>
      </c>
      <c r="F662" s="172" t="s">
        <v>192</v>
      </c>
      <c r="G662" s="136">
        <v>0</v>
      </c>
      <c r="H662" s="136">
        <v>0</v>
      </c>
      <c r="I662" s="136">
        <v>0</v>
      </c>
      <c r="J662" s="137">
        <f t="shared" si="4"/>
        <v>0</v>
      </c>
      <c r="K662" s="138"/>
      <c r="L662" s="138"/>
      <c r="M662" s="138"/>
      <c r="N662" s="138"/>
      <c r="O662" s="138"/>
      <c r="P662" s="138"/>
      <c r="Q662" s="138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x14ac:dyDescent="0.2">
      <c r="A663" s="126" t="s">
        <v>876</v>
      </c>
      <c r="B663" s="48" t="s">
        <v>39</v>
      </c>
      <c r="C663" s="101" t="s">
        <v>212</v>
      </c>
      <c r="D663" s="48" t="s">
        <v>190</v>
      </c>
      <c r="E663" s="144">
        <v>1</v>
      </c>
      <c r="F663" s="223" t="s">
        <v>931</v>
      </c>
      <c r="G663" s="136">
        <v>0</v>
      </c>
      <c r="H663" s="136">
        <v>551.09</v>
      </c>
      <c r="I663" s="136">
        <v>2204.36</v>
      </c>
      <c r="J663" s="137">
        <f t="shared" si="4"/>
        <v>2755.4500000000003</v>
      </c>
      <c r="K663" s="138"/>
      <c r="L663" s="138"/>
      <c r="M663" s="138"/>
      <c r="N663" s="138"/>
      <c r="O663" s="138"/>
      <c r="P663" s="138"/>
      <c r="Q663" s="138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x14ac:dyDescent="0.2">
      <c r="A664" s="61" t="s">
        <v>453</v>
      </c>
      <c r="B664" s="48" t="s">
        <v>39</v>
      </c>
      <c r="C664" s="67" t="s">
        <v>345</v>
      </c>
      <c r="D664" s="48" t="s">
        <v>190</v>
      </c>
      <c r="E664" s="143">
        <v>1</v>
      </c>
      <c r="F664" s="63" t="s">
        <v>439</v>
      </c>
      <c r="G664" s="136">
        <v>0</v>
      </c>
      <c r="H664" s="136">
        <v>551.09</v>
      </c>
      <c r="I664" s="136">
        <v>2204.36</v>
      </c>
      <c r="J664" s="137">
        <f t="shared" si="4"/>
        <v>2755.4500000000003</v>
      </c>
      <c r="K664" s="138"/>
      <c r="L664" s="138"/>
      <c r="M664" s="138"/>
      <c r="N664" s="138"/>
      <c r="O664" s="138"/>
      <c r="P664" s="138"/>
      <c r="Q664" s="138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s="106" customFormat="1" x14ac:dyDescent="0.2">
      <c r="A665" s="110" t="s">
        <v>397</v>
      </c>
      <c r="B665" s="48" t="s">
        <v>39</v>
      </c>
      <c r="C665" s="112" t="s">
        <v>188</v>
      </c>
      <c r="D665" s="67" t="s">
        <v>190</v>
      </c>
      <c r="E665" s="144">
        <v>1</v>
      </c>
      <c r="F665" s="113" t="s">
        <v>543</v>
      </c>
      <c r="G665" s="140">
        <v>0</v>
      </c>
      <c r="H665" s="140">
        <v>551.09</v>
      </c>
      <c r="I665" s="140">
        <v>2204.36</v>
      </c>
      <c r="J665" s="141">
        <f t="shared" si="4"/>
        <v>2755.4500000000003</v>
      </c>
      <c r="K665" s="142"/>
      <c r="L665" s="142"/>
      <c r="M665" s="142"/>
      <c r="N665" s="142"/>
      <c r="O665" s="142"/>
      <c r="P665" s="142"/>
      <c r="Q665" s="142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  <c r="AB665" s="105"/>
      <c r="AC665" s="105"/>
      <c r="AD665" s="105"/>
    </row>
    <row r="666" spans="1:30" s="106" customFormat="1" x14ac:dyDescent="0.2">
      <c r="A666" s="61" t="s">
        <v>453</v>
      </c>
      <c r="B666" s="48" t="s">
        <v>39</v>
      </c>
      <c r="C666" s="101" t="s">
        <v>191</v>
      </c>
      <c r="D666" s="48" t="s">
        <v>190</v>
      </c>
      <c r="E666" s="143">
        <v>1</v>
      </c>
      <c r="F666" s="87" t="s">
        <v>559</v>
      </c>
      <c r="G666" s="136">
        <v>0</v>
      </c>
      <c r="H666" s="136">
        <v>551.09</v>
      </c>
      <c r="I666" s="136">
        <v>2204.36</v>
      </c>
      <c r="J666" s="137">
        <f t="shared" si="4"/>
        <v>2755.4500000000003</v>
      </c>
      <c r="K666" s="142"/>
      <c r="L666" s="142"/>
      <c r="M666" s="142"/>
      <c r="N666" s="142"/>
      <c r="O666" s="142"/>
      <c r="P666" s="142"/>
      <c r="Q666" s="142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  <c r="AB666" s="105"/>
      <c r="AC666" s="105"/>
      <c r="AD666" s="105"/>
    </row>
    <row r="667" spans="1:30" s="106" customFormat="1" x14ac:dyDescent="0.2">
      <c r="A667" s="61" t="s">
        <v>453</v>
      </c>
      <c r="B667" s="48" t="s">
        <v>39</v>
      </c>
      <c r="C667" s="101" t="s">
        <v>212</v>
      </c>
      <c r="D667" s="48" t="s">
        <v>190</v>
      </c>
      <c r="E667" s="143">
        <v>1</v>
      </c>
      <c r="F667" s="87" t="s">
        <v>855</v>
      </c>
      <c r="G667" s="136">
        <v>0</v>
      </c>
      <c r="H667" s="136">
        <v>551.09</v>
      </c>
      <c r="I667" s="136">
        <v>2204.36</v>
      </c>
      <c r="J667" s="137">
        <f t="shared" si="4"/>
        <v>2755.4500000000003</v>
      </c>
      <c r="K667" s="142"/>
      <c r="L667" s="142"/>
      <c r="M667" s="142"/>
      <c r="N667" s="142"/>
      <c r="O667" s="142"/>
      <c r="P667" s="142"/>
      <c r="Q667" s="142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  <c r="AB667" s="105"/>
      <c r="AC667" s="105"/>
      <c r="AD667" s="105"/>
    </row>
    <row r="668" spans="1:30" s="106" customFormat="1" x14ac:dyDescent="0.2">
      <c r="A668" s="61" t="s">
        <v>453</v>
      </c>
      <c r="B668" s="48" t="s">
        <v>39</v>
      </c>
      <c r="C668" s="83" t="s">
        <v>185</v>
      </c>
      <c r="D668" s="48" t="s">
        <v>190</v>
      </c>
      <c r="E668" s="143">
        <v>1</v>
      </c>
      <c r="F668" s="204" t="s">
        <v>699</v>
      </c>
      <c r="G668" s="136">
        <v>0</v>
      </c>
      <c r="H668" s="136">
        <v>551.09</v>
      </c>
      <c r="I668" s="136">
        <v>2204.36</v>
      </c>
      <c r="J668" s="137">
        <f t="shared" si="4"/>
        <v>2755.4500000000003</v>
      </c>
      <c r="K668" s="142"/>
      <c r="L668" s="142"/>
      <c r="M668" s="142"/>
      <c r="N668" s="142"/>
      <c r="O668" s="142"/>
      <c r="P668" s="142"/>
      <c r="Q668" s="142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  <c r="AB668" s="105"/>
      <c r="AC668" s="105"/>
      <c r="AD668" s="105"/>
    </row>
    <row r="669" spans="1:30" s="106" customFormat="1" x14ac:dyDescent="0.2">
      <c r="A669" s="126" t="s">
        <v>822</v>
      </c>
      <c r="B669" s="48" t="s">
        <v>39</v>
      </c>
      <c r="C669" s="101" t="s">
        <v>188</v>
      </c>
      <c r="D669" s="48" t="s">
        <v>190</v>
      </c>
      <c r="E669" s="143">
        <v>1</v>
      </c>
      <c r="F669" s="87" t="s">
        <v>648</v>
      </c>
      <c r="G669" s="136">
        <v>0</v>
      </c>
      <c r="H669" s="136">
        <v>551.09</v>
      </c>
      <c r="I669" s="136">
        <v>2204.36</v>
      </c>
      <c r="J669" s="137">
        <f t="shared" si="4"/>
        <v>2755.4500000000003</v>
      </c>
      <c r="K669" s="142"/>
      <c r="L669" s="142"/>
      <c r="M669" s="142"/>
      <c r="N669" s="142"/>
      <c r="O669" s="142"/>
      <c r="P669" s="142"/>
      <c r="Q669" s="142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  <c r="AB669" s="105"/>
      <c r="AC669" s="105"/>
      <c r="AD669" s="105"/>
    </row>
    <row r="670" spans="1:30" s="106" customFormat="1" x14ac:dyDescent="0.2">
      <c r="A670" s="126" t="s">
        <v>397</v>
      </c>
      <c r="B670" s="48" t="s">
        <v>39</v>
      </c>
      <c r="C670" s="101" t="s">
        <v>187</v>
      </c>
      <c r="D670" s="48" t="s">
        <v>190</v>
      </c>
      <c r="E670" s="143">
        <v>1</v>
      </c>
      <c r="F670" s="202" t="s">
        <v>675</v>
      </c>
      <c r="G670" s="136">
        <v>0</v>
      </c>
      <c r="H670" s="136">
        <v>551.09</v>
      </c>
      <c r="I670" s="136">
        <v>2204.36</v>
      </c>
      <c r="J670" s="137">
        <f t="shared" si="4"/>
        <v>2755.4500000000003</v>
      </c>
      <c r="K670" s="142"/>
      <c r="L670" s="142"/>
      <c r="M670" s="142"/>
      <c r="N670" s="142"/>
      <c r="O670" s="142"/>
      <c r="P670" s="142"/>
      <c r="Q670" s="142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  <c r="AB670" s="105"/>
      <c r="AC670" s="105"/>
      <c r="AD670" s="105"/>
    </row>
    <row r="671" spans="1:30" s="106" customFormat="1" x14ac:dyDescent="0.2">
      <c r="A671" s="126" t="s">
        <v>397</v>
      </c>
      <c r="B671" s="48" t="s">
        <v>39</v>
      </c>
      <c r="C671" s="101" t="s">
        <v>212</v>
      </c>
      <c r="D671" s="48" t="s">
        <v>190</v>
      </c>
      <c r="E671" s="143">
        <v>1</v>
      </c>
      <c r="F671" s="87" t="s">
        <v>857</v>
      </c>
      <c r="G671" s="136">
        <v>0</v>
      </c>
      <c r="H671" s="136">
        <v>551.09</v>
      </c>
      <c r="I671" s="136">
        <v>2204.36</v>
      </c>
      <c r="J671" s="137">
        <f t="shared" si="4"/>
        <v>2755.4500000000003</v>
      </c>
      <c r="K671" s="142"/>
      <c r="L671" s="142"/>
      <c r="M671" s="142"/>
      <c r="N671" s="142"/>
      <c r="O671" s="142"/>
      <c r="P671" s="142"/>
      <c r="Q671" s="142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  <c r="AB671" s="105"/>
      <c r="AC671" s="105"/>
      <c r="AD671" s="105"/>
    </row>
    <row r="672" spans="1:30" s="106" customFormat="1" x14ac:dyDescent="0.2">
      <c r="A672" s="126" t="s">
        <v>397</v>
      </c>
      <c r="B672" s="48" t="s">
        <v>39</v>
      </c>
      <c r="C672" s="101" t="s">
        <v>212</v>
      </c>
      <c r="D672" s="48" t="s">
        <v>190</v>
      </c>
      <c r="E672" s="143">
        <v>1</v>
      </c>
      <c r="F672" s="204" t="s">
        <v>732</v>
      </c>
      <c r="G672" s="136">
        <v>0</v>
      </c>
      <c r="H672" s="136">
        <v>551.09</v>
      </c>
      <c r="I672" s="136">
        <v>2204.36</v>
      </c>
      <c r="J672" s="137">
        <f t="shared" si="4"/>
        <v>2755.4500000000003</v>
      </c>
      <c r="K672" s="142"/>
      <c r="L672" s="142"/>
      <c r="M672" s="142"/>
      <c r="N672" s="142"/>
      <c r="O672" s="142"/>
      <c r="P672" s="142"/>
      <c r="Q672" s="142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  <c r="AB672" s="105"/>
      <c r="AC672" s="105"/>
      <c r="AD672" s="105"/>
    </row>
    <row r="673" spans="1:30" s="106" customFormat="1" x14ac:dyDescent="0.2">
      <c r="A673" s="126" t="s">
        <v>397</v>
      </c>
      <c r="B673" s="48" t="s">
        <v>39</v>
      </c>
      <c r="C673" s="101" t="s">
        <v>212</v>
      </c>
      <c r="D673" s="48" t="s">
        <v>190</v>
      </c>
      <c r="E673" s="143">
        <v>1</v>
      </c>
      <c r="F673" s="87" t="s">
        <v>858</v>
      </c>
      <c r="G673" s="136">
        <v>0</v>
      </c>
      <c r="H673" s="136">
        <v>551.09</v>
      </c>
      <c r="I673" s="136">
        <v>2204.36</v>
      </c>
      <c r="J673" s="137">
        <f t="shared" si="4"/>
        <v>2755.4500000000003</v>
      </c>
      <c r="K673" s="142"/>
      <c r="L673" s="142"/>
      <c r="M673" s="142"/>
      <c r="N673" s="142"/>
      <c r="O673" s="142"/>
      <c r="P673" s="142"/>
      <c r="Q673" s="142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  <c r="AB673" s="105"/>
      <c r="AC673" s="105"/>
      <c r="AD673" s="105"/>
    </row>
    <row r="674" spans="1:30" s="106" customFormat="1" x14ac:dyDescent="0.2">
      <c r="A674" s="126" t="s">
        <v>397</v>
      </c>
      <c r="B674" s="48" t="s">
        <v>39</v>
      </c>
      <c r="C674" s="101" t="s">
        <v>212</v>
      </c>
      <c r="D674" s="48" t="s">
        <v>190</v>
      </c>
      <c r="E674" s="143">
        <v>1</v>
      </c>
      <c r="F674" s="87" t="s">
        <v>859</v>
      </c>
      <c r="G674" s="136">
        <v>0</v>
      </c>
      <c r="H674" s="136">
        <v>551.09</v>
      </c>
      <c r="I674" s="136">
        <v>2204.36</v>
      </c>
      <c r="J674" s="137">
        <f t="shared" si="4"/>
        <v>2755.4500000000003</v>
      </c>
      <c r="K674" s="142"/>
      <c r="L674" s="142"/>
      <c r="M674" s="142"/>
      <c r="N674" s="142"/>
      <c r="O674" s="142"/>
      <c r="P674" s="142"/>
      <c r="Q674" s="142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  <c r="AB674" s="105"/>
      <c r="AC674" s="105"/>
      <c r="AD674" s="105"/>
    </row>
    <row r="675" spans="1:30" s="106" customFormat="1" x14ac:dyDescent="0.2">
      <c r="A675" s="61" t="s">
        <v>460</v>
      </c>
      <c r="B675" s="48" t="s">
        <v>39</v>
      </c>
      <c r="C675" s="67" t="s">
        <v>186</v>
      </c>
      <c r="D675" s="48" t="s">
        <v>190</v>
      </c>
      <c r="E675" s="143">
        <v>1</v>
      </c>
      <c r="F675" s="63" t="s">
        <v>451</v>
      </c>
      <c r="G675" s="136">
        <v>0</v>
      </c>
      <c r="H675" s="136">
        <v>551.09</v>
      </c>
      <c r="I675" s="136">
        <v>2204.36</v>
      </c>
      <c r="J675" s="137">
        <f t="shared" si="4"/>
        <v>2755.4500000000003</v>
      </c>
      <c r="K675" s="142"/>
      <c r="L675" s="142"/>
      <c r="M675" s="142"/>
      <c r="N675" s="142"/>
      <c r="O675" s="142"/>
      <c r="P675" s="142"/>
      <c r="Q675" s="142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  <c r="AB675" s="105"/>
      <c r="AC675" s="105"/>
      <c r="AD675" s="105"/>
    </row>
    <row r="676" spans="1:30" s="106" customFormat="1" x14ac:dyDescent="0.2">
      <c r="A676" s="126" t="s">
        <v>397</v>
      </c>
      <c r="B676" s="48" t="s">
        <v>39</v>
      </c>
      <c r="C676" s="101" t="s">
        <v>191</v>
      </c>
      <c r="D676" s="48" t="s">
        <v>190</v>
      </c>
      <c r="E676" s="143">
        <v>1</v>
      </c>
      <c r="F676" s="63" t="s">
        <v>461</v>
      </c>
      <c r="G676" s="136">
        <v>0</v>
      </c>
      <c r="H676" s="136">
        <v>551.09</v>
      </c>
      <c r="I676" s="136">
        <v>2204.36</v>
      </c>
      <c r="J676" s="137">
        <f t="shared" si="4"/>
        <v>2755.4500000000003</v>
      </c>
      <c r="K676" s="142"/>
      <c r="L676" s="142"/>
      <c r="M676" s="142"/>
      <c r="N676" s="142"/>
      <c r="O676" s="142"/>
      <c r="P676" s="142"/>
      <c r="Q676" s="142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  <c r="AB676" s="105"/>
      <c r="AC676" s="105"/>
      <c r="AD676" s="105"/>
    </row>
    <row r="677" spans="1:30" s="106" customFormat="1" x14ac:dyDescent="0.2">
      <c r="A677" s="126" t="s">
        <v>397</v>
      </c>
      <c r="B677" s="48" t="s">
        <v>39</v>
      </c>
      <c r="C677" s="101" t="s">
        <v>187</v>
      </c>
      <c r="D677" s="48" t="s">
        <v>190</v>
      </c>
      <c r="E677" s="143">
        <v>1</v>
      </c>
      <c r="F677" s="87" t="s">
        <v>860</v>
      </c>
      <c r="G677" s="136">
        <v>0</v>
      </c>
      <c r="H677" s="136">
        <v>551.09</v>
      </c>
      <c r="I677" s="136">
        <v>2204.36</v>
      </c>
      <c r="J677" s="137">
        <f t="shared" si="4"/>
        <v>2755.4500000000003</v>
      </c>
      <c r="K677" s="142"/>
      <c r="L677" s="142"/>
      <c r="M677" s="142"/>
      <c r="N677" s="142"/>
      <c r="O677" s="142"/>
      <c r="P677" s="142"/>
      <c r="Q677" s="142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  <c r="AB677" s="105"/>
      <c r="AC677" s="105"/>
      <c r="AD677" s="105"/>
    </row>
    <row r="678" spans="1:30" s="106" customFormat="1" x14ac:dyDescent="0.2">
      <c r="A678" s="126" t="s">
        <v>397</v>
      </c>
      <c r="B678" s="48" t="s">
        <v>39</v>
      </c>
      <c r="C678" s="101" t="s">
        <v>188</v>
      </c>
      <c r="D678" s="48" t="s">
        <v>189</v>
      </c>
      <c r="E678" s="144">
        <v>1</v>
      </c>
      <c r="F678" s="63" t="s">
        <v>504</v>
      </c>
      <c r="G678" s="136">
        <v>0</v>
      </c>
      <c r="H678" s="136">
        <v>0</v>
      </c>
      <c r="I678" s="136">
        <v>2204.36</v>
      </c>
      <c r="J678" s="137">
        <f t="shared" si="4"/>
        <v>2204.36</v>
      </c>
      <c r="K678" s="142"/>
      <c r="L678" s="142"/>
      <c r="M678" s="142"/>
      <c r="N678" s="142"/>
      <c r="O678" s="142"/>
      <c r="P678" s="142"/>
      <c r="Q678" s="142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  <c r="AB678" s="105"/>
      <c r="AC678" s="105"/>
      <c r="AD678" s="105"/>
    </row>
    <row r="679" spans="1:30" s="106" customFormat="1" x14ac:dyDescent="0.2">
      <c r="A679" s="126" t="s">
        <v>397</v>
      </c>
      <c r="B679" s="48" t="s">
        <v>39</v>
      </c>
      <c r="C679" s="101" t="s">
        <v>191</v>
      </c>
      <c r="D679" s="48" t="s">
        <v>189</v>
      </c>
      <c r="E679" s="144">
        <v>1</v>
      </c>
      <c r="F679" s="63" t="s">
        <v>499</v>
      </c>
      <c r="G679" s="136">
        <v>0</v>
      </c>
      <c r="H679" s="136">
        <v>0</v>
      </c>
      <c r="I679" s="136">
        <v>2204.36</v>
      </c>
      <c r="J679" s="137">
        <f t="shared" si="4"/>
        <v>2204.36</v>
      </c>
      <c r="K679" s="142"/>
      <c r="L679" s="142"/>
      <c r="M679" s="142"/>
      <c r="N679" s="142"/>
      <c r="O679" s="142"/>
      <c r="P679" s="142"/>
      <c r="Q679" s="142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  <c r="AB679" s="105"/>
      <c r="AC679" s="105"/>
      <c r="AD679" s="105"/>
    </row>
    <row r="680" spans="1:30" s="106" customFormat="1" x14ac:dyDescent="0.2">
      <c r="A680" s="126" t="s">
        <v>397</v>
      </c>
      <c r="B680" s="48" t="s">
        <v>39</v>
      </c>
      <c r="C680" s="101" t="s">
        <v>187</v>
      </c>
      <c r="D680" s="48" t="s">
        <v>189</v>
      </c>
      <c r="E680" s="144">
        <v>1</v>
      </c>
      <c r="F680" s="63" t="s">
        <v>501</v>
      </c>
      <c r="G680" s="136">
        <v>0</v>
      </c>
      <c r="H680" s="136">
        <v>0</v>
      </c>
      <c r="I680" s="136">
        <v>2204.36</v>
      </c>
      <c r="J680" s="137">
        <f t="shared" si="4"/>
        <v>2204.36</v>
      </c>
      <c r="K680" s="142"/>
      <c r="L680" s="142"/>
      <c r="M680" s="142"/>
      <c r="N680" s="142"/>
      <c r="O680" s="142"/>
      <c r="P680" s="142"/>
      <c r="Q680" s="142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  <c r="AB680" s="105"/>
      <c r="AC680" s="105"/>
      <c r="AD680" s="105"/>
    </row>
    <row r="681" spans="1:30" s="106" customFormat="1" x14ac:dyDescent="0.2">
      <c r="A681" s="126" t="s">
        <v>397</v>
      </c>
      <c r="B681" s="48" t="s">
        <v>39</v>
      </c>
      <c r="C681" s="101" t="s">
        <v>212</v>
      </c>
      <c r="D681" s="48" t="s">
        <v>190</v>
      </c>
      <c r="E681" s="144">
        <v>1</v>
      </c>
      <c r="F681" s="178" t="s">
        <v>770</v>
      </c>
      <c r="G681" s="136">
        <v>0</v>
      </c>
      <c r="H681" s="136">
        <v>551.09</v>
      </c>
      <c r="I681" s="136">
        <v>2204.36</v>
      </c>
      <c r="J681" s="137">
        <f t="shared" si="4"/>
        <v>2755.4500000000003</v>
      </c>
      <c r="K681" s="142"/>
      <c r="L681" s="142"/>
      <c r="M681" s="142"/>
      <c r="N681" s="142"/>
      <c r="O681" s="142"/>
      <c r="P681" s="142"/>
      <c r="Q681" s="142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  <c r="AB681" s="105"/>
      <c r="AC681" s="105"/>
      <c r="AD681" s="105"/>
    </row>
    <row r="682" spans="1:30" s="106" customFormat="1" x14ac:dyDescent="0.2">
      <c r="A682" s="126" t="s">
        <v>397</v>
      </c>
      <c r="B682" s="48" t="s">
        <v>39</v>
      </c>
      <c r="C682" s="101" t="s">
        <v>212</v>
      </c>
      <c r="D682" s="48" t="s">
        <v>190</v>
      </c>
      <c r="E682" s="144">
        <v>1</v>
      </c>
      <c r="F682" s="178" t="s">
        <v>771</v>
      </c>
      <c r="G682" s="136">
        <v>0</v>
      </c>
      <c r="H682" s="136">
        <v>551.09</v>
      </c>
      <c r="I682" s="136">
        <v>2204.36</v>
      </c>
      <c r="J682" s="137">
        <f t="shared" si="4"/>
        <v>2755.4500000000003</v>
      </c>
      <c r="K682" s="142"/>
      <c r="L682" s="142"/>
      <c r="M682" s="142"/>
      <c r="N682" s="142"/>
      <c r="O682" s="142"/>
      <c r="P682" s="142"/>
      <c r="Q682" s="142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  <c r="AB682" s="105"/>
      <c r="AC682" s="105"/>
      <c r="AD682" s="105"/>
    </row>
    <row r="683" spans="1:30" s="106" customFormat="1" x14ac:dyDescent="0.2">
      <c r="A683" s="126" t="s">
        <v>397</v>
      </c>
      <c r="B683" s="48" t="s">
        <v>39</v>
      </c>
      <c r="C683" s="101" t="s">
        <v>187</v>
      </c>
      <c r="D683" s="48" t="s">
        <v>190</v>
      </c>
      <c r="E683" s="144">
        <v>1</v>
      </c>
      <c r="F683" s="102" t="s">
        <v>861</v>
      </c>
      <c r="G683" s="136">
        <v>0</v>
      </c>
      <c r="H683" s="136">
        <v>551.09</v>
      </c>
      <c r="I683" s="136">
        <v>2204.36</v>
      </c>
      <c r="J683" s="137">
        <f t="shared" si="4"/>
        <v>2755.4500000000003</v>
      </c>
      <c r="K683" s="142"/>
      <c r="L683" s="142"/>
      <c r="M683" s="142"/>
      <c r="N683" s="142"/>
      <c r="O683" s="142"/>
      <c r="P683" s="142"/>
      <c r="Q683" s="142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  <c r="AB683" s="105"/>
      <c r="AC683" s="105"/>
      <c r="AD683" s="105"/>
    </row>
    <row r="684" spans="1:30" s="106" customFormat="1" x14ac:dyDescent="0.2">
      <c r="A684" s="126" t="s">
        <v>397</v>
      </c>
      <c r="B684" s="48" t="s">
        <v>39</v>
      </c>
      <c r="C684" s="101" t="s">
        <v>187</v>
      </c>
      <c r="D684" s="48" t="s">
        <v>190</v>
      </c>
      <c r="E684" s="144">
        <v>1</v>
      </c>
      <c r="F684" s="102" t="s">
        <v>862</v>
      </c>
      <c r="G684" s="136">
        <v>0</v>
      </c>
      <c r="H684" s="136">
        <v>551.09</v>
      </c>
      <c r="I684" s="136">
        <v>2204.36</v>
      </c>
      <c r="J684" s="137">
        <f t="shared" si="4"/>
        <v>2755.4500000000003</v>
      </c>
      <c r="K684" s="142"/>
      <c r="L684" s="142"/>
      <c r="M684" s="142"/>
      <c r="N684" s="142"/>
      <c r="O684" s="142"/>
      <c r="P684" s="142"/>
      <c r="Q684" s="142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  <c r="AB684" s="105"/>
      <c r="AC684" s="105"/>
      <c r="AD684" s="105"/>
    </row>
    <row r="685" spans="1:30" s="106" customFormat="1" x14ac:dyDescent="0.2">
      <c r="A685" s="126" t="s">
        <v>397</v>
      </c>
      <c r="B685" s="48" t="s">
        <v>39</v>
      </c>
      <c r="C685" s="101" t="s">
        <v>187</v>
      </c>
      <c r="D685" s="48" t="s">
        <v>190</v>
      </c>
      <c r="E685" s="144">
        <v>1</v>
      </c>
      <c r="F685" s="102" t="s">
        <v>863</v>
      </c>
      <c r="G685" s="136">
        <v>0</v>
      </c>
      <c r="H685" s="136">
        <v>551.09</v>
      </c>
      <c r="I685" s="136">
        <v>2204.36</v>
      </c>
      <c r="J685" s="137">
        <f t="shared" si="4"/>
        <v>2755.4500000000003</v>
      </c>
      <c r="K685" s="142"/>
      <c r="L685" s="142"/>
      <c r="M685" s="142"/>
      <c r="N685" s="142"/>
      <c r="O685" s="142"/>
      <c r="P685" s="142"/>
      <c r="Q685" s="142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  <c r="AB685" s="105"/>
      <c r="AC685" s="105"/>
      <c r="AD685" s="105"/>
    </row>
    <row r="686" spans="1:30" s="106" customFormat="1" x14ac:dyDescent="0.2">
      <c r="A686" s="126" t="s">
        <v>397</v>
      </c>
      <c r="B686" s="48" t="s">
        <v>39</v>
      </c>
      <c r="C686" s="101" t="s">
        <v>212</v>
      </c>
      <c r="D686" s="48" t="s">
        <v>190</v>
      </c>
      <c r="E686" s="144">
        <v>1</v>
      </c>
      <c r="F686" s="102" t="s">
        <v>866</v>
      </c>
      <c r="G686" s="136">
        <v>0</v>
      </c>
      <c r="H686" s="136">
        <v>551.09</v>
      </c>
      <c r="I686" s="136">
        <v>2204.36</v>
      </c>
      <c r="J686" s="137">
        <f t="shared" si="4"/>
        <v>2755.4500000000003</v>
      </c>
      <c r="K686" s="142"/>
      <c r="L686" s="142"/>
      <c r="M686" s="142"/>
      <c r="N686" s="142"/>
      <c r="O686" s="142"/>
      <c r="P686" s="142"/>
      <c r="Q686" s="142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  <c r="AB686" s="105"/>
      <c r="AC686" s="105"/>
      <c r="AD686" s="105"/>
    </row>
    <row r="687" spans="1:30" s="106" customFormat="1" x14ac:dyDescent="0.2">
      <c r="A687" s="126" t="s">
        <v>397</v>
      </c>
      <c r="B687" s="48" t="s">
        <v>39</v>
      </c>
      <c r="C687" s="101" t="s">
        <v>187</v>
      </c>
      <c r="D687" s="48" t="s">
        <v>190</v>
      </c>
      <c r="E687" s="144">
        <v>1</v>
      </c>
      <c r="F687" s="102" t="s">
        <v>867</v>
      </c>
      <c r="G687" s="136">
        <v>0</v>
      </c>
      <c r="H687" s="136">
        <v>551.09</v>
      </c>
      <c r="I687" s="136">
        <v>2204.36</v>
      </c>
      <c r="J687" s="137">
        <f t="shared" si="4"/>
        <v>2755.4500000000003</v>
      </c>
      <c r="K687" s="142"/>
      <c r="L687" s="142"/>
      <c r="M687" s="142"/>
      <c r="N687" s="142"/>
      <c r="O687" s="142"/>
      <c r="P687" s="142"/>
      <c r="Q687" s="142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  <c r="AB687" s="105"/>
      <c r="AC687" s="105"/>
      <c r="AD687" s="105"/>
    </row>
    <row r="688" spans="1:30" s="106" customFormat="1" x14ac:dyDescent="0.2">
      <c r="A688" s="126" t="s">
        <v>397</v>
      </c>
      <c r="B688" s="48" t="s">
        <v>39</v>
      </c>
      <c r="C688" s="101" t="s">
        <v>187</v>
      </c>
      <c r="D688" s="48" t="s">
        <v>190</v>
      </c>
      <c r="E688" s="144">
        <v>1</v>
      </c>
      <c r="F688" s="102" t="s">
        <v>869</v>
      </c>
      <c r="G688" s="136">
        <v>0</v>
      </c>
      <c r="H688" s="136">
        <v>551.09</v>
      </c>
      <c r="I688" s="136">
        <v>2204.36</v>
      </c>
      <c r="J688" s="137">
        <f t="shared" si="4"/>
        <v>2755.4500000000003</v>
      </c>
      <c r="K688" s="142"/>
      <c r="L688" s="142"/>
      <c r="M688" s="142"/>
      <c r="N688" s="142"/>
      <c r="O688" s="142"/>
      <c r="P688" s="142"/>
      <c r="Q688" s="142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  <c r="AB688" s="105"/>
      <c r="AC688" s="105"/>
      <c r="AD688" s="105"/>
    </row>
    <row r="689" spans="1:30" x14ac:dyDescent="0.2">
      <c r="A689" s="126" t="s">
        <v>397</v>
      </c>
      <c r="B689" s="48" t="s">
        <v>39</v>
      </c>
      <c r="C689" s="101" t="s">
        <v>187</v>
      </c>
      <c r="D689" s="48" t="s">
        <v>190</v>
      </c>
      <c r="E689" s="144">
        <v>1</v>
      </c>
      <c r="F689" s="223" t="s">
        <v>870</v>
      </c>
      <c r="G689" s="136">
        <v>0</v>
      </c>
      <c r="H689" s="136">
        <v>551.09</v>
      </c>
      <c r="I689" s="136">
        <v>2204.36</v>
      </c>
      <c r="J689" s="137">
        <f t="shared" si="4"/>
        <v>2755.4500000000003</v>
      </c>
      <c r="K689" s="138"/>
      <c r="L689" s="138"/>
      <c r="M689" s="138"/>
      <c r="N689" s="138"/>
      <c r="O689" s="138"/>
      <c r="P689" s="138"/>
      <c r="Q689" s="138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x14ac:dyDescent="0.2">
      <c r="A690" s="126" t="s">
        <v>397</v>
      </c>
      <c r="B690" s="48" t="s">
        <v>39</v>
      </c>
      <c r="C690" s="101" t="s">
        <v>187</v>
      </c>
      <c r="D690" s="48" t="s">
        <v>190</v>
      </c>
      <c r="E690" s="143">
        <v>1</v>
      </c>
      <c r="F690" s="87" t="s">
        <v>871</v>
      </c>
      <c r="G690" s="136">
        <v>0</v>
      </c>
      <c r="H690" s="136">
        <v>551.09</v>
      </c>
      <c r="I690" s="136">
        <v>2204.36</v>
      </c>
      <c r="J690" s="137">
        <f t="shared" si="4"/>
        <v>2755.4500000000003</v>
      </c>
      <c r="K690" s="138"/>
      <c r="L690" s="138"/>
      <c r="M690" s="138"/>
      <c r="N690" s="138"/>
      <c r="O690" s="138"/>
      <c r="P690" s="138"/>
      <c r="Q690" s="138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x14ac:dyDescent="0.2">
      <c r="A691" s="126" t="s">
        <v>876</v>
      </c>
      <c r="B691" s="48" t="s">
        <v>39</v>
      </c>
      <c r="C691" s="101" t="s">
        <v>212</v>
      </c>
      <c r="D691" s="48" t="s">
        <v>190</v>
      </c>
      <c r="E691" s="143">
        <v>1</v>
      </c>
      <c r="F691" s="87" t="s">
        <v>875</v>
      </c>
      <c r="G691" s="136">
        <v>0</v>
      </c>
      <c r="H691" s="136">
        <v>551.09</v>
      </c>
      <c r="I691" s="136">
        <v>2204.36</v>
      </c>
      <c r="J691" s="137">
        <f t="shared" si="4"/>
        <v>2755.4500000000003</v>
      </c>
      <c r="K691" s="138"/>
      <c r="L691" s="138"/>
      <c r="M691" s="138"/>
      <c r="N691" s="138"/>
      <c r="O691" s="138"/>
      <c r="P691" s="138"/>
      <c r="Q691" s="138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x14ac:dyDescent="0.2">
      <c r="A692" s="126" t="s">
        <v>876</v>
      </c>
      <c r="B692" s="48" t="s">
        <v>39</v>
      </c>
      <c r="C692" s="101" t="s">
        <v>187</v>
      </c>
      <c r="D692" s="48" t="s">
        <v>190</v>
      </c>
      <c r="E692" s="143">
        <v>1</v>
      </c>
      <c r="F692" s="87" t="s">
        <v>462</v>
      </c>
      <c r="G692" s="136">
        <v>0</v>
      </c>
      <c r="H692" s="136">
        <v>551.09</v>
      </c>
      <c r="I692" s="136">
        <v>2204.36</v>
      </c>
      <c r="J692" s="137">
        <f t="shared" si="4"/>
        <v>2755.4500000000003</v>
      </c>
      <c r="K692" s="138"/>
      <c r="L692" s="138"/>
      <c r="M692" s="138"/>
      <c r="N692" s="138"/>
      <c r="O692" s="138"/>
      <c r="P692" s="138"/>
      <c r="Q692" s="138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x14ac:dyDescent="0.2">
      <c r="A693" s="126" t="s">
        <v>876</v>
      </c>
      <c r="B693" s="48" t="s">
        <v>39</v>
      </c>
      <c r="C693" s="101" t="s">
        <v>187</v>
      </c>
      <c r="D693" s="48" t="s">
        <v>190</v>
      </c>
      <c r="E693" s="143">
        <v>1</v>
      </c>
      <c r="F693" s="87" t="s">
        <v>932</v>
      </c>
      <c r="G693" s="136">
        <v>0</v>
      </c>
      <c r="H693" s="136">
        <v>551.09</v>
      </c>
      <c r="I693" s="136">
        <v>2204.36</v>
      </c>
      <c r="J693" s="137">
        <f t="shared" si="4"/>
        <v>2755.4500000000003</v>
      </c>
      <c r="K693" s="138"/>
      <c r="L693" s="138"/>
      <c r="M693" s="138"/>
      <c r="N693" s="138"/>
      <c r="O693" s="138"/>
      <c r="P693" s="138"/>
      <c r="Q693" s="138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x14ac:dyDescent="0.2">
      <c r="A694" s="126" t="s">
        <v>876</v>
      </c>
      <c r="B694" s="48" t="s">
        <v>39</v>
      </c>
      <c r="C694" s="101" t="s">
        <v>187</v>
      </c>
      <c r="D694" s="48" t="s">
        <v>190</v>
      </c>
      <c r="E694" s="143">
        <v>1</v>
      </c>
      <c r="F694" s="87" t="s">
        <v>933</v>
      </c>
      <c r="G694" s="136">
        <v>0</v>
      </c>
      <c r="H694" s="136">
        <v>551.09</v>
      </c>
      <c r="I694" s="136">
        <v>2204.36</v>
      </c>
      <c r="J694" s="137">
        <f t="shared" si="4"/>
        <v>2755.4500000000003</v>
      </c>
      <c r="K694" s="138"/>
      <c r="L694" s="138"/>
      <c r="M694" s="138"/>
      <c r="N694" s="138"/>
      <c r="O694" s="138"/>
      <c r="P694" s="138"/>
      <c r="Q694" s="138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x14ac:dyDescent="0.2">
      <c r="A695" s="126" t="s">
        <v>876</v>
      </c>
      <c r="B695" s="48" t="s">
        <v>39</v>
      </c>
      <c r="C695" s="101" t="s">
        <v>187</v>
      </c>
      <c r="D695" s="48" t="s">
        <v>190</v>
      </c>
      <c r="E695" s="143">
        <v>1</v>
      </c>
      <c r="F695" s="87" t="s">
        <v>936</v>
      </c>
      <c r="G695" s="136">
        <v>0</v>
      </c>
      <c r="H695" s="136">
        <v>551.09</v>
      </c>
      <c r="I695" s="136">
        <v>2204.36</v>
      </c>
      <c r="J695" s="137">
        <f t="shared" si="4"/>
        <v>2755.4500000000003</v>
      </c>
      <c r="K695" s="138"/>
      <c r="L695" s="138"/>
      <c r="M695" s="138"/>
      <c r="N695" s="138"/>
      <c r="O695" s="138"/>
      <c r="P695" s="138"/>
      <c r="Q695" s="138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x14ac:dyDescent="0.2">
      <c r="A696" s="62" t="s">
        <v>192</v>
      </c>
      <c r="B696" s="48" t="s">
        <v>39</v>
      </c>
      <c r="C696" s="68" t="s">
        <v>192</v>
      </c>
      <c r="D696" s="48" t="s">
        <v>192</v>
      </c>
      <c r="E696" s="143">
        <v>1</v>
      </c>
      <c r="F696" s="64" t="s">
        <v>192</v>
      </c>
      <c r="G696" s="136">
        <v>0</v>
      </c>
      <c r="H696" s="136">
        <v>0</v>
      </c>
      <c r="I696" s="136">
        <v>0</v>
      </c>
      <c r="J696" s="137">
        <f t="shared" si="4"/>
        <v>0</v>
      </c>
      <c r="K696" s="138"/>
      <c r="L696" s="138"/>
      <c r="M696" s="138"/>
      <c r="N696" s="138"/>
      <c r="O696" s="138"/>
      <c r="P696" s="138"/>
      <c r="Q696" s="138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x14ac:dyDescent="0.2">
      <c r="A697" s="62" t="s">
        <v>192</v>
      </c>
      <c r="B697" s="48" t="s">
        <v>39</v>
      </c>
      <c r="C697" s="68" t="s">
        <v>192</v>
      </c>
      <c r="D697" s="48" t="s">
        <v>192</v>
      </c>
      <c r="E697" s="143">
        <v>1</v>
      </c>
      <c r="F697" s="64" t="s">
        <v>192</v>
      </c>
      <c r="G697" s="136">
        <v>0</v>
      </c>
      <c r="H697" s="136">
        <v>0</v>
      </c>
      <c r="I697" s="136">
        <v>0</v>
      </c>
      <c r="J697" s="137">
        <f t="shared" si="4"/>
        <v>0</v>
      </c>
      <c r="K697" s="138"/>
      <c r="L697" s="138"/>
      <c r="M697" s="138"/>
      <c r="N697" s="138"/>
      <c r="O697" s="138"/>
      <c r="P697" s="138"/>
      <c r="Q697" s="138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x14ac:dyDescent="0.2">
      <c r="A698" s="62" t="s">
        <v>192</v>
      </c>
      <c r="B698" s="48" t="s">
        <v>39</v>
      </c>
      <c r="C698" s="68" t="s">
        <v>192</v>
      </c>
      <c r="D698" s="48" t="s">
        <v>192</v>
      </c>
      <c r="E698" s="143">
        <v>1</v>
      </c>
      <c r="F698" s="64" t="s">
        <v>192</v>
      </c>
      <c r="G698" s="136">
        <v>0</v>
      </c>
      <c r="H698" s="136">
        <v>0</v>
      </c>
      <c r="I698" s="136">
        <v>0</v>
      </c>
      <c r="J698" s="137">
        <f t="shared" si="4"/>
        <v>0</v>
      </c>
      <c r="K698" s="138"/>
      <c r="L698" s="138"/>
      <c r="M698" s="138"/>
      <c r="N698" s="138"/>
      <c r="O698" s="138"/>
      <c r="P698" s="138"/>
      <c r="Q698" s="138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x14ac:dyDescent="0.2">
      <c r="A699" s="62" t="s">
        <v>192</v>
      </c>
      <c r="B699" s="48" t="s">
        <v>39</v>
      </c>
      <c r="C699" s="68" t="s">
        <v>192</v>
      </c>
      <c r="D699" s="48" t="s">
        <v>192</v>
      </c>
      <c r="E699" s="143">
        <v>1</v>
      </c>
      <c r="F699" s="64" t="s">
        <v>192</v>
      </c>
      <c r="G699" s="136">
        <v>0</v>
      </c>
      <c r="H699" s="136">
        <v>0</v>
      </c>
      <c r="I699" s="136">
        <v>0</v>
      </c>
      <c r="J699" s="137">
        <f t="shared" si="4"/>
        <v>0</v>
      </c>
      <c r="K699" s="138"/>
      <c r="L699" s="138"/>
      <c r="M699" s="138"/>
      <c r="N699" s="138"/>
      <c r="O699" s="138"/>
      <c r="P699" s="138"/>
      <c r="Q699" s="138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x14ac:dyDescent="0.2">
      <c r="A700" s="62" t="s">
        <v>192</v>
      </c>
      <c r="B700" s="48" t="s">
        <v>39</v>
      </c>
      <c r="C700" s="68" t="s">
        <v>192</v>
      </c>
      <c r="D700" s="48" t="s">
        <v>192</v>
      </c>
      <c r="E700" s="143">
        <v>1</v>
      </c>
      <c r="F700" s="64" t="s">
        <v>192</v>
      </c>
      <c r="G700" s="136">
        <v>0</v>
      </c>
      <c r="H700" s="136">
        <v>0</v>
      </c>
      <c r="I700" s="136">
        <v>0</v>
      </c>
      <c r="J700" s="137">
        <f t="shared" si="4"/>
        <v>0</v>
      </c>
      <c r="K700" s="138"/>
      <c r="L700" s="138"/>
      <c r="M700" s="138"/>
      <c r="N700" s="138"/>
      <c r="O700" s="138"/>
      <c r="P700" s="138"/>
      <c r="Q700" s="138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x14ac:dyDescent="0.2">
      <c r="A701" s="62" t="s">
        <v>192</v>
      </c>
      <c r="B701" s="48" t="s">
        <v>39</v>
      </c>
      <c r="C701" s="68" t="s">
        <v>192</v>
      </c>
      <c r="D701" s="48" t="s">
        <v>192</v>
      </c>
      <c r="E701" s="143">
        <v>1</v>
      </c>
      <c r="F701" s="64" t="s">
        <v>192</v>
      </c>
      <c r="G701" s="136">
        <v>0</v>
      </c>
      <c r="H701" s="136">
        <v>0</v>
      </c>
      <c r="I701" s="136">
        <v>0</v>
      </c>
      <c r="J701" s="137">
        <f t="shared" si="4"/>
        <v>0</v>
      </c>
      <c r="K701" s="138"/>
      <c r="L701" s="138"/>
      <c r="M701" s="138"/>
      <c r="N701" s="138"/>
      <c r="O701" s="138"/>
      <c r="P701" s="138"/>
      <c r="Q701" s="138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x14ac:dyDescent="0.2">
      <c r="A702" s="62" t="s">
        <v>192</v>
      </c>
      <c r="B702" s="48" t="s">
        <v>39</v>
      </c>
      <c r="C702" s="68" t="s">
        <v>192</v>
      </c>
      <c r="D702" s="48" t="s">
        <v>192</v>
      </c>
      <c r="E702" s="143">
        <v>1</v>
      </c>
      <c r="F702" s="64" t="s">
        <v>192</v>
      </c>
      <c r="G702" s="136">
        <v>0</v>
      </c>
      <c r="H702" s="136">
        <v>0</v>
      </c>
      <c r="I702" s="136">
        <v>0</v>
      </c>
      <c r="J702" s="137">
        <f t="shared" si="4"/>
        <v>0</v>
      </c>
      <c r="K702" s="138"/>
      <c r="L702" s="138"/>
      <c r="M702" s="138"/>
      <c r="N702" s="138"/>
      <c r="O702" s="138"/>
      <c r="P702" s="138"/>
      <c r="Q702" s="138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s="106" customFormat="1" x14ac:dyDescent="0.2">
      <c r="A703" s="107" t="s">
        <v>529</v>
      </c>
      <c r="B703" s="67" t="s">
        <v>41</v>
      </c>
      <c r="C703" s="101" t="s">
        <v>188</v>
      </c>
      <c r="D703" s="67" t="s">
        <v>190</v>
      </c>
      <c r="E703" s="144">
        <v>1</v>
      </c>
      <c r="F703" s="63" t="s">
        <v>899</v>
      </c>
      <c r="G703" s="140">
        <v>0</v>
      </c>
      <c r="H703" s="147">
        <v>339.13</v>
      </c>
      <c r="I703" s="147">
        <v>1356.53</v>
      </c>
      <c r="J703" s="141">
        <f t="shared" si="4"/>
        <v>1695.6599999999999</v>
      </c>
      <c r="K703" s="142"/>
      <c r="L703" s="142"/>
      <c r="M703" s="142"/>
      <c r="N703" s="142"/>
      <c r="O703" s="142"/>
      <c r="P703" s="142"/>
      <c r="Q703" s="142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  <c r="AB703" s="105"/>
      <c r="AC703" s="105"/>
      <c r="AD703" s="105"/>
    </row>
    <row r="704" spans="1:30" s="80" customFormat="1" x14ac:dyDescent="0.2">
      <c r="A704" s="126" t="s">
        <v>529</v>
      </c>
      <c r="B704" s="48" t="s">
        <v>41</v>
      </c>
      <c r="C704" s="101" t="s">
        <v>187</v>
      </c>
      <c r="D704" s="48" t="s">
        <v>190</v>
      </c>
      <c r="E704" s="143">
        <v>1</v>
      </c>
      <c r="F704" s="87" t="s">
        <v>934</v>
      </c>
      <c r="G704" s="136">
        <v>0</v>
      </c>
      <c r="H704" s="147">
        <v>339.13</v>
      </c>
      <c r="I704" s="147">
        <v>1356.53</v>
      </c>
      <c r="J704" s="137">
        <f t="shared" si="4"/>
        <v>1695.6599999999999</v>
      </c>
      <c r="K704" s="149"/>
      <c r="L704" s="149"/>
      <c r="M704" s="149"/>
      <c r="N704" s="149"/>
      <c r="O704" s="149"/>
      <c r="P704" s="149"/>
      <c r="Q704" s="14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79"/>
    </row>
    <row r="705" spans="1:30" x14ac:dyDescent="0.2">
      <c r="A705" s="62" t="s">
        <v>192</v>
      </c>
      <c r="B705" s="48" t="s">
        <v>41</v>
      </c>
      <c r="C705" s="68" t="s">
        <v>192</v>
      </c>
      <c r="D705" s="48" t="s">
        <v>192</v>
      </c>
      <c r="E705" s="143">
        <v>1</v>
      </c>
      <c r="F705" s="172" t="s">
        <v>192</v>
      </c>
      <c r="G705" s="136">
        <v>0</v>
      </c>
      <c r="H705" s="147">
        <v>0</v>
      </c>
      <c r="I705" s="147">
        <v>0</v>
      </c>
      <c r="J705" s="137">
        <f t="shared" si="4"/>
        <v>0</v>
      </c>
      <c r="K705" s="138"/>
      <c r="L705" s="138"/>
      <c r="M705" s="138"/>
      <c r="N705" s="138"/>
      <c r="O705" s="138"/>
      <c r="P705" s="138"/>
      <c r="Q705" s="138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x14ac:dyDescent="0.2">
      <c r="A706" s="126" t="s">
        <v>397</v>
      </c>
      <c r="B706" s="48" t="s">
        <v>41</v>
      </c>
      <c r="C706" s="101" t="s">
        <v>191</v>
      </c>
      <c r="D706" s="48" t="s">
        <v>190</v>
      </c>
      <c r="E706" s="143">
        <v>1</v>
      </c>
      <c r="F706" s="63" t="s">
        <v>755</v>
      </c>
      <c r="G706" s="136">
        <v>0</v>
      </c>
      <c r="H706" s="147">
        <v>339.13</v>
      </c>
      <c r="I706" s="147">
        <v>1356.53</v>
      </c>
      <c r="J706" s="137">
        <f t="shared" si="4"/>
        <v>1695.6599999999999</v>
      </c>
      <c r="K706" s="138"/>
      <c r="L706" s="138"/>
      <c r="M706" s="138"/>
      <c r="N706" s="138"/>
      <c r="O706" s="138"/>
      <c r="P706" s="138"/>
      <c r="Q706" s="138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x14ac:dyDescent="0.2">
      <c r="A707" s="126" t="s">
        <v>529</v>
      </c>
      <c r="B707" s="48" t="s">
        <v>41</v>
      </c>
      <c r="C707" s="101" t="s">
        <v>188</v>
      </c>
      <c r="D707" s="48" t="s">
        <v>189</v>
      </c>
      <c r="E707" s="143">
        <v>1</v>
      </c>
      <c r="F707" s="63" t="s">
        <v>527</v>
      </c>
      <c r="G707" s="136">
        <v>0</v>
      </c>
      <c r="H707" s="136">
        <v>0</v>
      </c>
      <c r="I707" s="147">
        <v>1356.53</v>
      </c>
      <c r="J707" s="137">
        <f t="shared" si="4"/>
        <v>1356.53</v>
      </c>
      <c r="K707" s="138"/>
      <c r="L707" s="138"/>
      <c r="M707" s="138"/>
      <c r="N707" s="138"/>
      <c r="O707" s="138"/>
      <c r="P707" s="138"/>
      <c r="Q707" s="138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x14ac:dyDescent="0.2">
      <c r="A708" s="126" t="s">
        <v>397</v>
      </c>
      <c r="B708" s="48" t="s">
        <v>41</v>
      </c>
      <c r="C708" s="101" t="s">
        <v>186</v>
      </c>
      <c r="D708" s="48" t="s">
        <v>189</v>
      </c>
      <c r="E708" s="143">
        <v>1</v>
      </c>
      <c r="F708" s="218" t="s">
        <v>756</v>
      </c>
      <c r="G708" s="136">
        <v>0</v>
      </c>
      <c r="H708" s="147">
        <v>0</v>
      </c>
      <c r="I708" s="147">
        <v>1356.53</v>
      </c>
      <c r="J708" s="137">
        <f t="shared" si="4"/>
        <v>1356.53</v>
      </c>
      <c r="K708" s="138"/>
      <c r="L708" s="138"/>
      <c r="M708" s="138"/>
      <c r="N708" s="138"/>
      <c r="O708" s="138"/>
      <c r="P708" s="138"/>
      <c r="Q708" s="138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x14ac:dyDescent="0.2">
      <c r="A709" s="62" t="s">
        <v>192</v>
      </c>
      <c r="B709" s="48" t="s">
        <v>41</v>
      </c>
      <c r="C709" s="68" t="s">
        <v>192</v>
      </c>
      <c r="D709" s="48" t="s">
        <v>192</v>
      </c>
      <c r="E709" s="143">
        <v>1</v>
      </c>
      <c r="F709" s="64" t="s">
        <v>192</v>
      </c>
      <c r="G709" s="136">
        <v>0</v>
      </c>
      <c r="H709" s="147">
        <v>0</v>
      </c>
      <c r="I709" s="147">
        <v>0</v>
      </c>
      <c r="J709" s="137">
        <v>0</v>
      </c>
      <c r="K709" s="138"/>
      <c r="L709" s="138"/>
      <c r="M709" s="138"/>
      <c r="N709" s="138"/>
      <c r="O709" s="138"/>
      <c r="P709" s="138"/>
      <c r="Q709" s="138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x14ac:dyDescent="0.2">
      <c r="A710" s="62" t="s">
        <v>192</v>
      </c>
      <c r="B710" s="48" t="s">
        <v>41</v>
      </c>
      <c r="C710" s="68" t="s">
        <v>192</v>
      </c>
      <c r="D710" s="48" t="s">
        <v>192</v>
      </c>
      <c r="E710" s="143">
        <v>1</v>
      </c>
      <c r="F710" s="64" t="s">
        <v>192</v>
      </c>
      <c r="G710" s="136">
        <v>0</v>
      </c>
      <c r="H710" s="147">
        <v>0</v>
      </c>
      <c r="I710" s="147">
        <v>0</v>
      </c>
      <c r="J710" s="137">
        <f t="shared" si="4"/>
        <v>0</v>
      </c>
      <c r="K710" s="138"/>
      <c r="L710" s="138"/>
      <c r="M710" s="138"/>
      <c r="N710" s="138"/>
      <c r="O710" s="138"/>
      <c r="P710" s="138"/>
      <c r="Q710" s="138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x14ac:dyDescent="0.2">
      <c r="A711" s="62" t="s">
        <v>192</v>
      </c>
      <c r="B711" s="48" t="s">
        <v>41</v>
      </c>
      <c r="C711" s="68" t="s">
        <v>192</v>
      </c>
      <c r="D711" s="48" t="s">
        <v>192</v>
      </c>
      <c r="E711" s="143">
        <v>1</v>
      </c>
      <c r="F711" s="64" t="s">
        <v>192</v>
      </c>
      <c r="G711" s="136">
        <v>0</v>
      </c>
      <c r="H711" s="136">
        <v>0</v>
      </c>
      <c r="I711" s="136">
        <v>0</v>
      </c>
      <c r="J711" s="137">
        <f t="shared" si="4"/>
        <v>0</v>
      </c>
      <c r="K711" s="138"/>
      <c r="L711" s="138"/>
      <c r="M711" s="138"/>
      <c r="N711" s="138"/>
      <c r="O711" s="138"/>
      <c r="P711" s="138"/>
      <c r="Q711" s="138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x14ac:dyDescent="0.2">
      <c r="A712" s="62" t="s">
        <v>192</v>
      </c>
      <c r="B712" s="48" t="s">
        <v>41</v>
      </c>
      <c r="C712" s="68" t="s">
        <v>192</v>
      </c>
      <c r="D712" s="48" t="s">
        <v>192</v>
      </c>
      <c r="E712" s="143">
        <v>1</v>
      </c>
      <c r="F712" s="64" t="s">
        <v>192</v>
      </c>
      <c r="G712" s="136">
        <v>0</v>
      </c>
      <c r="H712" s="136">
        <v>0</v>
      </c>
      <c r="I712" s="136">
        <v>0</v>
      </c>
      <c r="J712" s="137">
        <f t="shared" si="4"/>
        <v>0</v>
      </c>
      <c r="K712" s="138"/>
      <c r="L712" s="138"/>
      <c r="M712" s="138"/>
      <c r="N712" s="138"/>
      <c r="O712" s="138"/>
      <c r="P712" s="138"/>
      <c r="Q712" s="138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x14ac:dyDescent="0.2">
      <c r="A713" s="62" t="s">
        <v>192</v>
      </c>
      <c r="B713" s="48" t="s">
        <v>41</v>
      </c>
      <c r="C713" s="68" t="s">
        <v>192</v>
      </c>
      <c r="D713" s="48" t="s">
        <v>192</v>
      </c>
      <c r="E713" s="143">
        <v>1</v>
      </c>
      <c r="F713" s="64" t="s">
        <v>192</v>
      </c>
      <c r="G713" s="136">
        <v>0</v>
      </c>
      <c r="H713" s="136">
        <v>0</v>
      </c>
      <c r="I713" s="136">
        <v>0</v>
      </c>
      <c r="J713" s="137">
        <f t="shared" si="4"/>
        <v>0</v>
      </c>
      <c r="K713" s="138"/>
      <c r="L713" s="138"/>
      <c r="M713" s="138"/>
      <c r="N713" s="138"/>
      <c r="O713" s="138"/>
      <c r="P713" s="138"/>
      <c r="Q713" s="138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x14ac:dyDescent="0.2">
      <c r="A714" s="62" t="s">
        <v>192</v>
      </c>
      <c r="B714" s="48" t="s">
        <v>41</v>
      </c>
      <c r="C714" s="68" t="s">
        <v>192</v>
      </c>
      <c r="D714" s="48" t="s">
        <v>192</v>
      </c>
      <c r="E714" s="143">
        <v>1</v>
      </c>
      <c r="F714" s="64" t="s">
        <v>192</v>
      </c>
      <c r="G714" s="136">
        <v>0</v>
      </c>
      <c r="H714" s="136">
        <v>0</v>
      </c>
      <c r="I714" s="136">
        <v>0</v>
      </c>
      <c r="J714" s="137">
        <f t="shared" si="4"/>
        <v>0</v>
      </c>
      <c r="K714" s="138"/>
      <c r="L714" s="138"/>
      <c r="M714" s="138"/>
      <c r="N714" s="138"/>
      <c r="O714" s="138"/>
      <c r="P714" s="138"/>
      <c r="Q714" s="138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x14ac:dyDescent="0.2">
      <c r="A715" s="62" t="s">
        <v>192</v>
      </c>
      <c r="B715" s="48" t="s">
        <v>41</v>
      </c>
      <c r="C715" s="68" t="s">
        <v>192</v>
      </c>
      <c r="D715" s="48" t="s">
        <v>192</v>
      </c>
      <c r="E715" s="143">
        <v>1</v>
      </c>
      <c r="F715" s="64" t="s">
        <v>192</v>
      </c>
      <c r="G715" s="136">
        <v>0</v>
      </c>
      <c r="H715" s="136">
        <v>0</v>
      </c>
      <c r="I715" s="136">
        <v>0</v>
      </c>
      <c r="J715" s="137">
        <f t="shared" si="4"/>
        <v>0</v>
      </c>
      <c r="K715" s="138"/>
      <c r="L715" s="138"/>
      <c r="M715" s="138"/>
      <c r="N715" s="138"/>
      <c r="O715" s="138"/>
      <c r="P715" s="138"/>
      <c r="Q715" s="138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x14ac:dyDescent="0.2">
      <c r="A716" s="62" t="s">
        <v>192</v>
      </c>
      <c r="B716" s="48" t="s">
        <v>41</v>
      </c>
      <c r="C716" s="68" t="s">
        <v>192</v>
      </c>
      <c r="D716" s="48" t="s">
        <v>192</v>
      </c>
      <c r="E716" s="143">
        <v>1</v>
      </c>
      <c r="F716" s="64" t="s">
        <v>192</v>
      </c>
      <c r="G716" s="136">
        <v>0</v>
      </c>
      <c r="H716" s="147">
        <v>0</v>
      </c>
      <c r="I716" s="147">
        <v>0</v>
      </c>
      <c r="J716" s="137">
        <f t="shared" si="4"/>
        <v>0</v>
      </c>
      <c r="K716" s="138"/>
      <c r="L716" s="138"/>
      <c r="M716" s="138"/>
      <c r="N716" s="138"/>
      <c r="O716" s="138"/>
      <c r="P716" s="138"/>
      <c r="Q716" s="138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45" x14ac:dyDescent="0.2">
      <c r="A717" s="41" t="s">
        <v>13</v>
      </c>
      <c r="B717" s="41" t="s">
        <v>14</v>
      </c>
      <c r="C717" s="21" t="s">
        <v>15</v>
      </c>
      <c r="D717" s="21" t="s">
        <v>16</v>
      </c>
      <c r="E717" s="21" t="s">
        <v>17</v>
      </c>
      <c r="F717" s="151"/>
      <c r="G717" s="21" t="s">
        <v>18</v>
      </c>
      <c r="H717" s="21" t="s">
        <v>19</v>
      </c>
      <c r="I717" s="21" t="s">
        <v>20</v>
      </c>
      <c r="J717" s="21" t="s">
        <v>21</v>
      </c>
      <c r="K717" s="138"/>
      <c r="L717" s="138"/>
      <c r="M717" s="138"/>
      <c r="N717" s="138"/>
      <c r="O717" s="138"/>
      <c r="P717" s="138"/>
      <c r="Q717" s="138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x14ac:dyDescent="0.2">
      <c r="A718" s="152" t="s">
        <v>22</v>
      </c>
      <c r="B718" s="135" t="s">
        <v>23</v>
      </c>
      <c r="C718" s="153">
        <f>SUMIFS($E$7:$E$716,$B$7:$B$716,"DAS",$D$7:$D$716,"&lt;&gt;VAGO")</f>
        <v>1</v>
      </c>
      <c r="D718" s="153">
        <f>SUMIFS($E$7:$E$716,$B$7:$B$716,"DAS",$D$7:$D$716,"VAGO")</f>
        <v>0</v>
      </c>
      <c r="E718" s="153">
        <f t="shared" ref="E718:E728" si="5">C718+D718</f>
        <v>1</v>
      </c>
      <c r="F718" s="154"/>
      <c r="G718" s="18">
        <f>SUMIF($B$7:$B$716,"DAS",$G$7:$G$716)</f>
        <v>0</v>
      </c>
      <c r="H718" s="18">
        <f>SUMIF($B$7:$B$716,"DAS",$H$7:$H$716)</f>
        <v>0</v>
      </c>
      <c r="I718" s="18">
        <f>SUMIF($B$7:$B$716,"DAS",$I$7:$I$716)</f>
        <v>18810</v>
      </c>
      <c r="J718" s="18">
        <f>SUMIF($B$7:$B$716,"DAS",$J$7:$J$716)</f>
        <v>18810</v>
      </c>
      <c r="K718" s="155"/>
      <c r="L718" s="155"/>
      <c r="M718" s="155"/>
      <c r="N718" s="155"/>
      <c r="O718" s="155"/>
      <c r="P718" s="155"/>
      <c r="Q718" s="155"/>
    </row>
    <row r="719" spans="1:30" x14ac:dyDescent="0.2">
      <c r="A719" s="152" t="s">
        <v>24</v>
      </c>
      <c r="B719" s="135" t="s">
        <v>25</v>
      </c>
      <c r="C719" s="153">
        <f>SUMIFS($E$7:$E$716,$B$7:$B$716,"DAS-1",$D$7:$D$716,"&lt;&gt;VAGO")</f>
        <v>7</v>
      </c>
      <c r="D719" s="153">
        <f>SUMIFS($E$7:$E$716,$B$7:$B$716,"DAS-1",$D$7:$D$716,"VAGO")</f>
        <v>0</v>
      </c>
      <c r="E719" s="153">
        <f t="shared" si="5"/>
        <v>7</v>
      </c>
      <c r="F719" s="156"/>
      <c r="G719" s="18">
        <f>SUMIF($B$7:$B$716,"DAS-1",$G$7:$G$716)</f>
        <v>0</v>
      </c>
      <c r="H719" s="18">
        <f>SUMIF($B$7:$B$716,"DAS-1",$H$7:$H$716)</f>
        <v>11440</v>
      </c>
      <c r="I719" s="18">
        <f>SUMIF($B$7:$B$716,"DAS-1",$I$7:$I$716)</f>
        <v>80080</v>
      </c>
      <c r="J719" s="18">
        <f>SUMIF($B$7:$B$716,"DAS-1",$J$7:$J$716)</f>
        <v>91520</v>
      </c>
      <c r="K719" s="155"/>
      <c r="L719" s="155"/>
      <c r="M719" s="155"/>
      <c r="N719" s="155"/>
      <c r="O719" s="155"/>
      <c r="P719" s="155"/>
      <c r="Q719" s="155"/>
    </row>
    <row r="720" spans="1:30" x14ac:dyDescent="0.2">
      <c r="A720" s="152" t="s">
        <v>26</v>
      </c>
      <c r="B720" s="135" t="s">
        <v>27</v>
      </c>
      <c r="C720" s="153">
        <f>SUMIFS($E$7:$E$716,$B$7:$B$716,"DAS-2",$D$7:$D$716,"&lt;&gt;VAGO")</f>
        <v>17</v>
      </c>
      <c r="D720" s="153">
        <f>SUMIFS($E$7:$E$716,$B$7:$B$716,"DAS-2",$D$7:$D$716,"VAGO")</f>
        <v>12</v>
      </c>
      <c r="E720" s="153">
        <f t="shared" si="5"/>
        <v>29</v>
      </c>
      <c r="F720" s="156"/>
      <c r="G720" s="18">
        <f>SUMIF($B$7:$B$716,"DAS-2",$G$7:$G$716)</f>
        <v>0</v>
      </c>
      <c r="H720" s="18">
        <f>SUMIF($B$7:$B$716,"DAS-2",$H$7:$H$716)</f>
        <v>29843.520000000008</v>
      </c>
      <c r="I720" s="18">
        <f>SUMIF($B$7:$B$716,"DAS-2",$I$7:$I$716)</f>
        <v>126834.78999999996</v>
      </c>
      <c r="J720" s="18">
        <f>SUMIF($B$7:$B$716,"DAS-2",$J$7:$J$716)</f>
        <v>156678.30999999997</v>
      </c>
      <c r="K720" s="155"/>
      <c r="L720" s="155"/>
      <c r="M720" s="155"/>
      <c r="N720" s="155"/>
      <c r="O720" s="155"/>
      <c r="P720" s="155"/>
      <c r="Q720" s="155"/>
    </row>
    <row r="721" spans="1:30" x14ac:dyDescent="0.2">
      <c r="A721" s="152" t="s">
        <v>28</v>
      </c>
      <c r="B721" s="135" t="s">
        <v>29</v>
      </c>
      <c r="C721" s="153">
        <f>SUMIFS($E$7:$E$716,$B$7:$B$716,"DAS-3",$D$7:$D$716,"&lt;&gt;VAGO")</f>
        <v>40</v>
      </c>
      <c r="D721" s="153">
        <f>SUMIFS($E$7:$E$716,$B$7:$B$716,"DAS-3",$D$7:$D$716,"VAGO")</f>
        <v>84</v>
      </c>
      <c r="E721" s="153">
        <f t="shared" si="5"/>
        <v>124</v>
      </c>
      <c r="F721" s="156"/>
      <c r="G721" s="18">
        <f>SUMIF($B$7:$B$716,"DAS-3",$G$7:$G$716)</f>
        <v>0</v>
      </c>
      <c r="H721" s="18">
        <f>SUMIF($B$7:$B$716,"DAS-3",$H$7:$H$716)</f>
        <v>56465.280000000042</v>
      </c>
      <c r="I721" s="18">
        <f>SUMIF($B$7:$B$716,"DAS-3",$I$7:$I$716)</f>
        <v>250956.80000000022</v>
      </c>
      <c r="J721" s="18">
        <f>SUMIF($B$7:$B$716,"DAS-3",$J$7:$J$716)</f>
        <v>307422.08000000002</v>
      </c>
      <c r="K721" s="155"/>
      <c r="L721" s="155"/>
      <c r="M721" s="155"/>
      <c r="N721" s="155"/>
      <c r="O721" s="155"/>
      <c r="P721" s="155"/>
      <c r="Q721" s="155"/>
    </row>
    <row r="722" spans="1:30" x14ac:dyDescent="0.2">
      <c r="A722" s="157" t="s">
        <v>30</v>
      </c>
      <c r="B722" s="135" t="s">
        <v>31</v>
      </c>
      <c r="C722" s="153">
        <f>SUMIFS($E$7:$E$716,$B$7:$B$716,"DAS-4",$D$7:$D$716,"&lt;&gt;VAGO")</f>
        <v>161</v>
      </c>
      <c r="D722" s="153">
        <f>SUMIFS($E$7:$E$716,$B$7:$B$716,"DAS-4",$D$7:$D$716,"VAGO")</f>
        <v>123</v>
      </c>
      <c r="E722" s="153">
        <f t="shared" si="5"/>
        <v>284</v>
      </c>
      <c r="F722" s="158"/>
      <c r="G722" s="18">
        <f>SUMIF($B$7:$B$716,"DAS-4",$G$7:$G$716)</f>
        <v>0</v>
      </c>
      <c r="H722" s="18">
        <f>SUMIF($B$7:$B$716,"DAS-4",$H$7:$H$716)</f>
        <v>229168.28999999972</v>
      </c>
      <c r="I722" s="18">
        <f>SUMIF($B$7:$B$716,"DAS-4",$I$7:$I$716)</f>
        <v>928200.41999999678</v>
      </c>
      <c r="J722" s="18">
        <f>SUMIF($B$7:$B$716,"DAS-4",$J$7:$J$716)</f>
        <v>1157368.7100000032</v>
      </c>
      <c r="K722" s="155"/>
      <c r="L722" s="155"/>
      <c r="M722" s="155"/>
      <c r="N722" s="155"/>
      <c r="O722" s="155"/>
      <c r="P722" s="155"/>
      <c r="Q722" s="155"/>
    </row>
    <row r="723" spans="1:30" x14ac:dyDescent="0.2">
      <c r="A723" s="157" t="s">
        <v>32</v>
      </c>
      <c r="B723" s="135" t="s">
        <v>33</v>
      </c>
      <c r="C723" s="153">
        <f>SUMIFS($E$7:$E$716,$B$7:$B$716,"DAS-5",$D$7:$D$716,"&lt;&gt;VAGO")</f>
        <v>33</v>
      </c>
      <c r="D723" s="153">
        <f>SUMIFS($E$7:$E$716,$B$7:$B$716,"DAS-5",$D$7:$D$716,"VAGO")</f>
        <v>34</v>
      </c>
      <c r="E723" s="153">
        <f t="shared" si="5"/>
        <v>67</v>
      </c>
      <c r="F723" s="158"/>
      <c r="G723" s="18">
        <f>SUMIF($B$7:$B$716,"DAS-5",$G$7:$G$716)</f>
        <v>0</v>
      </c>
      <c r="H723" s="18">
        <f>SUMIF($B$7:$B$716,"DAS-5",$H$7:$H$716)</f>
        <v>37982.719999999979</v>
      </c>
      <c r="I723" s="18">
        <f>SUMIF($B$7:$B$716,"DAS-5",$I$7:$I$716)</f>
        <v>156678.71999999991</v>
      </c>
      <c r="J723" s="18">
        <f>SUMIF($B$7:$B$716,"DAS-5",$J$7:$J$716)</f>
        <v>194661.43999999994</v>
      </c>
      <c r="K723" s="155"/>
      <c r="L723" s="155"/>
      <c r="M723" s="155"/>
      <c r="N723" s="155"/>
      <c r="O723" s="155"/>
      <c r="P723" s="155"/>
      <c r="Q723" s="155"/>
    </row>
    <row r="724" spans="1:30" x14ac:dyDescent="0.2">
      <c r="A724" s="157" t="s">
        <v>34</v>
      </c>
      <c r="B724" s="135" t="s">
        <v>35</v>
      </c>
      <c r="C724" s="153">
        <f>SUMIFS($E$7:$E$716,$B$7:$B$716,"CAA-1",$D$7:$D$716,"&lt;&gt;VAGO")</f>
        <v>47</v>
      </c>
      <c r="D724" s="153">
        <f>SUMIFS($E$7:$E$716,$B$7:$B$716,"CAA-1",$D$7:$D$716,"VAGO")</f>
        <v>55</v>
      </c>
      <c r="E724" s="153">
        <f t="shared" si="5"/>
        <v>102</v>
      </c>
      <c r="F724" s="158"/>
      <c r="G724" s="18">
        <f>SUMIF($B$7:$B$716,"CAA-1",$G$7:$G$716)</f>
        <v>0</v>
      </c>
      <c r="H724" s="18">
        <f>SUMIF($B$7:$B$716,"CAA-1",$H$7:$H$716)</f>
        <v>45324.840000000018</v>
      </c>
      <c r="I724" s="18">
        <f>SUMIF($B$7:$B$716,"CAA-1",$I$7:$I$716)</f>
        <v>193660.20999999979</v>
      </c>
      <c r="J724" s="18">
        <f>SUMIF($B$7:$B$716,"CAA-1",$J$7:$J$716)</f>
        <v>238985.05000000008</v>
      </c>
      <c r="K724" s="155"/>
      <c r="L724" s="155"/>
      <c r="M724" s="155"/>
      <c r="N724" s="155"/>
      <c r="O724" s="155"/>
      <c r="P724" s="155"/>
      <c r="Q724" s="155"/>
    </row>
    <row r="725" spans="1:30" x14ac:dyDescent="0.2">
      <c r="A725" s="157" t="s">
        <v>36</v>
      </c>
      <c r="B725" s="135" t="s">
        <v>37</v>
      </c>
      <c r="C725" s="153">
        <f>SUMIFS($E$7:$E$716,$B$7:$B$716,"CAA-2",$D$7:$D$716,"&lt;&gt;VAGO")</f>
        <v>29</v>
      </c>
      <c r="D725" s="153">
        <f>SUMIFS($E$7:$E$716,$B$7:$B$716,"CAA-2",$D$7:$D$716,"VAGO")</f>
        <v>13</v>
      </c>
      <c r="E725" s="153">
        <f t="shared" si="5"/>
        <v>42</v>
      </c>
      <c r="F725" s="158"/>
      <c r="G725" s="18">
        <f>SUMIF($B$7:$B$716,"CAA-2",$G$7:$G$716)</f>
        <v>0</v>
      </c>
      <c r="H725" s="18">
        <f>SUMIF($B$7:$B$716,"CAA-2",$H$7:$H$716)</f>
        <v>22891.410000000014</v>
      </c>
      <c r="I725" s="18">
        <f>SUMIF($B$7:$B$716,"CAA-2",$I$7:$I$716)</f>
        <v>98347.989999999962</v>
      </c>
      <c r="J725" s="18">
        <f>SUMIF($B$7:$B$716,"CAA-2",$J$7:$J$716)</f>
        <v>121239.4</v>
      </c>
      <c r="K725" s="155"/>
      <c r="L725" s="155"/>
      <c r="M725" s="155"/>
      <c r="N725" s="155"/>
      <c r="O725" s="155"/>
      <c r="P725" s="155"/>
      <c r="Q725" s="155"/>
    </row>
    <row r="726" spans="1:30" x14ac:dyDescent="0.2">
      <c r="A726" s="157" t="s">
        <v>38</v>
      </c>
      <c r="B726" s="135" t="s">
        <v>39</v>
      </c>
      <c r="C726" s="153">
        <f>SUMIFS($E$7:$E$716,$B$7:$B$716,"CAA-3",$D$7:$D$716,"&lt;&gt;VAGO")</f>
        <v>33</v>
      </c>
      <c r="D726" s="153">
        <f>SUMIFS($E$7:$E$716,$B$7:$B$716,"CAA-3",$D$7:$D$716,"VAGO")</f>
        <v>7</v>
      </c>
      <c r="E726" s="153">
        <f t="shared" si="5"/>
        <v>40</v>
      </c>
      <c r="F726" s="156"/>
      <c r="G726" s="18">
        <f>SUMIF($B$7:$B$716,"CAA-3",$G$7:$G$716)</f>
        <v>0</v>
      </c>
      <c r="H726" s="18">
        <f>SUMIF($B$7:$B$716,"CAA-3",$H$7:$H$716)</f>
        <v>16532.7</v>
      </c>
      <c r="I726" s="18">
        <f>SUMIF($B$7:$B$716,"CAA-3",$I$7:$I$716)</f>
        <v>72743.88</v>
      </c>
      <c r="J726" s="18">
        <f>SUMIF($B$7:$B$716,"CAA-3",$J$7:$J$716)</f>
        <v>89276.579999999958</v>
      </c>
      <c r="K726" s="155"/>
      <c r="L726" s="155"/>
      <c r="M726" s="155"/>
      <c r="N726" s="155"/>
      <c r="O726" s="155"/>
      <c r="P726" s="155"/>
      <c r="Q726" s="155"/>
    </row>
    <row r="727" spans="1:30" x14ac:dyDescent="0.2">
      <c r="A727" s="157" t="s">
        <v>40</v>
      </c>
      <c r="B727" s="135" t="s">
        <v>41</v>
      </c>
      <c r="C727" s="153">
        <f>SUMIFS($E$7:$E$716,$B$7:$B$716,"CAA-4",$D$7:$D$716,"&lt;&gt;VAGO")</f>
        <v>5</v>
      </c>
      <c r="D727" s="153">
        <f>SUMIFS($E$7:$E$716,$B$7:$B$716,"CAA-4",$D$7:$D$716,"VAGO")</f>
        <v>9</v>
      </c>
      <c r="E727" s="153">
        <f t="shared" si="5"/>
        <v>14</v>
      </c>
      <c r="F727" s="156"/>
      <c r="G727" s="18">
        <f>SUMIF($B$7:$B$716,"CAA-4",$G$7:$G$716)</f>
        <v>0</v>
      </c>
      <c r="H727" s="18">
        <f>SUMIF($B$7:$B$716,"CAA-4",$H$7:$H$716)</f>
        <v>1017.39</v>
      </c>
      <c r="I727" s="18">
        <f>SUMIF($B$7:$B$716,"CAA-4",$I$7:$I$716)</f>
        <v>6782.65</v>
      </c>
      <c r="J727" s="18">
        <f>SUMIF($B$7:$B$716,"CAA-4",$J$7:$J$716)</f>
        <v>7800.0399999999991</v>
      </c>
      <c r="K727" s="155"/>
      <c r="L727" s="155"/>
      <c r="M727" s="155"/>
      <c r="N727" s="155"/>
      <c r="O727" s="155"/>
      <c r="P727" s="155"/>
      <c r="Q727" s="155"/>
    </row>
    <row r="728" spans="1:30" x14ac:dyDescent="0.2">
      <c r="A728" s="157" t="s">
        <v>42</v>
      </c>
      <c r="B728" s="135" t="s">
        <v>43</v>
      </c>
      <c r="C728" s="153">
        <f>SUMIFS($E$7:$E$716,$B$7:$B$716,"CAA-5",$D$7:$D$716,"&lt;&gt;VAGO")</f>
        <v>0</v>
      </c>
      <c r="D728" s="153">
        <f>SUMIFS($E$7:$E$716,$B$7:$B$716,"CAA-5",$D$7:$D$716,"VAGO")</f>
        <v>0</v>
      </c>
      <c r="E728" s="153">
        <f t="shared" si="5"/>
        <v>0</v>
      </c>
      <c r="F728" s="156"/>
      <c r="G728" s="18">
        <f>SUMIF($B$7:$B$716,"CAA-5",$G$7:$G$716)</f>
        <v>0</v>
      </c>
      <c r="H728" s="18">
        <f>SUMIF($B$7:$B$716,"CAA-5",$H$7:$H$716)</f>
        <v>0</v>
      </c>
      <c r="I728" s="18">
        <f>SUMIF($B$7:$B$716,"CAA-5",$I$7:$I$716)</f>
        <v>0</v>
      </c>
      <c r="J728" s="18">
        <f>SUMIF($B$7:$B$716,"CAA-5",$J$7:$J$716)</f>
        <v>0</v>
      </c>
      <c r="K728" s="155"/>
      <c r="L728" s="155"/>
      <c r="M728" s="155"/>
      <c r="N728" s="155"/>
      <c r="O728" s="155"/>
      <c r="P728" s="155"/>
      <c r="Q728" s="155"/>
    </row>
    <row r="729" spans="1:30" x14ac:dyDescent="0.2">
      <c r="A729" s="41" t="s">
        <v>44</v>
      </c>
      <c r="B729" s="151"/>
      <c r="C729" s="21">
        <f>SUM(C718:C726)</f>
        <v>368</v>
      </c>
      <c r="D729" s="21">
        <f>SUM(D718:D726)</f>
        <v>328</v>
      </c>
      <c r="E729" s="21">
        <f>SUM(E718:E726)</f>
        <v>696</v>
      </c>
      <c r="F729" s="151"/>
      <c r="G729" s="22">
        <f>SUM(G718:G728)</f>
        <v>0</v>
      </c>
      <c r="H729" s="22">
        <f>SUM(H718:H728)</f>
        <v>450666.14999999979</v>
      </c>
      <c r="I729" s="22">
        <f>SUM(I718:I728)</f>
        <v>1933095.4599999967</v>
      </c>
      <c r="J729" s="22">
        <f>SUM(J718:J728)</f>
        <v>2383761.6100000031</v>
      </c>
      <c r="K729" s="155"/>
      <c r="L729" s="155"/>
      <c r="M729" s="155"/>
      <c r="N729" s="155"/>
      <c r="O729" s="155"/>
      <c r="P729" s="155"/>
      <c r="Q729" s="155"/>
    </row>
    <row r="730" spans="1:30" ht="45.75" customHeight="1" x14ac:dyDescent="0.2">
      <c r="A730" s="155"/>
      <c r="B730" s="155"/>
      <c r="C730" s="155"/>
      <c r="D730" s="155"/>
      <c r="E730" s="155"/>
      <c r="F730" s="155"/>
      <c r="G730" s="155"/>
      <c r="H730" s="138"/>
      <c r="I730" s="138"/>
      <c r="J730" s="159"/>
      <c r="K730" s="155"/>
      <c r="L730" s="155"/>
      <c r="M730" s="155"/>
      <c r="N730" s="155"/>
      <c r="O730" s="155"/>
      <c r="P730" s="155"/>
      <c r="Q730" s="155"/>
    </row>
    <row r="731" spans="1:30" x14ac:dyDescent="0.2">
      <c r="A731" s="239" t="s">
        <v>45</v>
      </c>
      <c r="B731" s="232"/>
      <c r="C731" s="232"/>
      <c r="D731" s="232"/>
      <c r="E731" s="232"/>
      <c r="F731" s="232"/>
      <c r="G731" s="232"/>
      <c r="H731" s="232"/>
      <c r="I731" s="233"/>
      <c r="J731" s="155"/>
      <c r="K731" s="129"/>
      <c r="L731" s="155"/>
      <c r="M731" s="155"/>
      <c r="N731" s="155"/>
      <c r="O731" s="155"/>
      <c r="P731" s="155"/>
      <c r="Q731" s="155"/>
    </row>
    <row r="732" spans="1:30" ht="30" x14ac:dyDescent="0.2">
      <c r="A732" s="9" t="s">
        <v>46</v>
      </c>
      <c r="B732" s="9" t="s">
        <v>47</v>
      </c>
      <c r="C732" s="9" t="s">
        <v>48</v>
      </c>
      <c r="D732" s="9" t="s">
        <v>49</v>
      </c>
      <c r="E732" s="9" t="s">
        <v>50</v>
      </c>
      <c r="F732" s="9" t="s">
        <v>51</v>
      </c>
      <c r="G732" s="9" t="s">
        <v>52</v>
      </c>
      <c r="H732" s="9" t="s">
        <v>53</v>
      </c>
      <c r="I732" s="9" t="s">
        <v>54</v>
      </c>
      <c r="J732" s="160"/>
      <c r="K732" s="129"/>
      <c r="L732" s="160"/>
      <c r="M732" s="160"/>
      <c r="N732" s="160"/>
      <c r="O732" s="160"/>
      <c r="P732" s="160"/>
      <c r="Q732" s="160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</row>
    <row r="733" spans="1:30" x14ac:dyDescent="0.2">
      <c r="A733" s="63" t="s">
        <v>63</v>
      </c>
      <c r="B733" s="161" t="s">
        <v>64</v>
      </c>
      <c r="C733" s="52" t="s">
        <v>192</v>
      </c>
      <c r="D733" s="48" t="s">
        <v>192</v>
      </c>
      <c r="E733" s="135">
        <v>1</v>
      </c>
      <c r="F733" s="64" t="s">
        <v>192</v>
      </c>
      <c r="G733" s="136">
        <v>0</v>
      </c>
      <c r="H733" s="136">
        <v>0</v>
      </c>
      <c r="I733" s="137">
        <f t="shared" ref="I733:I747" si="6">SUM(G733:H733)</f>
        <v>0</v>
      </c>
      <c r="J733" s="155"/>
      <c r="K733" s="138"/>
      <c r="L733" s="138"/>
      <c r="M733" s="138"/>
      <c r="N733" s="138"/>
      <c r="O733" s="138"/>
      <c r="P733" s="138"/>
      <c r="Q733" s="138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x14ac:dyDescent="0.2">
      <c r="A734" s="63" t="s">
        <v>65</v>
      </c>
      <c r="B734" s="162" t="s">
        <v>66</v>
      </c>
      <c r="C734" s="52" t="s">
        <v>192</v>
      </c>
      <c r="D734" s="48" t="s">
        <v>192</v>
      </c>
      <c r="E734" s="135">
        <v>1</v>
      </c>
      <c r="F734" s="64" t="s">
        <v>192</v>
      </c>
      <c r="G734" s="136">
        <v>0</v>
      </c>
      <c r="H734" s="136">
        <v>0</v>
      </c>
      <c r="I734" s="137">
        <f t="shared" si="6"/>
        <v>0</v>
      </c>
      <c r="J734" s="155"/>
      <c r="K734" s="138"/>
      <c r="L734" s="138"/>
      <c r="M734" s="138"/>
      <c r="N734" s="138"/>
      <c r="O734" s="138"/>
      <c r="P734" s="138"/>
      <c r="Q734" s="138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x14ac:dyDescent="0.2">
      <c r="A735" s="63" t="s">
        <v>65</v>
      </c>
      <c r="B735" s="162" t="s">
        <v>66</v>
      </c>
      <c r="C735" s="52" t="s">
        <v>192</v>
      </c>
      <c r="D735" s="48" t="s">
        <v>192</v>
      </c>
      <c r="E735" s="135">
        <v>1</v>
      </c>
      <c r="F735" s="64" t="s">
        <v>192</v>
      </c>
      <c r="G735" s="136">
        <v>0</v>
      </c>
      <c r="H735" s="136">
        <v>0</v>
      </c>
      <c r="I735" s="137">
        <f t="shared" si="6"/>
        <v>0</v>
      </c>
      <c r="J735" s="155"/>
      <c r="K735" s="138"/>
      <c r="L735" s="138"/>
      <c r="M735" s="138"/>
      <c r="N735" s="138"/>
      <c r="O735" s="138"/>
      <c r="P735" s="138"/>
      <c r="Q735" s="138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x14ac:dyDescent="0.2">
      <c r="A736" s="87" t="s">
        <v>205</v>
      </c>
      <c r="B736" s="162" t="s">
        <v>68</v>
      </c>
      <c r="C736" s="83" t="s">
        <v>191</v>
      </c>
      <c r="D736" s="48" t="s">
        <v>189</v>
      </c>
      <c r="E736" s="135">
        <v>1</v>
      </c>
      <c r="F736" s="87" t="s">
        <v>488</v>
      </c>
      <c r="G736" s="136">
        <v>0</v>
      </c>
      <c r="H736" s="136">
        <v>5765.22</v>
      </c>
      <c r="I736" s="137">
        <f t="shared" si="6"/>
        <v>5765.22</v>
      </c>
      <c r="J736" s="155"/>
      <c r="K736" s="138"/>
      <c r="L736" s="138"/>
      <c r="M736" s="138"/>
      <c r="N736" s="138"/>
      <c r="O736" s="138"/>
      <c r="P736" s="138"/>
      <c r="Q736" s="138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x14ac:dyDescent="0.2">
      <c r="A737" s="63" t="s">
        <v>482</v>
      </c>
      <c r="B737" s="162" t="s">
        <v>68</v>
      </c>
      <c r="C737" s="48" t="s">
        <v>479</v>
      </c>
      <c r="D737" s="48" t="s">
        <v>189</v>
      </c>
      <c r="E737" s="135">
        <v>1</v>
      </c>
      <c r="F737" s="63" t="s">
        <v>475</v>
      </c>
      <c r="G737" s="136">
        <v>0</v>
      </c>
      <c r="H737" s="136">
        <v>5765.22</v>
      </c>
      <c r="I737" s="137">
        <f t="shared" si="6"/>
        <v>5765.22</v>
      </c>
      <c r="J737" s="155"/>
      <c r="K737" s="138"/>
      <c r="L737" s="138"/>
      <c r="M737" s="138"/>
      <c r="N737" s="138"/>
      <c r="O737" s="138"/>
      <c r="P737" s="138"/>
      <c r="Q737" s="138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x14ac:dyDescent="0.2">
      <c r="A738" s="63" t="s">
        <v>483</v>
      </c>
      <c r="B738" s="162" t="s">
        <v>68</v>
      </c>
      <c r="C738" s="48" t="s">
        <v>213</v>
      </c>
      <c r="D738" s="48" t="s">
        <v>189</v>
      </c>
      <c r="E738" s="135">
        <v>1</v>
      </c>
      <c r="F738" s="63" t="s">
        <v>476</v>
      </c>
      <c r="G738" s="136">
        <v>0</v>
      </c>
      <c r="H738" s="136">
        <v>5765.22</v>
      </c>
      <c r="I738" s="137">
        <f t="shared" si="6"/>
        <v>5765.22</v>
      </c>
      <c r="J738" s="155"/>
      <c r="K738" s="138"/>
      <c r="L738" s="138"/>
      <c r="M738" s="138"/>
      <c r="N738" s="138"/>
      <c r="O738" s="138"/>
      <c r="P738" s="138"/>
      <c r="Q738" s="138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x14ac:dyDescent="0.2">
      <c r="A739" s="64" t="s">
        <v>192</v>
      </c>
      <c r="B739" s="162" t="s">
        <v>68</v>
      </c>
      <c r="C739" s="48" t="s">
        <v>480</v>
      </c>
      <c r="D739" s="48" t="s">
        <v>192</v>
      </c>
      <c r="E739" s="135">
        <v>1</v>
      </c>
      <c r="F739" s="64" t="s">
        <v>192</v>
      </c>
      <c r="G739" s="136">
        <v>0</v>
      </c>
      <c r="H739" s="136">
        <v>0</v>
      </c>
      <c r="I739" s="137">
        <f t="shared" si="6"/>
        <v>0</v>
      </c>
      <c r="J739" s="155"/>
      <c r="K739" s="138"/>
      <c r="L739" s="138"/>
      <c r="M739" s="138"/>
      <c r="N739" s="138"/>
      <c r="O739" s="138"/>
      <c r="P739" s="138"/>
      <c r="Q739" s="138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x14ac:dyDescent="0.2">
      <c r="A740" s="64" t="s">
        <v>192</v>
      </c>
      <c r="B740" s="162" t="s">
        <v>68</v>
      </c>
      <c r="C740" s="48" t="s">
        <v>192</v>
      </c>
      <c r="D740" s="48" t="s">
        <v>192</v>
      </c>
      <c r="E740" s="135">
        <v>1</v>
      </c>
      <c r="F740" s="219" t="s">
        <v>192</v>
      </c>
      <c r="G740" s="136">
        <v>0</v>
      </c>
      <c r="H740" s="136">
        <v>0</v>
      </c>
      <c r="I740" s="137">
        <v>0</v>
      </c>
      <c r="J740" s="155"/>
      <c r="K740" s="138"/>
      <c r="L740" s="138"/>
      <c r="M740" s="138"/>
      <c r="N740" s="138"/>
      <c r="O740" s="138"/>
      <c r="P740" s="138"/>
      <c r="Q740" s="138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x14ac:dyDescent="0.2">
      <c r="A741" s="64" t="s">
        <v>192</v>
      </c>
      <c r="B741" s="162" t="s">
        <v>68</v>
      </c>
      <c r="C741" s="48" t="s">
        <v>192</v>
      </c>
      <c r="D741" s="48" t="s">
        <v>192</v>
      </c>
      <c r="E741" s="135">
        <v>1</v>
      </c>
      <c r="F741" s="219" t="s">
        <v>192</v>
      </c>
      <c r="G741" s="136">
        <v>0</v>
      </c>
      <c r="H741" s="136">
        <v>0</v>
      </c>
      <c r="I741" s="137">
        <v>0</v>
      </c>
      <c r="J741" s="155"/>
      <c r="K741" s="138"/>
      <c r="L741" s="138"/>
      <c r="M741" s="138"/>
      <c r="N741" s="138"/>
      <c r="O741" s="138"/>
      <c r="P741" s="138"/>
      <c r="Q741" s="138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x14ac:dyDescent="0.2">
      <c r="A742" s="87" t="s">
        <v>666</v>
      </c>
      <c r="B742" s="162" t="s">
        <v>70</v>
      </c>
      <c r="C742" s="83" t="s">
        <v>191</v>
      </c>
      <c r="D742" s="48" t="s">
        <v>189</v>
      </c>
      <c r="E742" s="135">
        <v>1</v>
      </c>
      <c r="F742" s="202" t="s">
        <v>489</v>
      </c>
      <c r="G742" s="136">
        <v>0</v>
      </c>
      <c r="H742" s="136">
        <v>4747.83</v>
      </c>
      <c r="I742" s="137">
        <f t="shared" si="6"/>
        <v>4747.83</v>
      </c>
      <c r="J742" s="155"/>
      <c r="K742" s="138"/>
      <c r="L742" s="138"/>
      <c r="M742" s="138"/>
      <c r="N742" s="138"/>
      <c r="O742" s="138"/>
      <c r="P742" s="138"/>
      <c r="Q742" s="138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x14ac:dyDescent="0.2">
      <c r="A743" s="70" t="s">
        <v>492</v>
      </c>
      <c r="B743" s="162" t="s">
        <v>70</v>
      </c>
      <c r="C743" s="48" t="s">
        <v>213</v>
      </c>
      <c r="D743" s="48" t="s">
        <v>189</v>
      </c>
      <c r="E743" s="135">
        <v>1</v>
      </c>
      <c r="F743" s="63" t="s">
        <v>485</v>
      </c>
      <c r="G743" s="136">
        <v>0</v>
      </c>
      <c r="H743" s="136">
        <v>4747.83</v>
      </c>
      <c r="I743" s="137">
        <f t="shared" si="6"/>
        <v>4747.83</v>
      </c>
      <c r="J743" s="155"/>
      <c r="K743" s="138"/>
      <c r="L743" s="138"/>
      <c r="M743" s="138"/>
      <c r="N743" s="138"/>
      <c r="O743" s="138"/>
      <c r="P743" s="138"/>
      <c r="Q743" s="138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x14ac:dyDescent="0.2">
      <c r="A744" s="70" t="s">
        <v>493</v>
      </c>
      <c r="B744" s="162" t="s">
        <v>70</v>
      </c>
      <c r="C744" s="48" t="s">
        <v>212</v>
      </c>
      <c r="D744" s="48" t="s">
        <v>189</v>
      </c>
      <c r="E744" s="135">
        <v>1</v>
      </c>
      <c r="F744" s="63" t="s">
        <v>486</v>
      </c>
      <c r="G744" s="136">
        <v>0</v>
      </c>
      <c r="H744" s="136">
        <v>4747.83</v>
      </c>
      <c r="I744" s="137">
        <f t="shared" si="6"/>
        <v>4747.83</v>
      </c>
      <c r="J744" s="155"/>
      <c r="K744" s="138"/>
      <c r="L744" s="138"/>
      <c r="M744" s="138"/>
      <c r="N744" s="138"/>
      <c r="O744" s="138"/>
      <c r="P744" s="138"/>
      <c r="Q744" s="138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x14ac:dyDescent="0.2">
      <c r="A745" s="75" t="s">
        <v>192</v>
      </c>
      <c r="B745" s="162" t="s">
        <v>70</v>
      </c>
      <c r="C745" s="52" t="s">
        <v>192</v>
      </c>
      <c r="D745" s="48" t="s">
        <v>192</v>
      </c>
      <c r="E745" s="135">
        <v>1</v>
      </c>
      <c r="F745" s="64" t="s">
        <v>192</v>
      </c>
      <c r="G745" s="136">
        <v>0</v>
      </c>
      <c r="H745" s="136">
        <v>0</v>
      </c>
      <c r="I745" s="137">
        <f t="shared" si="6"/>
        <v>0</v>
      </c>
      <c r="J745" s="155"/>
      <c r="K745" s="138"/>
      <c r="L745" s="138"/>
      <c r="M745" s="138"/>
      <c r="N745" s="138"/>
      <c r="O745" s="138"/>
      <c r="P745" s="138"/>
      <c r="Q745" s="138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x14ac:dyDescent="0.2">
      <c r="A746" s="174" t="s">
        <v>404</v>
      </c>
      <c r="B746" s="162" t="s">
        <v>72</v>
      </c>
      <c r="C746" s="125" t="s">
        <v>191</v>
      </c>
      <c r="D746" s="48" t="s">
        <v>189</v>
      </c>
      <c r="E746" s="135">
        <v>1</v>
      </c>
      <c r="F746" s="202" t="s">
        <v>667</v>
      </c>
      <c r="G746" s="136">
        <v>0</v>
      </c>
      <c r="H746" s="136">
        <v>3391.31</v>
      </c>
      <c r="I746" s="137">
        <f t="shared" si="6"/>
        <v>3391.31</v>
      </c>
      <c r="J746" s="155"/>
      <c r="K746" s="138"/>
      <c r="L746" s="138"/>
      <c r="M746" s="138"/>
      <c r="N746" s="138"/>
      <c r="O746" s="138"/>
      <c r="P746" s="138"/>
      <c r="Q746" s="138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x14ac:dyDescent="0.2">
      <c r="A747" s="70" t="s">
        <v>395</v>
      </c>
      <c r="B747" s="162" t="s">
        <v>72</v>
      </c>
      <c r="C747" s="65" t="s">
        <v>187</v>
      </c>
      <c r="D747" s="48" t="s">
        <v>189</v>
      </c>
      <c r="E747" s="135">
        <v>1</v>
      </c>
      <c r="F747" s="63" t="s">
        <v>490</v>
      </c>
      <c r="G747" s="136">
        <v>0</v>
      </c>
      <c r="H747" s="136">
        <v>3391.31</v>
      </c>
      <c r="I747" s="137">
        <f t="shared" si="6"/>
        <v>3391.31</v>
      </c>
      <c r="J747" s="155"/>
      <c r="K747" s="138"/>
      <c r="L747" s="138"/>
      <c r="M747" s="138"/>
      <c r="N747" s="138"/>
      <c r="O747" s="138"/>
      <c r="P747" s="138"/>
      <c r="Q747" s="138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45" x14ac:dyDescent="0.2">
      <c r="A748" s="41" t="s">
        <v>55</v>
      </c>
      <c r="B748" s="41" t="s">
        <v>56</v>
      </c>
      <c r="C748" s="21" t="s">
        <v>57</v>
      </c>
      <c r="D748" s="21" t="s">
        <v>58</v>
      </c>
      <c r="E748" s="21" t="s">
        <v>59</v>
      </c>
      <c r="F748" s="163"/>
      <c r="G748" s="21" t="s">
        <v>60</v>
      </c>
      <c r="H748" s="21" t="s">
        <v>61</v>
      </c>
      <c r="I748" s="21" t="s">
        <v>62</v>
      </c>
      <c r="J748" s="155"/>
      <c r="K748" s="129"/>
      <c r="L748" s="129"/>
      <c r="M748" s="129"/>
      <c r="N748" s="129"/>
      <c r="O748" s="129"/>
      <c r="P748" s="129"/>
      <c r="Q748" s="12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</row>
    <row r="749" spans="1:30" x14ac:dyDescent="0.2">
      <c r="A749" s="152" t="s">
        <v>63</v>
      </c>
      <c r="B749" s="164" t="s">
        <v>64</v>
      </c>
      <c r="C749" s="153">
        <f>SUMIFS($E$733:$E$747,$B$733:$B$747,"FDA",$D$733:$D$747,"&lt;&gt;VAGO")</f>
        <v>0</v>
      </c>
      <c r="D749" s="153">
        <f>SUMIFS($E$733:$E$747,$B$733:$B$747,"FDA",$D$733:$D$747,"VAGO")</f>
        <v>1</v>
      </c>
      <c r="E749" s="153">
        <f t="shared" ref="E749:E753" si="7">C749+D749</f>
        <v>1</v>
      </c>
      <c r="F749" s="154"/>
      <c r="G749" s="137">
        <f>SUMIF($B$733:$B$747,"FDA",$G$733:$G$747)</f>
        <v>0</v>
      </c>
      <c r="H749" s="137">
        <f>SUMIF($B$733:$B$747,"FDA",$H$733:$H$747)</f>
        <v>0</v>
      </c>
      <c r="I749" s="137">
        <f>SUMIF($B$733:$B$747,"FDA",$I$733:$I$747)</f>
        <v>0</v>
      </c>
      <c r="J749" s="138"/>
      <c r="K749" s="129"/>
      <c r="L749" s="138"/>
      <c r="M749" s="138"/>
      <c r="N749" s="138"/>
      <c r="O749" s="138"/>
      <c r="P749" s="138"/>
      <c r="Q749" s="138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x14ac:dyDescent="0.2">
      <c r="A750" s="152" t="s">
        <v>65</v>
      </c>
      <c r="B750" s="164" t="s">
        <v>66</v>
      </c>
      <c r="C750" s="153">
        <f>SUMIFS($E$733:$E$747,$B$733:$B$747,"FDA-1",$D$733:$D$747,"&lt;&gt;VAGO")</f>
        <v>0</v>
      </c>
      <c r="D750" s="153">
        <f>SUMIFS($E$733:$E$747,$B$733:$B$747,"FDA-1",$D$733:$D$747,"VAGO")</f>
        <v>2</v>
      </c>
      <c r="E750" s="153">
        <f t="shared" si="7"/>
        <v>2</v>
      </c>
      <c r="F750" s="154"/>
      <c r="G750" s="137">
        <f>SUMIF($B$733:$B$747,"FDA-1",$G$733:$G$747)</f>
        <v>0</v>
      </c>
      <c r="H750" s="137">
        <f>SUMIF($B$733:$B$747,"FDA-1",$H$733:$H$747)</f>
        <v>0</v>
      </c>
      <c r="I750" s="137">
        <f>SUMIF($B$733:$B$747,"FDA-1",$I$733:$I$747)</f>
        <v>0</v>
      </c>
      <c r="J750" s="138"/>
      <c r="K750" s="129"/>
      <c r="L750" s="138"/>
      <c r="M750" s="138"/>
      <c r="N750" s="138"/>
      <c r="O750" s="138"/>
      <c r="P750" s="138"/>
      <c r="Q750" s="138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x14ac:dyDescent="0.2">
      <c r="A751" s="152" t="s">
        <v>67</v>
      </c>
      <c r="B751" s="164" t="s">
        <v>68</v>
      </c>
      <c r="C751" s="153">
        <f>SUMIFS($E$733:$E$747,$B$733:$B$747,"FDA-2",$D$733:$D$747,"&lt;&gt;VAGO")</f>
        <v>3</v>
      </c>
      <c r="D751" s="153">
        <f>SUMIFS($E$733:$E$747,$B$733:$B$747,"FDA-2",$D$733:$D$747,"VAGO")</f>
        <v>3</v>
      </c>
      <c r="E751" s="153">
        <f t="shared" si="7"/>
        <v>6</v>
      </c>
      <c r="F751" s="156"/>
      <c r="G751" s="137">
        <f>SUMIF($B$733:$B$747,"FDA-2",$G$733:$G$747)</f>
        <v>0</v>
      </c>
      <c r="H751" s="137">
        <f>SUMIF($B$733:$B$747,"FDA-2",$H$733:$H$747)</f>
        <v>17295.66</v>
      </c>
      <c r="I751" s="137">
        <f>SUMIF($B$733:$B$747,"FDA-2",$I$733:$I$747)</f>
        <v>17295.66</v>
      </c>
      <c r="J751" s="138"/>
      <c r="K751" s="129"/>
      <c r="L751" s="138"/>
      <c r="M751" s="138"/>
      <c r="N751" s="138"/>
      <c r="O751" s="138"/>
      <c r="P751" s="138"/>
      <c r="Q751" s="138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x14ac:dyDescent="0.2">
      <c r="A752" s="152" t="s">
        <v>69</v>
      </c>
      <c r="B752" s="164" t="s">
        <v>70</v>
      </c>
      <c r="C752" s="153">
        <f>SUMIFS($E$733:$E$747,$B$733:$B$747,"FDA-3",$D$733:$D$747,"&lt;&gt;VAGO")</f>
        <v>3</v>
      </c>
      <c r="D752" s="153">
        <f>SUMIFS($E$733:$E$747,$B$733:$B$747,"FDA-3",$D$733:$D$747,"VAGO")</f>
        <v>1</v>
      </c>
      <c r="E752" s="153">
        <f t="shared" si="7"/>
        <v>4</v>
      </c>
      <c r="F752" s="158"/>
      <c r="G752" s="137">
        <f>SUMIF($B$733:$B$747,"FDA-3",$G$733:$G$747)</f>
        <v>0</v>
      </c>
      <c r="H752" s="137">
        <f>SUMIF($B$733:$B$747,"FDA-3",$H$733:$H$747)</f>
        <v>14243.49</v>
      </c>
      <c r="I752" s="137">
        <f>SUMIF($B$733:$B$747,"FDA-3",$I$733:$I$747)</f>
        <v>14243.49</v>
      </c>
      <c r="J752" s="138"/>
      <c r="K752" s="129"/>
      <c r="L752" s="138"/>
      <c r="M752" s="138"/>
      <c r="N752" s="138"/>
      <c r="O752" s="138"/>
      <c r="P752" s="138"/>
      <c r="Q752" s="138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x14ac:dyDescent="0.2">
      <c r="A753" s="152" t="s">
        <v>71</v>
      </c>
      <c r="B753" s="164" t="s">
        <v>72</v>
      </c>
      <c r="C753" s="153">
        <f>SUMIFS($E$733:$E$747,$B$733:$B$747,"FDA-4",$D$733:$D$747,"&lt;&gt;VAGO")</f>
        <v>2</v>
      </c>
      <c r="D753" s="153">
        <f>SUMIFS($E$733:$E$747,$B$733:$B$747,"FDA-4",$D$733:$D$747,"VAGO")</f>
        <v>0</v>
      </c>
      <c r="E753" s="153">
        <f t="shared" si="7"/>
        <v>2</v>
      </c>
      <c r="F753" s="156"/>
      <c r="G753" s="137">
        <f>SUMIF($B$733:$B$747,"FDA-4",$G$733:$G$747)</f>
        <v>0</v>
      </c>
      <c r="H753" s="137">
        <f>SUMIF($B$733:$B$747,"FDA-4",$H$733:$H$747)</f>
        <v>6782.62</v>
      </c>
      <c r="I753" s="137">
        <f>SUMIF($B$733:$B$747,"FDA-4",$I$733:$I$747)</f>
        <v>6782.62</v>
      </c>
      <c r="J753" s="138"/>
      <c r="K753" s="129"/>
      <c r="L753" s="138"/>
      <c r="M753" s="138"/>
      <c r="N753" s="138"/>
      <c r="O753" s="138"/>
      <c r="P753" s="138"/>
      <c r="Q753" s="138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30" x14ac:dyDescent="0.2">
      <c r="A754" s="41" t="s">
        <v>73</v>
      </c>
      <c r="B754" s="163"/>
      <c r="C754" s="21">
        <f t="shared" ref="C754:E754" si="8">SUM(C750:C753)</f>
        <v>8</v>
      </c>
      <c r="D754" s="21">
        <f t="shared" si="8"/>
        <v>6</v>
      </c>
      <c r="E754" s="21">
        <f t="shared" si="8"/>
        <v>14</v>
      </c>
      <c r="F754" s="163"/>
      <c r="G754" s="32">
        <f t="shared" ref="G754:I754" si="9">SUM(G749:G753)</f>
        <v>0</v>
      </c>
      <c r="H754" s="32">
        <f t="shared" si="9"/>
        <v>38321.770000000004</v>
      </c>
      <c r="I754" s="32">
        <f t="shared" si="9"/>
        <v>38321.770000000004</v>
      </c>
      <c r="J754" s="138"/>
      <c r="K754" s="129"/>
      <c r="L754" s="138"/>
      <c r="M754" s="138"/>
      <c r="N754" s="138"/>
      <c r="O754" s="138"/>
      <c r="P754" s="138"/>
      <c r="Q754" s="138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45" customHeight="1" x14ac:dyDescent="0.2">
      <c r="A755" s="159"/>
      <c r="B755" s="159"/>
      <c r="C755" s="159"/>
      <c r="D755" s="159"/>
      <c r="E755" s="159"/>
      <c r="F755" s="159"/>
      <c r="G755" s="159"/>
      <c r="H755" s="159"/>
      <c r="I755" s="129"/>
      <c r="J755" s="138"/>
      <c r="K755" s="129"/>
      <c r="L755" s="138"/>
      <c r="M755" s="138"/>
      <c r="N755" s="138"/>
      <c r="O755" s="138"/>
      <c r="P755" s="138"/>
      <c r="Q755" s="138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x14ac:dyDescent="0.2">
      <c r="A756" s="239" t="s">
        <v>74</v>
      </c>
      <c r="B756" s="232"/>
      <c r="C756" s="232"/>
      <c r="D756" s="232"/>
      <c r="E756" s="232"/>
      <c r="F756" s="232"/>
      <c r="G756" s="232"/>
      <c r="H756" s="232"/>
      <c r="I756" s="233"/>
      <c r="J756" s="138"/>
      <c r="K756" s="129"/>
      <c r="L756" s="138"/>
      <c r="M756" s="138"/>
      <c r="N756" s="138"/>
      <c r="O756" s="138"/>
      <c r="P756" s="138"/>
      <c r="Q756" s="138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30" x14ac:dyDescent="0.2">
      <c r="A757" s="33" t="s">
        <v>75</v>
      </c>
      <c r="B757" s="9" t="s">
        <v>76</v>
      </c>
      <c r="C757" s="9" t="s">
        <v>77</v>
      </c>
      <c r="D757" s="9" t="s">
        <v>78</v>
      </c>
      <c r="E757" s="9" t="s">
        <v>79</v>
      </c>
      <c r="F757" s="9" t="s">
        <v>80</v>
      </c>
      <c r="G757" s="9" t="s">
        <v>81</v>
      </c>
      <c r="H757" s="9" t="s">
        <v>82</v>
      </c>
      <c r="I757" s="9" t="s">
        <v>83</v>
      </c>
      <c r="J757" s="129"/>
      <c r="K757" s="129"/>
      <c r="L757" s="129"/>
      <c r="M757" s="129"/>
      <c r="N757" s="129"/>
      <c r="O757" s="129"/>
      <c r="P757" s="129"/>
      <c r="Q757" s="129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</row>
    <row r="758" spans="1:30" x14ac:dyDescent="0.2">
      <c r="A758" s="70" t="s">
        <v>512</v>
      </c>
      <c r="B758" s="165" t="s">
        <v>93</v>
      </c>
      <c r="C758" s="48" t="s">
        <v>253</v>
      </c>
      <c r="D758" s="48" t="s">
        <v>189</v>
      </c>
      <c r="E758" s="135">
        <v>1</v>
      </c>
      <c r="F758" s="63" t="s">
        <v>496</v>
      </c>
      <c r="G758" s="136">
        <v>0</v>
      </c>
      <c r="H758" s="136">
        <v>1532.08</v>
      </c>
      <c r="I758" s="137">
        <f t="shared" ref="I758:I769" si="10">SUM(G758:H758)</f>
        <v>1532.08</v>
      </c>
      <c r="J758" s="138"/>
      <c r="K758" s="138"/>
      <c r="L758" s="138"/>
      <c r="M758" s="138"/>
      <c r="N758" s="138"/>
      <c r="O758" s="138"/>
      <c r="P758" s="138"/>
      <c r="Q758" s="138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x14ac:dyDescent="0.2">
      <c r="A759" s="70" t="s">
        <v>513</v>
      </c>
      <c r="B759" s="165" t="s">
        <v>93</v>
      </c>
      <c r="C759" s="48" t="s">
        <v>253</v>
      </c>
      <c r="D759" s="48" t="s">
        <v>189</v>
      </c>
      <c r="E759" s="135">
        <v>1</v>
      </c>
      <c r="F759" s="63" t="s">
        <v>497</v>
      </c>
      <c r="G759" s="136">
        <v>0</v>
      </c>
      <c r="H759" s="136">
        <v>1532.08</v>
      </c>
      <c r="I759" s="137">
        <f t="shared" si="10"/>
        <v>1532.08</v>
      </c>
      <c r="J759" s="138"/>
      <c r="K759" s="138"/>
      <c r="L759" s="138"/>
      <c r="M759" s="138"/>
      <c r="N759" s="138"/>
      <c r="O759" s="138"/>
      <c r="P759" s="138"/>
      <c r="Q759" s="138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x14ac:dyDescent="0.2">
      <c r="A760" s="174" t="s">
        <v>186</v>
      </c>
      <c r="B760" s="165" t="s">
        <v>93</v>
      </c>
      <c r="C760" s="175" t="s">
        <v>186</v>
      </c>
      <c r="D760" s="48" t="s">
        <v>189</v>
      </c>
      <c r="E760" s="135">
        <v>1</v>
      </c>
      <c r="F760" s="176" t="s">
        <v>622</v>
      </c>
      <c r="G760" s="136">
        <v>0</v>
      </c>
      <c r="H760" s="136">
        <v>1532.08</v>
      </c>
      <c r="I760" s="137">
        <f t="shared" si="10"/>
        <v>1532.08</v>
      </c>
      <c r="J760" s="138"/>
      <c r="K760" s="138"/>
      <c r="L760" s="138"/>
      <c r="M760" s="138"/>
      <c r="N760" s="138"/>
      <c r="O760" s="138"/>
      <c r="P760" s="138"/>
      <c r="Q760" s="138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x14ac:dyDescent="0.2">
      <c r="A761" s="174" t="s">
        <v>664</v>
      </c>
      <c r="B761" s="165" t="s">
        <v>93</v>
      </c>
      <c r="C761" s="175" t="s">
        <v>191</v>
      </c>
      <c r="D761" s="48" t="s">
        <v>189</v>
      </c>
      <c r="E761" s="135">
        <v>1</v>
      </c>
      <c r="F761" s="176" t="s">
        <v>663</v>
      </c>
      <c r="G761" s="136">
        <v>0</v>
      </c>
      <c r="H761" s="136">
        <v>1532.08</v>
      </c>
      <c r="I761" s="137">
        <f t="shared" si="10"/>
        <v>1532.08</v>
      </c>
      <c r="J761" s="138"/>
      <c r="K761" s="138"/>
      <c r="L761" s="138"/>
      <c r="M761" s="138"/>
      <c r="N761" s="138"/>
      <c r="O761" s="138"/>
      <c r="P761" s="138"/>
      <c r="Q761" s="138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x14ac:dyDescent="0.2">
      <c r="A762" s="70" t="s">
        <v>515</v>
      </c>
      <c r="B762" s="165" t="s">
        <v>93</v>
      </c>
      <c r="C762" s="48" t="s">
        <v>185</v>
      </c>
      <c r="D762" s="48" t="s">
        <v>189</v>
      </c>
      <c r="E762" s="135">
        <v>1</v>
      </c>
      <c r="F762" s="63" t="s">
        <v>498</v>
      </c>
      <c r="G762" s="136">
        <v>0</v>
      </c>
      <c r="H762" s="136">
        <v>1532.08</v>
      </c>
      <c r="I762" s="137">
        <f t="shared" si="10"/>
        <v>1532.08</v>
      </c>
      <c r="J762" s="138"/>
      <c r="K762" s="138"/>
      <c r="L762" s="138"/>
      <c r="M762" s="138"/>
      <c r="N762" s="138"/>
      <c r="O762" s="138"/>
      <c r="P762" s="138"/>
      <c r="Q762" s="138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x14ac:dyDescent="0.2">
      <c r="A763" s="70" t="s">
        <v>516</v>
      </c>
      <c r="B763" s="165" t="s">
        <v>93</v>
      </c>
      <c r="C763" s="48" t="s">
        <v>185</v>
      </c>
      <c r="D763" s="48" t="s">
        <v>189</v>
      </c>
      <c r="E763" s="135">
        <v>1</v>
      </c>
      <c r="F763" s="63" t="s">
        <v>500</v>
      </c>
      <c r="G763" s="136">
        <v>0</v>
      </c>
      <c r="H763" s="136">
        <v>1532.08</v>
      </c>
      <c r="I763" s="137">
        <f t="shared" si="10"/>
        <v>1532.08</v>
      </c>
      <c r="J763" s="138"/>
      <c r="K763" s="138"/>
      <c r="L763" s="138"/>
      <c r="M763" s="138"/>
      <c r="N763" s="138"/>
      <c r="O763" s="138"/>
      <c r="P763" s="138"/>
      <c r="Q763" s="138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x14ac:dyDescent="0.2">
      <c r="A764" s="70" t="s">
        <v>518</v>
      </c>
      <c r="B764" s="165" t="s">
        <v>93</v>
      </c>
      <c r="C764" s="48" t="s">
        <v>235</v>
      </c>
      <c r="D764" s="48" t="s">
        <v>189</v>
      </c>
      <c r="E764" s="135">
        <v>1</v>
      </c>
      <c r="F764" s="63" t="s">
        <v>502</v>
      </c>
      <c r="G764" s="136">
        <v>0</v>
      </c>
      <c r="H764" s="136">
        <v>1532.08</v>
      </c>
      <c r="I764" s="137">
        <f t="shared" si="10"/>
        <v>1532.08</v>
      </c>
      <c r="J764" s="138"/>
      <c r="K764" s="138"/>
      <c r="L764" s="138"/>
      <c r="M764" s="138"/>
      <c r="N764" s="138"/>
      <c r="O764" s="138"/>
      <c r="P764" s="138"/>
      <c r="Q764" s="138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x14ac:dyDescent="0.2">
      <c r="A765" s="70" t="s">
        <v>519</v>
      </c>
      <c r="B765" s="165" t="s">
        <v>93</v>
      </c>
      <c r="C765" s="48" t="s">
        <v>235</v>
      </c>
      <c r="D765" s="48" t="s">
        <v>189</v>
      </c>
      <c r="E765" s="135">
        <v>1</v>
      </c>
      <c r="F765" s="63" t="s">
        <v>503</v>
      </c>
      <c r="G765" s="136">
        <v>0</v>
      </c>
      <c r="H765" s="136">
        <v>1532.08</v>
      </c>
      <c r="I765" s="137">
        <f t="shared" si="10"/>
        <v>1532.08</v>
      </c>
      <c r="J765" s="138"/>
      <c r="K765" s="138"/>
      <c r="L765" s="138"/>
      <c r="M765" s="138"/>
      <c r="N765" s="138"/>
      <c r="O765" s="138"/>
      <c r="P765" s="138"/>
      <c r="Q765" s="138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x14ac:dyDescent="0.2">
      <c r="A766" s="70" t="s">
        <v>523</v>
      </c>
      <c r="B766" s="165" t="s">
        <v>93</v>
      </c>
      <c r="C766" s="48" t="s">
        <v>345</v>
      </c>
      <c r="D766" s="48" t="s">
        <v>189</v>
      </c>
      <c r="E766" s="135">
        <v>1</v>
      </c>
      <c r="F766" s="63" t="s">
        <v>507</v>
      </c>
      <c r="G766" s="136">
        <v>0</v>
      </c>
      <c r="H766" s="136">
        <v>1532.08</v>
      </c>
      <c r="I766" s="137">
        <f t="shared" si="10"/>
        <v>1532.08</v>
      </c>
      <c r="J766" s="138"/>
      <c r="K766" s="138"/>
      <c r="L766" s="138"/>
      <c r="M766" s="138"/>
      <c r="N766" s="138"/>
      <c r="O766" s="138"/>
      <c r="P766" s="138"/>
      <c r="Q766" s="138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x14ac:dyDescent="0.2">
      <c r="A767" s="70" t="s">
        <v>524</v>
      </c>
      <c r="B767" s="165" t="s">
        <v>93</v>
      </c>
      <c r="C767" s="48" t="s">
        <v>185</v>
      </c>
      <c r="D767" s="48" t="s">
        <v>189</v>
      </c>
      <c r="E767" s="135">
        <v>1</v>
      </c>
      <c r="F767" s="63" t="s">
        <v>508</v>
      </c>
      <c r="G767" s="136">
        <v>0</v>
      </c>
      <c r="H767" s="136">
        <v>1532.08</v>
      </c>
      <c r="I767" s="137">
        <f t="shared" si="10"/>
        <v>1532.08</v>
      </c>
      <c r="J767" s="138"/>
      <c r="K767" s="138"/>
      <c r="L767" s="138"/>
      <c r="M767" s="138"/>
      <c r="N767" s="138"/>
      <c r="O767" s="138"/>
      <c r="P767" s="138"/>
      <c r="Q767" s="138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x14ac:dyDescent="0.2">
      <c r="A768" s="70" t="s">
        <v>525</v>
      </c>
      <c r="B768" s="165" t="s">
        <v>93</v>
      </c>
      <c r="C768" s="48" t="s">
        <v>471</v>
      </c>
      <c r="D768" s="48" t="s">
        <v>189</v>
      </c>
      <c r="E768" s="135">
        <v>1</v>
      </c>
      <c r="F768" s="63" t="s">
        <v>509</v>
      </c>
      <c r="G768" s="136">
        <v>0</v>
      </c>
      <c r="H768" s="136">
        <v>1532.08</v>
      </c>
      <c r="I768" s="137">
        <f t="shared" si="10"/>
        <v>1532.08</v>
      </c>
      <c r="J768" s="138"/>
      <c r="K768" s="138"/>
      <c r="L768" s="138"/>
      <c r="M768" s="138"/>
      <c r="N768" s="138"/>
      <c r="O768" s="138"/>
      <c r="P768" s="138"/>
      <c r="Q768" s="138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x14ac:dyDescent="0.2">
      <c r="A769" s="70" t="s">
        <v>526</v>
      </c>
      <c r="B769" s="165" t="s">
        <v>93</v>
      </c>
      <c r="C769" s="48" t="s">
        <v>185</v>
      </c>
      <c r="D769" s="48" t="s">
        <v>189</v>
      </c>
      <c r="E769" s="135">
        <v>1</v>
      </c>
      <c r="F769" s="63" t="s">
        <v>510</v>
      </c>
      <c r="G769" s="136">
        <v>0</v>
      </c>
      <c r="H769" s="136">
        <v>1532.08</v>
      </c>
      <c r="I769" s="137">
        <f t="shared" si="10"/>
        <v>1532.08</v>
      </c>
      <c r="J769" s="138"/>
      <c r="K769" s="138"/>
      <c r="L769" s="138"/>
      <c r="M769" s="138"/>
      <c r="N769" s="138"/>
      <c r="O769" s="138"/>
      <c r="P769" s="138"/>
      <c r="Q769" s="138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45" x14ac:dyDescent="0.2">
      <c r="A770" s="41" t="s">
        <v>84</v>
      </c>
      <c r="B770" s="41" t="s">
        <v>85</v>
      </c>
      <c r="C770" s="21" t="s">
        <v>86</v>
      </c>
      <c r="D770" s="21" t="s">
        <v>87</v>
      </c>
      <c r="E770" s="21" t="s">
        <v>88</v>
      </c>
      <c r="F770" s="163"/>
      <c r="G770" s="21" t="s">
        <v>89</v>
      </c>
      <c r="H770" s="21" t="s">
        <v>90</v>
      </c>
      <c r="I770" s="21" t="s">
        <v>91</v>
      </c>
      <c r="J770" s="138"/>
      <c r="K770" s="138"/>
      <c r="L770" s="138"/>
      <c r="M770" s="138"/>
      <c r="N770" s="138"/>
      <c r="O770" s="138"/>
      <c r="P770" s="138"/>
      <c r="Q770" s="138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</row>
    <row r="771" spans="1:30" x14ac:dyDescent="0.2">
      <c r="A771" s="152" t="s">
        <v>92</v>
      </c>
      <c r="B771" s="164" t="s">
        <v>93</v>
      </c>
      <c r="C771" s="153">
        <f>SUMIFS($E$758:$E$769,$B$758:$B$769,"FGS-1",$D$758:$D$769,"&lt;&gt;VAGO")</f>
        <v>12</v>
      </c>
      <c r="D771" s="153">
        <f>SUMIFS($E$758:$E$769,$B$758:$B$769,"FGS-1",$D$758:$D$769,"VAGO")</f>
        <v>0</v>
      </c>
      <c r="E771" s="153">
        <f t="shared" ref="E771:E776" si="11">C771+D771</f>
        <v>12</v>
      </c>
      <c r="F771" s="154"/>
      <c r="G771" s="137">
        <f>SUMIF($B$758:$B$769,"FGS-1",$G$758:$G$769)</f>
        <v>0</v>
      </c>
      <c r="H771" s="137">
        <f>SUMIF($B$758:$B$769,"FGS-1",$G$758:$G$769)</f>
        <v>0</v>
      </c>
      <c r="I771" s="137">
        <f>SUMIF($B$758:$B$769,"FGS-1",$G$758:$G$769)</f>
        <v>0</v>
      </c>
      <c r="J771" s="138"/>
      <c r="K771" s="138"/>
      <c r="L771" s="138"/>
      <c r="M771" s="138"/>
      <c r="N771" s="138"/>
      <c r="O771" s="138"/>
      <c r="P771" s="138"/>
      <c r="Q771" s="138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</row>
    <row r="772" spans="1:30" x14ac:dyDescent="0.2">
      <c r="A772" s="152" t="s">
        <v>94</v>
      </c>
      <c r="B772" s="164" t="s">
        <v>95</v>
      </c>
      <c r="C772" s="153">
        <f>SUMIFS($E$758:$E$769,$B$758:$B$769,"FGS-2",$D$758:$D$769,"&lt;&gt;VAGO")</f>
        <v>0</v>
      </c>
      <c r="D772" s="153">
        <f>SUMIFS($E$758:$E$769,$B$758:$B$769,"FGS-2",$D$758:$D$769,"VAGO")</f>
        <v>0</v>
      </c>
      <c r="E772" s="153">
        <f t="shared" si="11"/>
        <v>0</v>
      </c>
      <c r="F772" s="156"/>
      <c r="G772" s="137">
        <f>SUMIF($B$758:$B$769,"FGS-2",$G$758:$G$769)</f>
        <v>0</v>
      </c>
      <c r="H772" s="137">
        <f>SUMIF($B$758:$B$769,"FGS-2",$G$758:$G$769)</f>
        <v>0</v>
      </c>
      <c r="I772" s="137">
        <f>SUMIF($B$758:$B$769,"FGS-2",$G$758:$G$769)</f>
        <v>0</v>
      </c>
      <c r="J772" s="138"/>
      <c r="K772" s="138"/>
      <c r="L772" s="138"/>
      <c r="M772" s="138"/>
      <c r="N772" s="138"/>
      <c r="O772" s="138"/>
      <c r="P772" s="138"/>
      <c r="Q772" s="138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</row>
    <row r="773" spans="1:30" x14ac:dyDescent="0.2">
      <c r="A773" s="152" t="s">
        <v>96</v>
      </c>
      <c r="B773" s="164" t="s">
        <v>97</v>
      </c>
      <c r="C773" s="153">
        <f>SUMIFS($E$758:$E$769,$B$758:$B$769,"FGS-3",$D$758:$D$769,"&lt;&gt;VAGO")</f>
        <v>0</v>
      </c>
      <c r="D773" s="153">
        <f>SUMIFS($E$758:$E$769,$B$758:$B$769,"FGS-3",$D$758:$D$769,"VAGO")</f>
        <v>0</v>
      </c>
      <c r="E773" s="153">
        <f t="shared" si="11"/>
        <v>0</v>
      </c>
      <c r="F773" s="156"/>
      <c r="G773" s="137">
        <f>SUMIF($B$758:$B$769,"FGS-3",$G$758:$G$769)</f>
        <v>0</v>
      </c>
      <c r="H773" s="137">
        <f>SUMIF($B$758:$B$769,"FGS-3",$G$758:$G$769)</f>
        <v>0</v>
      </c>
      <c r="I773" s="137">
        <f>SUMIF($B$758:$B$769,"FGS-3",$G$758:$G$769)</f>
        <v>0</v>
      </c>
      <c r="J773" s="138"/>
      <c r="K773" s="138"/>
      <c r="L773" s="138"/>
      <c r="M773" s="138"/>
      <c r="N773" s="138"/>
      <c r="O773" s="138"/>
      <c r="P773" s="138"/>
      <c r="Q773" s="138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</row>
    <row r="774" spans="1:30" x14ac:dyDescent="0.2">
      <c r="A774" s="157" t="s">
        <v>98</v>
      </c>
      <c r="B774" s="166" t="s">
        <v>99</v>
      </c>
      <c r="C774" s="153">
        <f>SUMIFS($E$758:$E$769,$B$758:$B$769,"FGA-1",$D$758:$D$769,"&lt;&gt;VAGO")</f>
        <v>0</v>
      </c>
      <c r="D774" s="153">
        <f>SUMIFS($E$758:$E$769,$B$758:$B$769,"FGA-1",$D$758:$D$769,"VAGO")</f>
        <v>0</v>
      </c>
      <c r="E774" s="153">
        <f t="shared" si="11"/>
        <v>0</v>
      </c>
      <c r="F774" s="158"/>
      <c r="G774" s="137">
        <f>SUMIF($B$758:$B$769,"FGA-1",$G$758:$G$769)</f>
        <v>0</v>
      </c>
      <c r="H774" s="137">
        <f>SUMIF($B$758:$B$769,"FGA-1",$G$758:$G$769)</f>
        <v>0</v>
      </c>
      <c r="I774" s="137">
        <f>SUMIF($B$758:$B$769,"FGA-1",$G$758:$G$769)</f>
        <v>0</v>
      </c>
      <c r="J774" s="138"/>
      <c r="K774" s="138"/>
      <c r="L774" s="138"/>
      <c r="M774" s="138"/>
      <c r="N774" s="138"/>
      <c r="O774" s="138"/>
      <c r="P774" s="138"/>
      <c r="Q774" s="138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</row>
    <row r="775" spans="1:30" x14ac:dyDescent="0.2">
      <c r="A775" s="152" t="s">
        <v>100</v>
      </c>
      <c r="B775" s="164" t="s">
        <v>101</v>
      </c>
      <c r="C775" s="153">
        <f>SUMIFS($E$758:$E$769,$B$758:$B$769,"FGA-2",$D$758:$D$769,"&lt;&gt;VAGO")</f>
        <v>0</v>
      </c>
      <c r="D775" s="153">
        <f>SUMIFS($E$758:$E$769,$B$758:$B$769,"FGA-2",$D$758:$D$769,"VAGO")</f>
        <v>0</v>
      </c>
      <c r="E775" s="153">
        <f t="shared" si="11"/>
        <v>0</v>
      </c>
      <c r="F775" s="158"/>
      <c r="G775" s="137">
        <f>SUMIF($B$758:$B$769,"FGA-2",$G$758:$G$769)</f>
        <v>0</v>
      </c>
      <c r="H775" s="137">
        <f>SUMIF($B$758:$B$769,"FGA-2",$G$758:$G$769)</f>
        <v>0</v>
      </c>
      <c r="I775" s="137">
        <f>SUMIF($B$758:$B$769,"FGA-2",$G$758:$G$769)</f>
        <v>0</v>
      </c>
      <c r="J775" s="138"/>
      <c r="K775" s="138"/>
      <c r="L775" s="138"/>
      <c r="M775" s="138"/>
      <c r="N775" s="138"/>
      <c r="O775" s="138"/>
      <c r="P775" s="138"/>
      <c r="Q775" s="138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/>
      <c r="AD775" s="134"/>
    </row>
    <row r="776" spans="1:30" x14ac:dyDescent="0.2">
      <c r="A776" s="152" t="s">
        <v>102</v>
      </c>
      <c r="B776" s="164" t="s">
        <v>103</v>
      </c>
      <c r="C776" s="153">
        <f>SUMIFS($E$758:$E$769,$B$758:$B$769,"FGA-3",$D$758:$D$769,"&lt;&gt;VAGO")</f>
        <v>0</v>
      </c>
      <c r="D776" s="153">
        <f>SUMIFS($E$758:$E$769,$B$758:$B$769,"FGA-3",$D$758:$D$769,"VAGO")</f>
        <v>0</v>
      </c>
      <c r="E776" s="153">
        <f t="shared" si="11"/>
        <v>0</v>
      </c>
      <c r="F776" s="156"/>
      <c r="G776" s="137">
        <f>SUMIF($B$758:$B$769,"FGA-3",$G$758:$G$769)</f>
        <v>0</v>
      </c>
      <c r="H776" s="137">
        <f>SUMIF($B$758:$B$769,"FGA-3",$G$758:$G$769)</f>
        <v>0</v>
      </c>
      <c r="I776" s="137">
        <f>SUMIF($B$758:$B$769,"FGA-3",$G$758:$G$769)</f>
        <v>0</v>
      </c>
      <c r="J776" s="138"/>
      <c r="K776" s="138"/>
      <c r="L776" s="138"/>
      <c r="M776" s="138"/>
      <c r="N776" s="138"/>
      <c r="O776" s="138"/>
      <c r="P776" s="138"/>
      <c r="Q776" s="138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</row>
    <row r="777" spans="1:30" ht="30" x14ac:dyDescent="0.2">
      <c r="A777" s="41" t="s">
        <v>104</v>
      </c>
      <c r="B777" s="163"/>
      <c r="C777" s="21">
        <f t="shared" ref="C777:E777" si="12">SUM(C771:C776)</f>
        <v>12</v>
      </c>
      <c r="D777" s="21">
        <f t="shared" si="12"/>
        <v>0</v>
      </c>
      <c r="E777" s="21">
        <f t="shared" si="12"/>
        <v>12</v>
      </c>
      <c r="F777" s="163"/>
      <c r="G777" s="32">
        <f t="shared" ref="G777:I777" si="13">SUM(G771:G776)</f>
        <v>0</v>
      </c>
      <c r="H777" s="32">
        <f t="shared" si="13"/>
        <v>0</v>
      </c>
      <c r="I777" s="32">
        <f t="shared" si="13"/>
        <v>0</v>
      </c>
      <c r="J777" s="138"/>
      <c r="K777" s="138"/>
      <c r="L777" s="138"/>
      <c r="M777" s="138"/>
      <c r="N777" s="138"/>
      <c r="O777" s="138"/>
      <c r="P777" s="138"/>
      <c r="Q777" s="138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</row>
    <row r="778" spans="1:30" ht="33" customHeight="1" x14ac:dyDescent="0.2">
      <c r="A778" s="155"/>
      <c r="B778" s="155"/>
      <c r="C778" s="155"/>
      <c r="D778" s="155"/>
      <c r="E778" s="155"/>
      <c r="F778" s="155"/>
      <c r="G778" s="155"/>
      <c r="H778" s="155"/>
      <c r="I778" s="160"/>
      <c r="J778" s="160"/>
      <c r="K778" s="129"/>
      <c r="L778" s="160"/>
      <c r="M778" s="160"/>
      <c r="N778" s="160"/>
      <c r="O778" s="160"/>
      <c r="P778" s="160"/>
      <c r="Q778" s="160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</row>
    <row r="779" spans="1:30" ht="45" x14ac:dyDescent="0.2">
      <c r="A779" s="41"/>
      <c r="B779" s="41"/>
      <c r="C779" s="21" t="s">
        <v>105</v>
      </c>
      <c r="D779" s="21" t="s">
        <v>106</v>
      </c>
      <c r="E779" s="21" t="s">
        <v>107</v>
      </c>
      <c r="F779" s="151"/>
      <c r="G779" s="21" t="s">
        <v>108</v>
      </c>
      <c r="H779" s="21" t="s">
        <v>109</v>
      </c>
      <c r="I779" s="21" t="s">
        <v>110</v>
      </c>
      <c r="J779" s="160"/>
      <c r="K779" s="129"/>
      <c r="L779" s="160"/>
      <c r="M779" s="160"/>
      <c r="N779" s="160"/>
      <c r="O779" s="160"/>
      <c r="P779" s="160"/>
      <c r="Q779" s="160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</row>
    <row r="780" spans="1:30" ht="30" x14ac:dyDescent="0.2">
      <c r="A780" s="41" t="s">
        <v>111</v>
      </c>
      <c r="B780" s="151"/>
      <c r="C780" s="21">
        <f>SUM(C729+C754+C777)</f>
        <v>388</v>
      </c>
      <c r="D780" s="21">
        <f>SUM(D729+D754+D777)</f>
        <v>334</v>
      </c>
      <c r="E780" s="21">
        <f>SUM(E729+E754+E777)</f>
        <v>722</v>
      </c>
      <c r="F780" s="151"/>
      <c r="G780" s="32">
        <f>SUM(H729+G754+G777)</f>
        <v>450666.14999999979</v>
      </c>
      <c r="H780" s="32">
        <f>SUM(I729+H754+H777)</f>
        <v>1971417.2299999967</v>
      </c>
      <c r="I780" s="32">
        <f>SUM(J729+I754+I777)</f>
        <v>2422083.3800000031</v>
      </c>
      <c r="J780" s="160"/>
      <c r="K780" s="129"/>
      <c r="L780" s="160"/>
      <c r="M780" s="160"/>
      <c r="N780" s="160"/>
      <c r="O780" s="160"/>
      <c r="P780" s="160"/>
      <c r="Q780" s="160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</row>
    <row r="781" spans="1:30" ht="30" customHeight="1" x14ac:dyDescent="0.2">
      <c r="A781" s="155"/>
      <c r="B781" s="155"/>
      <c r="C781" s="155"/>
      <c r="D781" s="155"/>
      <c r="E781" s="155"/>
      <c r="F781" s="155"/>
      <c r="G781" s="155"/>
      <c r="H781" s="155"/>
      <c r="I781" s="160"/>
      <c r="J781" s="160"/>
      <c r="K781" s="129"/>
      <c r="L781" s="160"/>
      <c r="M781" s="160"/>
      <c r="N781" s="160"/>
      <c r="O781" s="160"/>
      <c r="P781" s="160"/>
      <c r="Q781" s="160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</row>
    <row r="782" spans="1:30" x14ac:dyDescent="0.2">
      <c r="A782" s="237" t="s">
        <v>112</v>
      </c>
      <c r="B782" s="232"/>
      <c r="C782" s="232"/>
      <c r="D782" s="232"/>
      <c r="E782" s="232"/>
      <c r="F782" s="233"/>
      <c r="G782" s="138"/>
      <c r="H782" s="155"/>
      <c r="I782" s="155"/>
      <c r="J782" s="155"/>
      <c r="K782" s="138"/>
      <c r="L782" s="155"/>
      <c r="M782" s="160"/>
      <c r="N782" s="160"/>
      <c r="O782" s="160"/>
      <c r="P782" s="160"/>
      <c r="Q782" s="160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</row>
    <row r="783" spans="1:30" x14ac:dyDescent="0.2">
      <c r="A783" s="240" t="s">
        <v>113</v>
      </c>
      <c r="B783" s="232"/>
      <c r="C783" s="232"/>
      <c r="D783" s="232"/>
      <c r="E783" s="232"/>
      <c r="F783" s="233"/>
      <c r="G783" s="138"/>
      <c r="H783" s="155"/>
      <c r="I783" s="155"/>
      <c r="J783" s="155"/>
      <c r="K783" s="155"/>
      <c r="L783" s="155"/>
      <c r="M783" s="160"/>
      <c r="N783" s="160"/>
      <c r="O783" s="160"/>
      <c r="P783" s="160"/>
      <c r="Q783" s="160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</row>
    <row r="784" spans="1:30" x14ac:dyDescent="0.2">
      <c r="A784" s="240" t="s">
        <v>114</v>
      </c>
      <c r="B784" s="232"/>
      <c r="C784" s="232"/>
      <c r="D784" s="232"/>
      <c r="E784" s="232"/>
      <c r="F784" s="233"/>
      <c r="G784" s="138"/>
      <c r="H784" s="155"/>
      <c r="I784" s="155"/>
      <c r="J784" s="155"/>
      <c r="K784" s="155"/>
      <c r="L784" s="155"/>
      <c r="M784" s="160"/>
      <c r="N784" s="160"/>
      <c r="O784" s="160"/>
      <c r="P784" s="160"/>
      <c r="Q784" s="160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</row>
    <row r="785" spans="1:30" x14ac:dyDescent="0.2">
      <c r="A785" s="241" t="s">
        <v>115</v>
      </c>
      <c r="B785" s="232"/>
      <c r="C785" s="232"/>
      <c r="D785" s="232"/>
      <c r="E785" s="232"/>
      <c r="F785" s="233"/>
      <c r="G785" s="138"/>
      <c r="H785" s="155"/>
      <c r="I785" s="155"/>
      <c r="J785" s="155"/>
      <c r="K785" s="155"/>
      <c r="L785" s="155"/>
      <c r="M785" s="160"/>
      <c r="N785" s="160"/>
      <c r="O785" s="160"/>
      <c r="P785" s="160"/>
      <c r="Q785" s="160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</row>
    <row r="786" spans="1:30" x14ac:dyDescent="0.2">
      <c r="A786" s="241" t="s">
        <v>116</v>
      </c>
      <c r="B786" s="232"/>
      <c r="C786" s="232"/>
      <c r="D786" s="232"/>
      <c r="E786" s="232"/>
      <c r="F786" s="233"/>
      <c r="G786" s="138"/>
      <c r="H786" s="155"/>
      <c r="I786" s="155"/>
      <c r="J786" s="155"/>
      <c r="K786" s="155"/>
      <c r="L786" s="155"/>
      <c r="M786" s="160"/>
      <c r="N786" s="160"/>
      <c r="O786" s="160"/>
      <c r="P786" s="160"/>
      <c r="Q786" s="160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</row>
    <row r="787" spans="1:30" x14ac:dyDescent="0.2">
      <c r="A787" s="241" t="s">
        <v>117</v>
      </c>
      <c r="B787" s="232"/>
      <c r="C787" s="232"/>
      <c r="D787" s="232"/>
      <c r="E787" s="232"/>
      <c r="F787" s="233"/>
      <c r="G787" s="138"/>
      <c r="H787" s="155"/>
      <c r="I787" s="155"/>
      <c r="J787" s="155"/>
      <c r="K787" s="155"/>
      <c r="L787" s="155"/>
      <c r="M787" s="160"/>
      <c r="N787" s="160"/>
      <c r="O787" s="160"/>
      <c r="P787" s="160"/>
      <c r="Q787" s="160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</row>
    <row r="788" spans="1:30" x14ac:dyDescent="0.2">
      <c r="A788" s="241"/>
      <c r="B788" s="232"/>
      <c r="C788" s="232"/>
      <c r="D788" s="232"/>
      <c r="E788" s="232"/>
      <c r="F788" s="233"/>
      <c r="G788" s="138"/>
      <c r="H788" s="155"/>
      <c r="I788" s="155"/>
      <c r="J788" s="155"/>
      <c r="K788" s="155"/>
      <c r="L788" s="155"/>
      <c r="M788" s="160"/>
      <c r="N788" s="160"/>
      <c r="O788" s="160"/>
      <c r="P788" s="160"/>
      <c r="Q788" s="160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</row>
    <row r="789" spans="1:30" x14ac:dyDescent="0.2">
      <c r="A789" s="241"/>
      <c r="B789" s="232"/>
      <c r="C789" s="232"/>
      <c r="D789" s="232"/>
      <c r="E789" s="232"/>
      <c r="F789" s="233"/>
      <c r="G789" s="138"/>
      <c r="H789" s="155"/>
      <c r="I789" s="155"/>
      <c r="J789" s="155"/>
      <c r="K789" s="155"/>
      <c r="L789" s="155"/>
      <c r="M789" s="160"/>
      <c r="N789" s="160"/>
      <c r="O789" s="160"/>
      <c r="P789" s="160"/>
      <c r="Q789" s="160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</row>
    <row r="790" spans="1:30" x14ac:dyDescent="0.2">
      <c r="A790" s="234"/>
      <c r="B790" s="232"/>
      <c r="C790" s="232"/>
      <c r="D790" s="232"/>
      <c r="E790" s="232"/>
      <c r="F790" s="233"/>
      <c r="G790" s="138"/>
      <c r="H790" s="155"/>
      <c r="I790" s="155"/>
      <c r="J790" s="155"/>
      <c r="K790" s="155"/>
      <c r="L790" s="155"/>
      <c r="M790" s="160"/>
      <c r="N790" s="160"/>
      <c r="O790" s="160"/>
      <c r="P790" s="160"/>
      <c r="Q790" s="160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</row>
    <row r="791" spans="1:30" x14ac:dyDescent="0.2">
      <c r="A791" s="234"/>
      <c r="B791" s="232"/>
      <c r="C791" s="232"/>
      <c r="D791" s="232"/>
      <c r="E791" s="232"/>
      <c r="F791" s="233"/>
      <c r="G791" s="138"/>
      <c r="H791" s="155"/>
      <c r="I791" s="155"/>
      <c r="J791" s="155"/>
      <c r="K791" s="155"/>
      <c r="L791" s="155"/>
      <c r="M791" s="160"/>
      <c r="N791" s="160"/>
      <c r="O791" s="160"/>
      <c r="P791" s="160"/>
      <c r="Q791" s="160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</row>
    <row r="792" spans="1:30" x14ac:dyDescent="0.2">
      <c r="A792" s="234"/>
      <c r="B792" s="232"/>
      <c r="C792" s="232"/>
      <c r="D792" s="232"/>
      <c r="E792" s="232"/>
      <c r="F792" s="233"/>
      <c r="G792" s="138"/>
      <c r="H792" s="155"/>
      <c r="I792" s="155"/>
      <c r="J792" s="155"/>
      <c r="K792" s="155"/>
      <c r="L792" s="155"/>
      <c r="M792" s="160"/>
      <c r="N792" s="160"/>
      <c r="O792" s="160"/>
      <c r="P792" s="160"/>
      <c r="Q792" s="160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</row>
    <row r="793" spans="1:30" x14ac:dyDescent="0.2">
      <c r="A793" s="234"/>
      <c r="B793" s="232"/>
      <c r="C793" s="232"/>
      <c r="D793" s="232"/>
      <c r="E793" s="232"/>
      <c r="F793" s="233"/>
      <c r="G793" s="138"/>
      <c r="H793" s="155"/>
      <c r="I793" s="155"/>
      <c r="J793" s="155"/>
      <c r="K793" s="155"/>
      <c r="L793" s="155"/>
      <c r="M793" s="160"/>
      <c r="N793" s="160"/>
      <c r="O793" s="160"/>
      <c r="P793" s="160"/>
      <c r="Q793" s="160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</row>
    <row r="794" spans="1:30" x14ac:dyDescent="0.2">
      <c r="A794" s="234"/>
      <c r="B794" s="232"/>
      <c r="C794" s="232"/>
      <c r="D794" s="232"/>
      <c r="E794" s="232"/>
      <c r="F794" s="233"/>
      <c r="G794" s="138"/>
      <c r="H794" s="155"/>
      <c r="I794" s="155"/>
      <c r="J794" s="155"/>
      <c r="K794" s="155"/>
      <c r="L794" s="155"/>
      <c r="M794" s="160"/>
      <c r="N794" s="160"/>
      <c r="O794" s="160"/>
      <c r="P794" s="160"/>
      <c r="Q794" s="160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</row>
    <row r="795" spans="1:30" ht="32.25" customHeight="1" x14ac:dyDescent="0.2">
      <c r="A795" s="235"/>
      <c r="B795" s="236"/>
      <c r="C795" s="236"/>
      <c r="D795" s="236"/>
      <c r="E795" s="236"/>
      <c r="F795" s="236"/>
      <c r="G795" s="138"/>
      <c r="H795" s="155"/>
      <c r="I795" s="155"/>
      <c r="J795" s="155"/>
      <c r="K795" s="155"/>
      <c r="L795" s="155"/>
      <c r="M795" s="160"/>
      <c r="N795" s="160"/>
      <c r="O795" s="160"/>
      <c r="P795" s="160"/>
      <c r="Q795" s="160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</row>
    <row r="796" spans="1:30" x14ac:dyDescent="0.2">
      <c r="A796" s="237" t="s">
        <v>118</v>
      </c>
      <c r="B796" s="232"/>
      <c r="C796" s="232"/>
      <c r="D796" s="232"/>
      <c r="E796" s="232"/>
      <c r="F796" s="233"/>
      <c r="G796" s="138"/>
      <c r="H796" s="155"/>
      <c r="I796" s="155"/>
      <c r="J796" s="155"/>
      <c r="K796" s="155"/>
      <c r="L796" s="155"/>
      <c r="M796" s="160"/>
      <c r="N796" s="160"/>
      <c r="O796" s="160"/>
      <c r="P796" s="160"/>
      <c r="Q796" s="160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</row>
    <row r="797" spans="1:30" x14ac:dyDescent="0.2">
      <c r="A797" s="238" t="s">
        <v>119</v>
      </c>
      <c r="B797" s="232"/>
      <c r="C797" s="232"/>
      <c r="D797" s="232"/>
      <c r="E797" s="232"/>
      <c r="F797" s="233"/>
      <c r="G797" s="138"/>
      <c r="H797" s="155"/>
      <c r="I797" s="155"/>
      <c r="J797" s="155"/>
      <c r="K797" s="155"/>
      <c r="L797" s="155"/>
      <c r="M797" s="160"/>
      <c r="N797" s="160"/>
      <c r="O797" s="160"/>
      <c r="P797" s="160"/>
      <c r="Q797" s="160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</row>
    <row r="798" spans="1:30" x14ac:dyDescent="0.2">
      <c r="A798" s="231" t="s">
        <v>120</v>
      </c>
      <c r="B798" s="232"/>
      <c r="C798" s="232"/>
      <c r="D798" s="232"/>
      <c r="E798" s="232"/>
      <c r="F798" s="233"/>
      <c r="G798" s="138"/>
      <c r="H798" s="155"/>
      <c r="I798" s="155"/>
      <c r="J798" s="155"/>
      <c r="K798" s="155"/>
      <c r="L798" s="155"/>
      <c r="M798" s="160"/>
      <c r="N798" s="160"/>
      <c r="O798" s="160"/>
      <c r="P798" s="160"/>
      <c r="Q798" s="160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</row>
    <row r="799" spans="1:30" x14ac:dyDescent="0.2">
      <c r="A799" s="231" t="s">
        <v>121</v>
      </c>
      <c r="B799" s="232"/>
      <c r="C799" s="232"/>
      <c r="D799" s="232"/>
      <c r="E799" s="232"/>
      <c r="F799" s="233"/>
      <c r="G799" s="138"/>
      <c r="H799" s="155"/>
      <c r="I799" s="155"/>
      <c r="J799" s="155"/>
      <c r="K799" s="155"/>
      <c r="L799" s="155"/>
      <c r="M799" s="160"/>
      <c r="N799" s="160"/>
      <c r="O799" s="160"/>
      <c r="P799" s="160"/>
      <c r="Q799" s="160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</row>
    <row r="800" spans="1:30" x14ac:dyDescent="0.2">
      <c r="A800" s="231" t="s">
        <v>122</v>
      </c>
      <c r="B800" s="232"/>
      <c r="C800" s="232"/>
      <c r="D800" s="232"/>
      <c r="E800" s="232"/>
      <c r="F800" s="233"/>
      <c r="G800" s="138"/>
      <c r="H800" s="155"/>
      <c r="I800" s="155"/>
      <c r="J800" s="155"/>
      <c r="K800" s="155"/>
      <c r="L800" s="155"/>
      <c r="M800" s="160"/>
      <c r="N800" s="160"/>
      <c r="O800" s="160"/>
      <c r="P800" s="160"/>
      <c r="Q800" s="160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</row>
    <row r="801" spans="1:30" x14ac:dyDescent="0.2">
      <c r="A801" s="231" t="s">
        <v>123</v>
      </c>
      <c r="B801" s="232"/>
      <c r="C801" s="232"/>
      <c r="D801" s="232"/>
      <c r="E801" s="232"/>
      <c r="F801" s="233"/>
      <c r="G801" s="138"/>
      <c r="H801" s="155"/>
      <c r="I801" s="155"/>
      <c r="J801" s="155"/>
      <c r="K801" s="155"/>
      <c r="L801" s="155"/>
      <c r="M801" s="160"/>
      <c r="N801" s="160"/>
      <c r="O801" s="160"/>
      <c r="P801" s="160"/>
      <c r="Q801" s="160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/>
      <c r="AD801" s="134"/>
    </row>
    <row r="802" spans="1:30" x14ac:dyDescent="0.2">
      <c r="A802" s="231" t="s">
        <v>124</v>
      </c>
      <c r="B802" s="232"/>
      <c r="C802" s="232"/>
      <c r="D802" s="232"/>
      <c r="E802" s="232"/>
      <c r="F802" s="233"/>
      <c r="G802" s="138"/>
      <c r="H802" s="155"/>
      <c r="I802" s="155"/>
      <c r="J802" s="155"/>
      <c r="K802" s="155"/>
      <c r="L802" s="155"/>
      <c r="M802" s="160"/>
      <c r="N802" s="160"/>
      <c r="O802" s="160"/>
      <c r="P802" s="160"/>
      <c r="Q802" s="160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</row>
    <row r="803" spans="1:30" x14ac:dyDescent="0.2">
      <c r="A803" s="231" t="s">
        <v>125</v>
      </c>
      <c r="B803" s="232"/>
      <c r="C803" s="232"/>
      <c r="D803" s="232"/>
      <c r="E803" s="232"/>
      <c r="F803" s="233"/>
      <c r="G803" s="138"/>
      <c r="H803" s="155"/>
      <c r="I803" s="155"/>
      <c r="J803" s="155"/>
      <c r="K803" s="155"/>
      <c r="L803" s="155"/>
      <c r="M803" s="160"/>
      <c r="N803" s="160"/>
      <c r="O803" s="160"/>
      <c r="P803" s="160"/>
      <c r="Q803" s="160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  <c r="AC803" s="134"/>
      <c r="AD803" s="134"/>
    </row>
    <row r="804" spans="1:30" x14ac:dyDescent="0.2">
      <c r="A804" s="231" t="s">
        <v>126</v>
      </c>
      <c r="B804" s="232"/>
      <c r="C804" s="232"/>
      <c r="D804" s="232"/>
      <c r="E804" s="232"/>
      <c r="F804" s="233"/>
      <c r="G804" s="138"/>
      <c r="H804" s="155"/>
      <c r="I804" s="155"/>
      <c r="J804" s="155"/>
      <c r="K804" s="155"/>
      <c r="L804" s="155"/>
      <c r="M804" s="160"/>
      <c r="N804" s="160"/>
      <c r="O804" s="160"/>
      <c r="P804" s="160"/>
      <c r="Q804" s="160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  <c r="AC804" s="134"/>
      <c r="AD804" s="134"/>
    </row>
    <row r="805" spans="1:30" x14ac:dyDescent="0.2">
      <c r="A805" s="231" t="s">
        <v>127</v>
      </c>
      <c r="B805" s="232"/>
      <c r="C805" s="232"/>
      <c r="D805" s="232"/>
      <c r="E805" s="232"/>
      <c r="F805" s="233"/>
      <c r="G805" s="138"/>
      <c r="H805" s="155"/>
      <c r="I805" s="155"/>
      <c r="J805" s="155"/>
      <c r="K805" s="155"/>
      <c r="L805" s="155"/>
      <c r="M805" s="160"/>
      <c r="N805" s="160"/>
      <c r="O805" s="160"/>
      <c r="P805" s="160"/>
      <c r="Q805" s="160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  <c r="AC805" s="134"/>
      <c r="AD805" s="134"/>
    </row>
    <row r="806" spans="1:30" x14ac:dyDescent="0.2">
      <c r="A806" s="231" t="s">
        <v>128</v>
      </c>
      <c r="B806" s="232"/>
      <c r="C806" s="232"/>
      <c r="D806" s="232"/>
      <c r="E806" s="232"/>
      <c r="F806" s="233"/>
      <c r="G806" s="138"/>
      <c r="H806" s="155"/>
      <c r="I806" s="155"/>
      <c r="J806" s="155"/>
      <c r="K806" s="155"/>
      <c r="L806" s="155"/>
      <c r="M806" s="160"/>
      <c r="N806" s="160"/>
      <c r="O806" s="160"/>
      <c r="P806" s="160"/>
      <c r="Q806" s="160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  <c r="AC806" s="134"/>
      <c r="AD806" s="134"/>
    </row>
    <row r="807" spans="1:30" x14ac:dyDescent="0.2">
      <c r="A807" s="231" t="s">
        <v>129</v>
      </c>
      <c r="B807" s="232"/>
      <c r="C807" s="232"/>
      <c r="D807" s="232"/>
      <c r="E807" s="232"/>
      <c r="F807" s="233"/>
      <c r="G807" s="138"/>
      <c r="H807" s="155"/>
      <c r="I807" s="155"/>
      <c r="J807" s="155"/>
      <c r="K807" s="155"/>
      <c r="L807" s="155"/>
      <c r="M807" s="160"/>
      <c r="N807" s="160"/>
      <c r="O807" s="160"/>
      <c r="P807" s="160"/>
      <c r="Q807" s="160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  <c r="AC807" s="134"/>
      <c r="AD807" s="134"/>
    </row>
    <row r="808" spans="1:30" x14ac:dyDescent="0.2">
      <c r="A808" s="231" t="s">
        <v>130</v>
      </c>
      <c r="B808" s="232"/>
      <c r="C808" s="232"/>
      <c r="D808" s="232"/>
      <c r="E808" s="232"/>
      <c r="F808" s="233"/>
      <c r="G808" s="138"/>
      <c r="H808" s="155"/>
      <c r="I808" s="155"/>
      <c r="J808" s="155"/>
      <c r="K808" s="155"/>
      <c r="L808" s="155"/>
      <c r="M808" s="160"/>
      <c r="N808" s="160"/>
      <c r="O808" s="160"/>
      <c r="P808" s="160"/>
      <c r="Q808" s="160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  <c r="AC808" s="134"/>
      <c r="AD808" s="134"/>
    </row>
    <row r="809" spans="1:30" x14ac:dyDescent="0.2">
      <c r="A809" s="231" t="s">
        <v>131</v>
      </c>
      <c r="B809" s="232"/>
      <c r="C809" s="232"/>
      <c r="D809" s="232"/>
      <c r="E809" s="232"/>
      <c r="F809" s="233"/>
      <c r="G809" s="138"/>
      <c r="H809" s="155"/>
      <c r="I809" s="155"/>
      <c r="J809" s="155"/>
      <c r="K809" s="155"/>
      <c r="L809" s="155"/>
      <c r="M809" s="160"/>
      <c r="N809" s="160"/>
      <c r="O809" s="160"/>
      <c r="P809" s="160"/>
      <c r="Q809" s="160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  <c r="AC809" s="134"/>
      <c r="AD809" s="134"/>
    </row>
    <row r="810" spans="1:30" x14ac:dyDescent="0.2">
      <c r="A810" s="231" t="s">
        <v>132</v>
      </c>
      <c r="B810" s="232"/>
      <c r="C810" s="232"/>
      <c r="D810" s="232"/>
      <c r="E810" s="232"/>
      <c r="F810" s="233"/>
      <c r="G810" s="138"/>
      <c r="H810" s="155"/>
      <c r="I810" s="155"/>
      <c r="J810" s="155"/>
      <c r="K810" s="155"/>
      <c r="L810" s="155"/>
      <c r="M810" s="160"/>
      <c r="N810" s="160"/>
      <c r="O810" s="160"/>
      <c r="P810" s="160"/>
      <c r="Q810" s="160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  <c r="AC810" s="134"/>
      <c r="AD810" s="134"/>
    </row>
    <row r="811" spans="1:30" x14ac:dyDescent="0.2">
      <c r="A811" s="231" t="s">
        <v>133</v>
      </c>
      <c r="B811" s="232"/>
      <c r="C811" s="232"/>
      <c r="D811" s="232"/>
      <c r="E811" s="232"/>
      <c r="F811" s="233"/>
      <c r="G811" s="138"/>
      <c r="H811" s="155"/>
      <c r="I811" s="155"/>
      <c r="J811" s="155"/>
      <c r="K811" s="155"/>
      <c r="L811" s="155"/>
      <c r="M811" s="160"/>
      <c r="N811" s="160"/>
      <c r="O811" s="160"/>
      <c r="P811" s="160"/>
      <c r="Q811" s="160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  <c r="AC811" s="134"/>
      <c r="AD811" s="134"/>
    </row>
    <row r="812" spans="1:30" x14ac:dyDescent="0.2">
      <c r="A812" s="231" t="s">
        <v>134</v>
      </c>
      <c r="B812" s="232"/>
      <c r="C812" s="232"/>
      <c r="D812" s="232"/>
      <c r="E812" s="232"/>
      <c r="F812" s="233"/>
      <c r="G812" s="138"/>
      <c r="H812" s="155"/>
      <c r="I812" s="155"/>
      <c r="J812" s="155"/>
      <c r="K812" s="155"/>
      <c r="L812" s="155"/>
      <c r="M812" s="160"/>
      <c r="N812" s="160"/>
      <c r="O812" s="160"/>
      <c r="P812" s="160"/>
      <c r="Q812" s="160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</row>
    <row r="813" spans="1:30" x14ac:dyDescent="0.2">
      <c r="A813" s="231" t="s">
        <v>135</v>
      </c>
      <c r="B813" s="232"/>
      <c r="C813" s="232"/>
      <c r="D813" s="232"/>
      <c r="E813" s="232"/>
      <c r="F813" s="233"/>
      <c r="G813" s="138"/>
      <c r="H813" s="155"/>
      <c r="I813" s="155"/>
      <c r="J813" s="155"/>
      <c r="K813" s="155"/>
      <c r="L813" s="155"/>
      <c r="M813" s="160"/>
      <c r="N813" s="160"/>
      <c r="O813" s="160"/>
      <c r="P813" s="160"/>
      <c r="Q813" s="160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  <c r="AC813" s="134"/>
      <c r="AD813" s="134"/>
    </row>
    <row r="814" spans="1:30" x14ac:dyDescent="0.2">
      <c r="A814" s="231" t="s">
        <v>136</v>
      </c>
      <c r="B814" s="232"/>
      <c r="C814" s="232"/>
      <c r="D814" s="232"/>
      <c r="E814" s="232"/>
      <c r="F814" s="233"/>
      <c r="G814" s="138"/>
      <c r="H814" s="155"/>
      <c r="I814" s="155"/>
      <c r="J814" s="155"/>
      <c r="K814" s="155"/>
      <c r="L814" s="155"/>
      <c r="M814" s="160"/>
      <c r="N814" s="160"/>
      <c r="O814" s="160"/>
      <c r="P814" s="160"/>
      <c r="Q814" s="160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  <c r="AC814" s="134"/>
      <c r="AD814" s="134"/>
    </row>
    <row r="815" spans="1:30" x14ac:dyDescent="0.2">
      <c r="A815" s="231" t="s">
        <v>137</v>
      </c>
      <c r="B815" s="232"/>
      <c r="C815" s="232"/>
      <c r="D815" s="232"/>
      <c r="E815" s="232"/>
      <c r="F815" s="233"/>
      <c r="G815" s="138"/>
      <c r="H815" s="155"/>
      <c r="I815" s="155"/>
      <c r="J815" s="155"/>
      <c r="K815" s="155"/>
      <c r="L815" s="155"/>
      <c r="M815" s="160"/>
      <c r="N815" s="160"/>
      <c r="O815" s="160"/>
      <c r="P815" s="160"/>
      <c r="Q815" s="160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  <c r="AC815" s="134"/>
      <c r="AD815" s="134"/>
    </row>
    <row r="816" spans="1:30" x14ac:dyDescent="0.2">
      <c r="A816" s="231" t="s">
        <v>138</v>
      </c>
      <c r="B816" s="232"/>
      <c r="C816" s="232"/>
      <c r="D816" s="232"/>
      <c r="E816" s="232"/>
      <c r="F816" s="233"/>
      <c r="G816" s="138"/>
      <c r="H816" s="155"/>
      <c r="I816" s="155"/>
      <c r="J816" s="155"/>
      <c r="K816" s="155"/>
      <c r="L816" s="155"/>
      <c r="M816" s="160"/>
      <c r="N816" s="160"/>
      <c r="O816" s="160"/>
      <c r="P816" s="160"/>
      <c r="Q816" s="160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  <c r="AC816" s="134"/>
      <c r="AD816" s="134"/>
    </row>
    <row r="817" spans="1:30" x14ac:dyDescent="0.2">
      <c r="A817" s="231" t="s">
        <v>139</v>
      </c>
      <c r="B817" s="232"/>
      <c r="C817" s="232"/>
      <c r="D817" s="232"/>
      <c r="E817" s="232"/>
      <c r="F817" s="233"/>
      <c r="G817" s="138"/>
      <c r="H817" s="155"/>
      <c r="I817" s="155"/>
      <c r="J817" s="155"/>
      <c r="K817" s="155"/>
      <c r="L817" s="155"/>
      <c r="M817" s="160"/>
      <c r="N817" s="160"/>
      <c r="O817" s="160"/>
      <c r="P817" s="160"/>
      <c r="Q817" s="160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  <c r="AC817" s="134"/>
      <c r="AD817" s="134"/>
    </row>
    <row r="818" spans="1:30" x14ac:dyDescent="0.2">
      <c r="A818" s="231" t="s">
        <v>140</v>
      </c>
      <c r="B818" s="232"/>
      <c r="C818" s="232"/>
      <c r="D818" s="232"/>
      <c r="E818" s="232"/>
      <c r="F818" s="233"/>
      <c r="G818" s="138"/>
      <c r="H818" s="155"/>
      <c r="I818" s="155"/>
      <c r="J818" s="155"/>
      <c r="K818" s="155"/>
      <c r="L818" s="155"/>
      <c r="M818" s="160"/>
      <c r="N818" s="160"/>
      <c r="O818" s="160"/>
      <c r="P818" s="160"/>
      <c r="Q818" s="160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  <c r="AC818" s="134"/>
      <c r="AD818" s="134"/>
    </row>
    <row r="819" spans="1:30" x14ac:dyDescent="0.2">
      <c r="A819" s="231" t="s">
        <v>141</v>
      </c>
      <c r="B819" s="232"/>
      <c r="C819" s="232"/>
      <c r="D819" s="232"/>
      <c r="E819" s="232"/>
      <c r="F819" s="233"/>
      <c r="G819" s="138"/>
      <c r="H819" s="155"/>
      <c r="I819" s="155"/>
      <c r="J819" s="155"/>
      <c r="K819" s="155"/>
      <c r="L819" s="155"/>
      <c r="M819" s="160"/>
      <c r="N819" s="160"/>
      <c r="O819" s="160"/>
      <c r="P819" s="160"/>
      <c r="Q819" s="160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  <c r="AC819" s="134"/>
      <c r="AD819" s="134"/>
    </row>
    <row r="820" spans="1:30" x14ac:dyDescent="0.2">
      <c r="A820" s="231" t="s">
        <v>142</v>
      </c>
      <c r="B820" s="232"/>
      <c r="C820" s="232"/>
      <c r="D820" s="232"/>
      <c r="E820" s="232"/>
      <c r="F820" s="233"/>
      <c r="G820" s="138"/>
      <c r="H820" s="155"/>
      <c r="I820" s="155"/>
      <c r="J820" s="155"/>
      <c r="K820" s="155"/>
      <c r="L820" s="155"/>
      <c r="M820" s="160"/>
      <c r="N820" s="160"/>
      <c r="O820" s="160"/>
      <c r="P820" s="160"/>
      <c r="Q820" s="160"/>
      <c r="R820" s="167"/>
      <c r="S820" s="167"/>
      <c r="T820" s="167"/>
      <c r="U820" s="167"/>
      <c r="V820" s="167"/>
      <c r="W820" s="167"/>
      <c r="X820" s="167"/>
      <c r="Y820" s="167"/>
      <c r="Z820" s="167"/>
      <c r="AA820" s="167"/>
      <c r="AB820" s="167"/>
      <c r="AC820" s="167"/>
      <c r="AD820" s="167"/>
    </row>
    <row r="821" spans="1:30" x14ac:dyDescent="0.2">
      <c r="A821" s="231" t="s">
        <v>143</v>
      </c>
      <c r="B821" s="232"/>
      <c r="C821" s="232"/>
      <c r="D821" s="232"/>
      <c r="E821" s="232"/>
      <c r="F821" s="233"/>
      <c r="G821" s="138"/>
      <c r="H821" s="155"/>
      <c r="I821" s="155"/>
      <c r="J821" s="155"/>
      <c r="K821" s="155"/>
      <c r="L821" s="155"/>
      <c r="M821" s="160"/>
      <c r="N821" s="160"/>
      <c r="O821" s="160"/>
      <c r="P821" s="160"/>
      <c r="Q821" s="160"/>
      <c r="R821" s="167"/>
      <c r="S821" s="167"/>
      <c r="T821" s="167"/>
      <c r="U821" s="167"/>
      <c r="V821" s="167"/>
      <c r="W821" s="167"/>
      <c r="X821" s="167"/>
      <c r="Y821" s="167"/>
      <c r="Z821" s="167"/>
      <c r="AA821" s="167"/>
      <c r="AB821" s="167"/>
      <c r="AC821" s="167"/>
      <c r="AD821" s="167"/>
    </row>
    <row r="822" spans="1:30" x14ac:dyDescent="0.2">
      <c r="A822" s="231" t="s">
        <v>144</v>
      </c>
      <c r="B822" s="232"/>
      <c r="C822" s="232"/>
      <c r="D822" s="232"/>
      <c r="E822" s="232"/>
      <c r="F822" s="233"/>
      <c r="G822" s="138"/>
      <c r="H822" s="155"/>
      <c r="I822" s="155"/>
      <c r="J822" s="155"/>
      <c r="K822" s="155"/>
      <c r="L822" s="155"/>
      <c r="M822" s="160"/>
      <c r="N822" s="160"/>
      <c r="O822" s="160"/>
      <c r="P822" s="160"/>
      <c r="Q822" s="160"/>
      <c r="R822" s="167"/>
      <c r="S822" s="167"/>
      <c r="T822" s="167"/>
      <c r="U822" s="167"/>
      <c r="V822" s="167"/>
      <c r="W822" s="167"/>
      <c r="X822" s="167"/>
      <c r="Y822" s="167"/>
      <c r="Z822" s="167"/>
      <c r="AA822" s="167"/>
      <c r="AB822" s="167"/>
      <c r="AC822" s="167"/>
      <c r="AD822" s="167"/>
    </row>
    <row r="823" spans="1:30" x14ac:dyDescent="0.2">
      <c r="A823" s="231" t="s">
        <v>145</v>
      </c>
      <c r="B823" s="232"/>
      <c r="C823" s="232"/>
      <c r="D823" s="232"/>
      <c r="E823" s="232"/>
      <c r="F823" s="233"/>
      <c r="G823" s="138"/>
      <c r="H823" s="155"/>
      <c r="I823" s="155"/>
      <c r="J823" s="155"/>
      <c r="K823" s="155"/>
      <c r="L823" s="155"/>
      <c r="M823" s="160"/>
      <c r="N823" s="160"/>
      <c r="O823" s="160"/>
      <c r="P823" s="160"/>
      <c r="Q823" s="160"/>
      <c r="R823" s="167"/>
      <c r="S823" s="167"/>
      <c r="T823" s="167"/>
      <c r="U823" s="167"/>
      <c r="V823" s="167"/>
      <c r="W823" s="167"/>
      <c r="X823" s="167"/>
      <c r="Y823" s="167"/>
      <c r="Z823" s="167"/>
      <c r="AA823" s="167"/>
      <c r="AB823" s="167"/>
      <c r="AC823" s="167"/>
      <c r="AD823" s="167"/>
    </row>
    <row r="824" spans="1:30" x14ac:dyDescent="0.2">
      <c r="A824" s="231" t="s">
        <v>146</v>
      </c>
      <c r="B824" s="232"/>
      <c r="C824" s="232"/>
      <c r="D824" s="232"/>
      <c r="E824" s="232"/>
      <c r="F824" s="233"/>
      <c r="G824" s="138"/>
      <c r="H824" s="155"/>
      <c r="I824" s="155"/>
      <c r="J824" s="155"/>
      <c r="K824" s="155"/>
      <c r="L824" s="155"/>
      <c r="M824" s="160"/>
      <c r="N824" s="160"/>
      <c r="O824" s="160"/>
      <c r="P824" s="160"/>
      <c r="Q824" s="160"/>
      <c r="R824" s="167"/>
      <c r="S824" s="167"/>
      <c r="T824" s="167"/>
      <c r="U824" s="167"/>
      <c r="V824" s="167"/>
      <c r="W824" s="167"/>
      <c r="X824" s="167"/>
      <c r="Y824" s="167"/>
      <c r="Z824" s="167"/>
      <c r="AA824" s="167"/>
      <c r="AB824" s="167"/>
      <c r="AC824" s="167"/>
      <c r="AD824" s="167"/>
    </row>
    <row r="825" spans="1:30" x14ac:dyDescent="0.2">
      <c r="A825" s="231" t="s">
        <v>147</v>
      </c>
      <c r="B825" s="232"/>
      <c r="C825" s="232"/>
      <c r="D825" s="232"/>
      <c r="E825" s="232"/>
      <c r="F825" s="233"/>
      <c r="G825" s="138"/>
      <c r="H825" s="155"/>
      <c r="I825" s="155"/>
      <c r="J825" s="155"/>
      <c r="K825" s="155"/>
      <c r="L825" s="155"/>
      <c r="M825" s="160"/>
      <c r="N825" s="160"/>
      <c r="O825" s="160"/>
      <c r="P825" s="160"/>
      <c r="Q825" s="160"/>
      <c r="R825" s="167"/>
      <c r="S825" s="167"/>
      <c r="T825" s="167"/>
      <c r="U825" s="167"/>
      <c r="V825" s="167"/>
      <c r="W825" s="167"/>
      <c r="X825" s="167"/>
      <c r="Y825" s="167"/>
      <c r="Z825" s="167"/>
      <c r="AA825" s="167"/>
      <c r="AB825" s="167"/>
      <c r="AC825" s="167"/>
      <c r="AD825" s="167"/>
    </row>
    <row r="826" spans="1:30" x14ac:dyDescent="0.2">
      <c r="A826" s="231" t="s">
        <v>148</v>
      </c>
      <c r="B826" s="232"/>
      <c r="C826" s="232"/>
      <c r="D826" s="232"/>
      <c r="E826" s="232"/>
      <c r="F826" s="233"/>
      <c r="G826" s="138"/>
      <c r="H826" s="155"/>
      <c r="I826" s="155"/>
      <c r="J826" s="155"/>
      <c r="K826" s="155"/>
      <c r="L826" s="155"/>
      <c r="M826" s="160"/>
      <c r="N826" s="160"/>
      <c r="O826" s="160"/>
      <c r="P826" s="160"/>
      <c r="Q826" s="160"/>
      <c r="R826" s="167"/>
      <c r="S826" s="167"/>
      <c r="T826" s="167"/>
      <c r="U826" s="167"/>
      <c r="V826" s="167"/>
      <c r="W826" s="167"/>
      <c r="X826" s="167"/>
      <c r="Y826" s="167"/>
      <c r="Z826" s="167"/>
      <c r="AA826" s="167"/>
      <c r="AB826" s="167"/>
      <c r="AC826" s="167"/>
      <c r="AD826" s="167"/>
    </row>
    <row r="827" spans="1:30" x14ac:dyDescent="0.2">
      <c r="A827" s="231" t="s">
        <v>149</v>
      </c>
      <c r="B827" s="232"/>
      <c r="C827" s="232"/>
      <c r="D827" s="232"/>
      <c r="E827" s="232"/>
      <c r="F827" s="233"/>
      <c r="G827" s="138"/>
      <c r="H827" s="155"/>
      <c r="I827" s="155"/>
      <c r="J827" s="155"/>
      <c r="K827" s="155"/>
      <c r="L827" s="155"/>
      <c r="M827" s="160"/>
      <c r="N827" s="160"/>
      <c r="O827" s="160"/>
      <c r="P827" s="160"/>
      <c r="Q827" s="160"/>
      <c r="R827" s="167"/>
      <c r="S827" s="167"/>
      <c r="T827" s="167"/>
      <c r="U827" s="167"/>
      <c r="V827" s="167"/>
      <c r="W827" s="167"/>
      <c r="X827" s="167"/>
      <c r="Y827" s="167"/>
      <c r="Z827" s="167"/>
      <c r="AA827" s="167"/>
      <c r="AB827" s="167"/>
      <c r="AC827" s="167"/>
      <c r="AD827" s="167"/>
    </row>
    <row r="828" spans="1:30" x14ac:dyDescent="0.2">
      <c r="A828" s="231" t="s">
        <v>150</v>
      </c>
      <c r="B828" s="232"/>
      <c r="C828" s="232"/>
      <c r="D828" s="232"/>
      <c r="E828" s="232"/>
      <c r="F828" s="233"/>
      <c r="G828" s="138"/>
      <c r="H828" s="155"/>
      <c r="I828" s="155"/>
      <c r="J828" s="155"/>
      <c r="K828" s="155"/>
      <c r="L828" s="155"/>
      <c r="M828" s="160"/>
      <c r="N828" s="160"/>
      <c r="O828" s="160"/>
      <c r="P828" s="160"/>
      <c r="Q828" s="160"/>
      <c r="R828" s="167"/>
      <c r="S828" s="167"/>
      <c r="T828" s="167"/>
      <c r="U828" s="167"/>
      <c r="V828" s="167"/>
      <c r="W828" s="167"/>
      <c r="X828" s="167"/>
      <c r="Y828" s="167"/>
      <c r="Z828" s="167"/>
      <c r="AA828" s="167"/>
      <c r="AB828" s="167"/>
      <c r="AC828" s="167"/>
      <c r="AD828" s="167"/>
    </row>
    <row r="829" spans="1:30" x14ac:dyDescent="0.2">
      <c r="A829" s="231" t="s">
        <v>151</v>
      </c>
      <c r="B829" s="232"/>
      <c r="C829" s="232"/>
      <c r="D829" s="232"/>
      <c r="E829" s="232"/>
      <c r="F829" s="233"/>
      <c r="G829" s="138"/>
      <c r="H829" s="155"/>
      <c r="I829" s="155"/>
      <c r="J829" s="155"/>
      <c r="K829" s="155"/>
      <c r="L829" s="155"/>
      <c r="M829" s="160"/>
      <c r="N829" s="160"/>
      <c r="O829" s="160"/>
      <c r="P829" s="160"/>
      <c r="Q829" s="160"/>
      <c r="R829" s="167"/>
      <c r="S829" s="167"/>
      <c r="T829" s="167"/>
      <c r="U829" s="167"/>
      <c r="V829" s="167"/>
      <c r="W829" s="167"/>
      <c r="X829" s="167"/>
      <c r="Y829" s="167"/>
      <c r="Z829" s="167"/>
      <c r="AA829" s="167"/>
      <c r="AB829" s="167"/>
      <c r="AC829" s="167"/>
      <c r="AD829" s="167"/>
    </row>
    <row r="830" spans="1:30" x14ac:dyDescent="0.2">
      <c r="A830" s="231" t="s">
        <v>152</v>
      </c>
      <c r="B830" s="232"/>
      <c r="C830" s="232"/>
      <c r="D830" s="232"/>
      <c r="E830" s="232"/>
      <c r="F830" s="233"/>
      <c r="G830" s="138"/>
      <c r="H830" s="155"/>
      <c r="I830" s="155"/>
      <c r="J830" s="155"/>
      <c r="K830" s="155"/>
      <c r="L830" s="155"/>
      <c r="M830" s="160"/>
      <c r="N830" s="160"/>
      <c r="O830" s="160"/>
      <c r="P830" s="160"/>
      <c r="Q830" s="160"/>
      <c r="R830" s="167"/>
      <c r="S830" s="167"/>
      <c r="T830" s="167"/>
      <c r="U830" s="167"/>
      <c r="V830" s="167"/>
      <c r="W830" s="167"/>
      <c r="X830" s="167"/>
      <c r="Y830" s="167"/>
      <c r="Z830" s="167"/>
      <c r="AA830" s="167"/>
      <c r="AB830" s="167"/>
      <c r="AC830" s="167"/>
      <c r="AD830" s="167"/>
    </row>
    <row r="831" spans="1:30" x14ac:dyDescent="0.2">
      <c r="A831" s="231" t="s">
        <v>153</v>
      </c>
      <c r="B831" s="232"/>
      <c r="C831" s="232"/>
      <c r="D831" s="232"/>
      <c r="E831" s="232"/>
      <c r="F831" s="233"/>
      <c r="G831" s="138"/>
      <c r="H831" s="155"/>
      <c r="I831" s="155"/>
      <c r="J831" s="155"/>
      <c r="K831" s="155"/>
      <c r="L831" s="155"/>
      <c r="M831" s="160"/>
      <c r="N831" s="160"/>
      <c r="O831" s="160"/>
      <c r="P831" s="160"/>
      <c r="Q831" s="160"/>
      <c r="R831" s="167"/>
      <c r="S831" s="167"/>
      <c r="T831" s="167"/>
      <c r="U831" s="167"/>
      <c r="V831" s="167"/>
      <c r="W831" s="167"/>
      <c r="X831" s="167"/>
      <c r="Y831" s="167"/>
      <c r="Z831" s="167"/>
      <c r="AA831" s="167"/>
      <c r="AB831" s="167"/>
      <c r="AC831" s="167"/>
      <c r="AD831" s="167"/>
    </row>
    <row r="832" spans="1:30" x14ac:dyDescent="0.2">
      <c r="A832" s="231" t="s">
        <v>154</v>
      </c>
      <c r="B832" s="232"/>
      <c r="C832" s="232"/>
      <c r="D832" s="232"/>
      <c r="E832" s="232"/>
      <c r="F832" s="233"/>
      <c r="G832" s="138"/>
      <c r="H832" s="155"/>
      <c r="I832" s="155"/>
      <c r="J832" s="155"/>
      <c r="K832" s="155"/>
      <c r="L832" s="155"/>
      <c r="M832" s="160"/>
      <c r="N832" s="160"/>
      <c r="O832" s="160"/>
      <c r="P832" s="160"/>
      <c r="Q832" s="160"/>
      <c r="R832" s="167"/>
      <c r="S832" s="167"/>
      <c r="T832" s="167"/>
      <c r="U832" s="167"/>
      <c r="V832" s="167"/>
      <c r="W832" s="167"/>
      <c r="X832" s="167"/>
      <c r="Y832" s="167"/>
      <c r="Z832" s="167"/>
      <c r="AA832" s="167"/>
      <c r="AB832" s="167"/>
      <c r="AC832" s="167"/>
      <c r="AD832" s="167"/>
    </row>
    <row r="833" spans="1:30" x14ac:dyDescent="0.2">
      <c r="A833" s="231" t="s">
        <v>155</v>
      </c>
      <c r="B833" s="232"/>
      <c r="C833" s="232"/>
      <c r="D833" s="232"/>
      <c r="E833" s="232"/>
      <c r="F833" s="233"/>
      <c r="G833" s="138"/>
      <c r="H833" s="155"/>
      <c r="I833" s="155"/>
      <c r="J833" s="155"/>
      <c r="K833" s="155"/>
      <c r="L833" s="155"/>
      <c r="M833" s="160"/>
      <c r="N833" s="160"/>
      <c r="O833" s="160"/>
      <c r="P833" s="160"/>
      <c r="Q833" s="160"/>
      <c r="R833" s="167"/>
      <c r="S833" s="167"/>
      <c r="T833" s="167"/>
      <c r="U833" s="167"/>
      <c r="V833" s="167"/>
      <c r="W833" s="167"/>
      <c r="X833" s="167"/>
      <c r="Y833" s="167"/>
      <c r="Z833" s="167"/>
      <c r="AA833" s="167"/>
      <c r="AB833" s="167"/>
      <c r="AC833" s="167"/>
      <c r="AD833" s="167"/>
    </row>
    <row r="834" spans="1:30" x14ac:dyDescent="0.2">
      <c r="A834" s="231" t="s">
        <v>156</v>
      </c>
      <c r="B834" s="232"/>
      <c r="C834" s="232"/>
      <c r="D834" s="232"/>
      <c r="E834" s="232"/>
      <c r="F834" s="233"/>
      <c r="G834" s="138"/>
      <c r="H834" s="155"/>
      <c r="I834" s="155"/>
      <c r="J834" s="155"/>
      <c r="K834" s="155"/>
      <c r="L834" s="155"/>
      <c r="M834" s="160"/>
      <c r="N834" s="160"/>
      <c r="O834" s="160"/>
      <c r="P834" s="160"/>
      <c r="Q834" s="160"/>
      <c r="R834" s="167"/>
      <c r="S834" s="167"/>
      <c r="T834" s="167"/>
      <c r="U834" s="167"/>
      <c r="V834" s="167"/>
      <c r="W834" s="167"/>
      <c r="X834" s="167"/>
      <c r="Y834" s="167"/>
      <c r="Z834" s="167"/>
      <c r="AA834" s="167"/>
      <c r="AB834" s="167"/>
      <c r="AC834" s="167"/>
      <c r="AD834" s="167"/>
    </row>
    <row r="835" spans="1:30" x14ac:dyDescent="0.2">
      <c r="A835" s="231" t="s">
        <v>157</v>
      </c>
      <c r="B835" s="232"/>
      <c r="C835" s="232"/>
      <c r="D835" s="232"/>
      <c r="E835" s="232"/>
      <c r="F835" s="233"/>
      <c r="G835" s="138"/>
      <c r="H835" s="155"/>
      <c r="I835" s="155"/>
      <c r="J835" s="155"/>
      <c r="K835" s="155"/>
      <c r="L835" s="155"/>
      <c r="M835" s="160"/>
      <c r="N835" s="160"/>
      <c r="O835" s="160"/>
      <c r="P835" s="160"/>
      <c r="Q835" s="160"/>
      <c r="R835" s="167"/>
      <c r="S835" s="167"/>
      <c r="T835" s="167"/>
      <c r="U835" s="167"/>
      <c r="V835" s="167"/>
      <c r="W835" s="167"/>
      <c r="X835" s="167"/>
      <c r="Y835" s="167"/>
      <c r="Z835" s="167"/>
      <c r="AA835" s="167"/>
      <c r="AB835" s="167"/>
      <c r="AC835" s="167"/>
      <c r="AD835" s="167"/>
    </row>
    <row r="836" spans="1:30" x14ac:dyDescent="0.2">
      <c r="A836" s="231" t="s">
        <v>158</v>
      </c>
      <c r="B836" s="232"/>
      <c r="C836" s="232"/>
      <c r="D836" s="232"/>
      <c r="E836" s="232"/>
      <c r="F836" s="233"/>
      <c r="G836" s="138"/>
      <c r="H836" s="155"/>
      <c r="I836" s="155"/>
      <c r="J836" s="155"/>
      <c r="K836" s="155"/>
      <c r="L836" s="155"/>
      <c r="M836" s="160"/>
      <c r="N836" s="160"/>
      <c r="O836" s="160"/>
      <c r="P836" s="160"/>
      <c r="Q836" s="160"/>
      <c r="R836" s="167"/>
      <c r="S836" s="167"/>
      <c r="T836" s="167"/>
      <c r="U836" s="167"/>
      <c r="V836" s="167"/>
      <c r="W836" s="167"/>
      <c r="X836" s="167"/>
      <c r="Y836" s="167"/>
      <c r="Z836" s="167"/>
      <c r="AA836" s="167"/>
      <c r="AB836" s="167"/>
      <c r="AC836" s="167"/>
      <c r="AD836" s="167"/>
    </row>
    <row r="837" spans="1:30" x14ac:dyDescent="0.2">
      <c r="A837" s="231" t="s">
        <v>159</v>
      </c>
      <c r="B837" s="232"/>
      <c r="C837" s="232"/>
      <c r="D837" s="232"/>
      <c r="E837" s="232"/>
      <c r="F837" s="233"/>
      <c r="G837" s="138"/>
      <c r="H837" s="155"/>
      <c r="I837" s="155"/>
      <c r="J837" s="155"/>
      <c r="K837" s="155"/>
      <c r="L837" s="155"/>
      <c r="M837" s="160"/>
      <c r="N837" s="160"/>
      <c r="O837" s="160"/>
      <c r="P837" s="160"/>
      <c r="Q837" s="160"/>
      <c r="R837" s="167"/>
      <c r="S837" s="167"/>
      <c r="T837" s="167"/>
      <c r="U837" s="167"/>
      <c r="V837" s="167"/>
      <c r="W837" s="167"/>
      <c r="X837" s="167"/>
      <c r="Y837" s="167"/>
      <c r="Z837" s="167"/>
      <c r="AA837" s="167"/>
      <c r="AB837" s="167"/>
      <c r="AC837" s="167"/>
      <c r="AD837" s="167"/>
    </row>
    <row r="838" spans="1:30" ht="14.25" x14ac:dyDescent="0.2">
      <c r="A838" s="231" t="s">
        <v>160</v>
      </c>
      <c r="B838" s="232"/>
      <c r="C838" s="232"/>
      <c r="D838" s="232"/>
      <c r="E838" s="232"/>
      <c r="F838" s="233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167"/>
      <c r="S838" s="167"/>
      <c r="T838" s="167"/>
      <c r="U838" s="167"/>
      <c r="V838" s="167"/>
      <c r="W838" s="167"/>
      <c r="X838" s="167"/>
      <c r="Y838" s="167"/>
      <c r="Z838" s="167"/>
      <c r="AA838" s="167"/>
      <c r="AB838" s="167"/>
      <c r="AC838" s="167"/>
      <c r="AD838" s="167"/>
    </row>
    <row r="839" spans="1:30" ht="14.25" x14ac:dyDescent="0.2">
      <c r="A839" s="231" t="s">
        <v>161</v>
      </c>
      <c r="B839" s="232"/>
      <c r="C839" s="232"/>
      <c r="D839" s="232"/>
      <c r="E839" s="232"/>
      <c r="F839" s="233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167"/>
      <c r="S839" s="167"/>
      <c r="T839" s="167"/>
      <c r="U839" s="167"/>
      <c r="V839" s="167"/>
      <c r="W839" s="167"/>
      <c r="X839" s="167"/>
      <c r="Y839" s="167"/>
      <c r="Z839" s="167"/>
      <c r="AA839" s="167"/>
      <c r="AB839" s="167"/>
      <c r="AC839" s="167"/>
      <c r="AD839" s="167"/>
    </row>
    <row r="840" spans="1:30" ht="14.25" x14ac:dyDescent="0.2">
      <c r="A840" s="231" t="s">
        <v>162</v>
      </c>
      <c r="B840" s="232"/>
      <c r="C840" s="232"/>
      <c r="D840" s="232"/>
      <c r="E840" s="232"/>
      <c r="F840" s="233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167"/>
      <c r="S840" s="167"/>
      <c r="T840" s="167"/>
      <c r="U840" s="167"/>
      <c r="V840" s="167"/>
      <c r="W840" s="167"/>
      <c r="X840" s="167"/>
      <c r="Y840" s="167"/>
      <c r="Z840" s="167"/>
      <c r="AA840" s="167"/>
      <c r="AB840" s="167"/>
      <c r="AC840" s="167"/>
      <c r="AD840" s="167"/>
    </row>
    <row r="841" spans="1:30" ht="14.25" x14ac:dyDescent="0.2">
      <c r="A841" s="231" t="s">
        <v>163</v>
      </c>
      <c r="B841" s="232"/>
      <c r="C841" s="232"/>
      <c r="D841" s="232"/>
      <c r="E841" s="232"/>
      <c r="F841" s="233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167"/>
      <c r="S841" s="167"/>
      <c r="T841" s="167"/>
      <c r="U841" s="167"/>
      <c r="V841" s="167"/>
      <c r="W841" s="167"/>
      <c r="X841" s="167"/>
      <c r="Y841" s="167"/>
      <c r="Z841" s="167"/>
      <c r="AA841" s="167"/>
      <c r="AB841" s="167"/>
      <c r="AC841" s="167"/>
      <c r="AD841" s="167"/>
    </row>
    <row r="842" spans="1:30" ht="14.25" x14ac:dyDescent="0.2">
      <c r="A842" s="231" t="s">
        <v>164</v>
      </c>
      <c r="B842" s="232"/>
      <c r="C842" s="232"/>
      <c r="D842" s="232"/>
      <c r="E842" s="232"/>
      <c r="F842" s="233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167"/>
      <c r="S842" s="167"/>
      <c r="T842" s="167"/>
      <c r="U842" s="167"/>
      <c r="V842" s="167"/>
      <c r="W842" s="167"/>
      <c r="X842" s="167"/>
      <c r="Y842" s="167"/>
      <c r="Z842" s="167"/>
      <c r="AA842" s="167"/>
      <c r="AB842" s="167"/>
      <c r="AC842" s="167"/>
      <c r="AD842" s="167"/>
    </row>
    <row r="843" spans="1:30" ht="14.25" x14ac:dyDescent="0.2">
      <c r="A843" s="231" t="s">
        <v>165</v>
      </c>
      <c r="B843" s="232"/>
      <c r="C843" s="232"/>
      <c r="D843" s="232"/>
      <c r="E843" s="232"/>
      <c r="F843" s="233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167"/>
      <c r="S843" s="167"/>
      <c r="T843" s="167"/>
      <c r="U843" s="167"/>
      <c r="V843" s="167"/>
      <c r="W843" s="167"/>
      <c r="X843" s="167"/>
      <c r="Y843" s="167"/>
      <c r="Z843" s="167"/>
      <c r="AA843" s="167"/>
      <c r="AB843" s="167"/>
      <c r="AC843" s="167"/>
      <c r="AD843" s="167"/>
    </row>
    <row r="844" spans="1:30" ht="14.25" x14ac:dyDescent="0.2">
      <c r="A844" s="231" t="s">
        <v>166</v>
      </c>
      <c r="B844" s="232"/>
      <c r="C844" s="232"/>
      <c r="D844" s="232"/>
      <c r="E844" s="232"/>
      <c r="F844" s="233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167"/>
      <c r="S844" s="167"/>
      <c r="T844" s="167"/>
      <c r="U844" s="167"/>
      <c r="V844" s="167"/>
      <c r="W844" s="167"/>
      <c r="X844" s="167"/>
      <c r="Y844" s="167"/>
      <c r="Z844" s="167"/>
      <c r="AA844" s="167"/>
      <c r="AB844" s="167"/>
      <c r="AC844" s="167"/>
      <c r="AD844" s="167"/>
    </row>
    <row r="845" spans="1:30" ht="14.25" x14ac:dyDescent="0.2">
      <c r="A845" s="231" t="s">
        <v>167</v>
      </c>
      <c r="B845" s="232"/>
      <c r="C845" s="232"/>
      <c r="D845" s="232"/>
      <c r="E845" s="232"/>
      <c r="F845" s="233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167"/>
      <c r="S845" s="167"/>
      <c r="T845" s="167"/>
      <c r="U845" s="167"/>
      <c r="V845" s="167"/>
      <c r="W845" s="167"/>
      <c r="X845" s="167"/>
      <c r="Y845" s="167"/>
      <c r="Z845" s="167"/>
      <c r="AA845" s="167"/>
      <c r="AB845" s="167"/>
      <c r="AC845" s="167"/>
      <c r="AD845" s="167"/>
    </row>
    <row r="846" spans="1:30" ht="14.25" x14ac:dyDescent="0.2">
      <c r="A846" s="231" t="s">
        <v>168</v>
      </c>
      <c r="B846" s="232"/>
      <c r="C846" s="232"/>
      <c r="D846" s="232"/>
      <c r="E846" s="232"/>
      <c r="F846" s="233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167"/>
      <c r="S846" s="167"/>
      <c r="T846" s="167"/>
      <c r="U846" s="167"/>
      <c r="V846" s="167"/>
      <c r="W846" s="167"/>
      <c r="X846" s="167"/>
      <c r="Y846" s="167"/>
      <c r="Z846" s="167"/>
      <c r="AA846" s="167"/>
      <c r="AB846" s="167"/>
      <c r="AC846" s="167"/>
      <c r="AD846" s="167"/>
    </row>
    <row r="847" spans="1:30" ht="14.25" x14ac:dyDescent="0.2">
      <c r="A847" s="231" t="s">
        <v>169</v>
      </c>
      <c r="B847" s="232"/>
      <c r="C847" s="232"/>
      <c r="D847" s="232"/>
      <c r="E847" s="232"/>
      <c r="F847" s="233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167"/>
      <c r="S847" s="167"/>
      <c r="T847" s="167"/>
      <c r="U847" s="167"/>
      <c r="V847" s="167"/>
      <c r="W847" s="167"/>
      <c r="X847" s="167"/>
      <c r="Y847" s="167"/>
      <c r="Z847" s="167"/>
      <c r="AA847" s="167"/>
      <c r="AB847" s="167"/>
      <c r="AC847" s="167"/>
      <c r="AD847" s="167"/>
    </row>
    <row r="848" spans="1:30" ht="14.25" x14ac:dyDescent="0.2">
      <c r="A848" s="231" t="s">
        <v>170</v>
      </c>
      <c r="B848" s="232"/>
      <c r="C848" s="232"/>
      <c r="D848" s="232"/>
      <c r="E848" s="232"/>
      <c r="F848" s="233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167"/>
      <c r="S848" s="167"/>
      <c r="T848" s="167"/>
      <c r="U848" s="167"/>
      <c r="V848" s="167"/>
      <c r="W848" s="167"/>
      <c r="X848" s="167"/>
      <c r="Y848" s="167"/>
      <c r="Z848" s="167"/>
      <c r="AA848" s="167"/>
      <c r="AB848" s="167"/>
      <c r="AC848" s="167"/>
      <c r="AD848" s="167"/>
    </row>
    <row r="849" spans="1:30" ht="14.25" x14ac:dyDescent="0.2">
      <c r="A849" s="231" t="s">
        <v>171</v>
      </c>
      <c r="B849" s="232"/>
      <c r="C849" s="232"/>
      <c r="D849" s="232"/>
      <c r="E849" s="232"/>
      <c r="F849" s="233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167"/>
      <c r="S849" s="167"/>
      <c r="T849" s="167"/>
      <c r="U849" s="167"/>
      <c r="V849" s="167"/>
      <c r="W849" s="167"/>
      <c r="X849" s="167"/>
      <c r="Y849" s="167"/>
      <c r="Z849" s="167"/>
      <c r="AA849" s="167"/>
      <c r="AB849" s="167"/>
      <c r="AC849" s="167"/>
      <c r="AD849" s="167"/>
    </row>
    <row r="850" spans="1:30" ht="14.25" x14ac:dyDescent="0.2">
      <c r="A850" s="231" t="s">
        <v>172</v>
      </c>
      <c r="B850" s="232"/>
      <c r="C850" s="232"/>
      <c r="D850" s="232"/>
      <c r="E850" s="232"/>
      <c r="F850" s="233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167"/>
      <c r="S850" s="167"/>
      <c r="T850" s="167"/>
      <c r="U850" s="167"/>
      <c r="V850" s="167"/>
      <c r="W850" s="167"/>
      <c r="X850" s="167"/>
      <c r="Y850" s="167"/>
      <c r="Z850" s="167"/>
      <c r="AA850" s="167"/>
      <c r="AB850" s="167"/>
      <c r="AC850" s="167"/>
      <c r="AD850" s="167"/>
    </row>
    <row r="851" spans="1:30" ht="14.25" x14ac:dyDescent="0.2">
      <c r="A851" s="231" t="s">
        <v>173</v>
      </c>
      <c r="B851" s="232"/>
      <c r="C851" s="232"/>
      <c r="D851" s="232"/>
      <c r="E851" s="232"/>
      <c r="F851" s="233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167"/>
      <c r="S851" s="167"/>
      <c r="T851" s="167"/>
      <c r="U851" s="167"/>
      <c r="V851" s="167"/>
      <c r="W851" s="167"/>
      <c r="X851" s="167"/>
      <c r="Y851" s="167"/>
      <c r="Z851" s="167"/>
      <c r="AA851" s="167"/>
      <c r="AB851" s="167"/>
      <c r="AC851" s="167"/>
      <c r="AD851" s="167"/>
    </row>
    <row r="852" spans="1:30" ht="14.25" x14ac:dyDescent="0.2">
      <c r="A852" s="231" t="s">
        <v>174</v>
      </c>
      <c r="B852" s="232"/>
      <c r="C852" s="232"/>
      <c r="D852" s="232"/>
      <c r="E852" s="232"/>
      <c r="F852" s="233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167"/>
      <c r="S852" s="167"/>
      <c r="T852" s="167"/>
      <c r="U852" s="167"/>
      <c r="V852" s="167"/>
      <c r="W852" s="167"/>
      <c r="X852" s="167"/>
      <c r="Y852" s="167"/>
      <c r="Z852" s="167"/>
      <c r="AA852" s="167"/>
      <c r="AB852" s="167"/>
      <c r="AC852" s="167"/>
      <c r="AD852" s="167"/>
    </row>
    <row r="853" spans="1:30" ht="14.25" x14ac:dyDescent="0.2">
      <c r="A853" s="231" t="s">
        <v>175</v>
      </c>
      <c r="B853" s="232"/>
      <c r="C853" s="232"/>
      <c r="D853" s="232"/>
      <c r="E853" s="232"/>
      <c r="F853" s="233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167"/>
      <c r="S853" s="167"/>
      <c r="T853" s="167"/>
      <c r="U853" s="167"/>
      <c r="V853" s="167"/>
      <c r="W853" s="167"/>
      <c r="X853" s="167"/>
      <c r="Y853" s="167"/>
      <c r="Z853" s="167"/>
      <c r="AA853" s="167"/>
      <c r="AB853" s="167"/>
      <c r="AC853" s="167"/>
      <c r="AD853" s="167"/>
    </row>
    <row r="854" spans="1:30" ht="14.25" x14ac:dyDescent="0.2">
      <c r="A854" s="231" t="s">
        <v>176</v>
      </c>
      <c r="B854" s="232"/>
      <c r="C854" s="232"/>
      <c r="D854" s="232"/>
      <c r="E854" s="232"/>
      <c r="F854" s="233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167"/>
      <c r="S854" s="167"/>
      <c r="T854" s="167"/>
      <c r="U854" s="167"/>
      <c r="V854" s="167"/>
      <c r="W854" s="167"/>
      <c r="X854" s="167"/>
      <c r="Y854" s="167"/>
      <c r="Z854" s="167"/>
      <c r="AA854" s="167"/>
      <c r="AB854" s="167"/>
      <c r="AC854" s="167"/>
      <c r="AD854" s="167"/>
    </row>
    <row r="855" spans="1:30" ht="14.25" x14ac:dyDescent="0.2">
      <c r="A855" s="231" t="s">
        <v>177</v>
      </c>
      <c r="B855" s="232"/>
      <c r="C855" s="232"/>
      <c r="D855" s="232"/>
      <c r="E855" s="232"/>
      <c r="F855" s="233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167"/>
      <c r="S855" s="167"/>
      <c r="T855" s="167"/>
      <c r="U855" s="167"/>
      <c r="V855" s="167"/>
      <c r="W855" s="167"/>
      <c r="X855" s="167"/>
      <c r="Y855" s="167"/>
      <c r="Z855" s="167"/>
      <c r="AA855" s="167"/>
      <c r="AB855" s="167"/>
      <c r="AC855" s="167"/>
      <c r="AD855" s="167"/>
    </row>
    <row r="856" spans="1:30" ht="14.25" x14ac:dyDescent="0.2">
      <c r="A856" s="231" t="s">
        <v>178</v>
      </c>
      <c r="B856" s="232"/>
      <c r="C856" s="232"/>
      <c r="D856" s="232"/>
      <c r="E856" s="232"/>
      <c r="F856" s="233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167"/>
      <c r="S856" s="167"/>
      <c r="T856" s="167"/>
      <c r="U856" s="167"/>
      <c r="V856" s="167"/>
      <c r="W856" s="167"/>
      <c r="X856" s="167"/>
      <c r="Y856" s="167"/>
      <c r="Z856" s="167"/>
      <c r="AA856" s="167"/>
      <c r="AB856" s="167"/>
      <c r="AC856" s="167"/>
      <c r="AD856" s="167"/>
    </row>
    <row r="857" spans="1:30" ht="14.25" x14ac:dyDescent="0.2">
      <c r="A857" s="231" t="s">
        <v>179</v>
      </c>
      <c r="B857" s="232"/>
      <c r="C857" s="232"/>
      <c r="D857" s="232"/>
      <c r="E857" s="232"/>
      <c r="F857" s="233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167"/>
      <c r="S857" s="167"/>
      <c r="T857" s="167"/>
      <c r="U857" s="167"/>
      <c r="V857" s="167"/>
      <c r="W857" s="167"/>
      <c r="X857" s="167"/>
      <c r="Y857" s="167"/>
      <c r="Z857" s="167"/>
      <c r="AA857" s="167"/>
      <c r="AB857" s="167"/>
      <c r="AC857" s="167"/>
      <c r="AD857" s="167"/>
    </row>
    <row r="858" spans="1:30" ht="14.25" x14ac:dyDescent="0.2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</row>
    <row r="859" spans="1:30" ht="14.25" x14ac:dyDescent="0.2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</row>
    <row r="860" spans="1:30" ht="14.25" x14ac:dyDescent="0.2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</row>
    <row r="861" spans="1:30" ht="14.25" x14ac:dyDescent="0.2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</row>
    <row r="862" spans="1:30" ht="14.25" x14ac:dyDescent="0.2"/>
    <row r="863" spans="1:30" ht="14.25" x14ac:dyDescent="0.2"/>
    <row r="864" spans="1:30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  <row r="1308" ht="14.25" x14ac:dyDescent="0.2"/>
    <row r="1309" ht="14.25" x14ac:dyDescent="0.2"/>
    <row r="1310" ht="14.25" x14ac:dyDescent="0.2"/>
    <row r="1311" ht="14.25" x14ac:dyDescent="0.2"/>
    <row r="1312" ht="14.25" x14ac:dyDescent="0.2"/>
    <row r="1313" ht="14.25" x14ac:dyDescent="0.2"/>
    <row r="1314" ht="14.25" x14ac:dyDescent="0.2"/>
    <row r="1315" ht="14.25" x14ac:dyDescent="0.2"/>
    <row r="1316" ht="14.25" x14ac:dyDescent="0.2"/>
    <row r="1317" ht="14.25" x14ac:dyDescent="0.2"/>
    <row r="1318" ht="14.25" x14ac:dyDescent="0.2"/>
    <row r="1319" ht="14.25" x14ac:dyDescent="0.2"/>
    <row r="1320" ht="14.25" x14ac:dyDescent="0.2"/>
    <row r="1321" ht="14.25" x14ac:dyDescent="0.2"/>
    <row r="1322" ht="14.25" x14ac:dyDescent="0.2"/>
    <row r="1323" ht="14.25" x14ac:dyDescent="0.2"/>
    <row r="1324" ht="14.25" x14ac:dyDescent="0.2"/>
    <row r="1325" ht="14.25" x14ac:dyDescent="0.2"/>
    <row r="1326" ht="14.25" x14ac:dyDescent="0.2"/>
    <row r="1327" ht="14.25" x14ac:dyDescent="0.2"/>
    <row r="1328" ht="14.25" x14ac:dyDescent="0.2"/>
    <row r="1329" ht="14.25" x14ac:dyDescent="0.2"/>
    <row r="1330" ht="14.25" x14ac:dyDescent="0.2"/>
    <row r="1331" ht="14.25" x14ac:dyDescent="0.2"/>
    <row r="1332" ht="14.25" x14ac:dyDescent="0.2"/>
    <row r="1333" ht="14.25" x14ac:dyDescent="0.2"/>
    <row r="1334" ht="14.25" x14ac:dyDescent="0.2"/>
    <row r="1335" ht="14.25" x14ac:dyDescent="0.2"/>
    <row r="1336" ht="14.25" x14ac:dyDescent="0.2"/>
    <row r="1337" ht="14.25" x14ac:dyDescent="0.2"/>
    <row r="1338" ht="14.25" x14ac:dyDescent="0.2"/>
    <row r="1339" ht="14.25" x14ac:dyDescent="0.2"/>
    <row r="1340" ht="14.25" x14ac:dyDescent="0.2"/>
    <row r="1341" ht="14.25" x14ac:dyDescent="0.2"/>
    <row r="1342" ht="14.25" x14ac:dyDescent="0.2"/>
    <row r="1343" ht="14.25" x14ac:dyDescent="0.2"/>
    <row r="1344" ht="14.25" x14ac:dyDescent="0.2"/>
    <row r="1345" ht="14.25" x14ac:dyDescent="0.2"/>
    <row r="1346" ht="14.25" x14ac:dyDescent="0.2"/>
    <row r="1347" ht="14.25" x14ac:dyDescent="0.2"/>
    <row r="1348" ht="14.25" x14ac:dyDescent="0.2"/>
    <row r="1349" ht="14.25" x14ac:dyDescent="0.2"/>
    <row r="1350" ht="14.25" x14ac:dyDescent="0.2"/>
    <row r="1351" ht="14.25" x14ac:dyDescent="0.2"/>
    <row r="1352" ht="14.25" x14ac:dyDescent="0.2"/>
    <row r="1353" ht="14.25" x14ac:dyDescent="0.2"/>
    <row r="1354" ht="14.25" x14ac:dyDescent="0.2"/>
    <row r="1355" ht="14.25" x14ac:dyDescent="0.2"/>
    <row r="1356" ht="14.25" x14ac:dyDescent="0.2"/>
    <row r="1357" ht="14.25" x14ac:dyDescent="0.2"/>
    <row r="1358" ht="14.25" x14ac:dyDescent="0.2"/>
    <row r="1359" ht="14.25" x14ac:dyDescent="0.2"/>
    <row r="1360" ht="14.25" x14ac:dyDescent="0.2"/>
    <row r="1361" ht="14.25" x14ac:dyDescent="0.2"/>
    <row r="1362" ht="14.25" x14ac:dyDescent="0.2"/>
    <row r="1363" ht="14.25" x14ac:dyDescent="0.2"/>
    <row r="1364" ht="14.25" x14ac:dyDescent="0.2"/>
    <row r="1365" ht="14.25" x14ac:dyDescent="0.2"/>
    <row r="1366" ht="14.25" x14ac:dyDescent="0.2"/>
    <row r="1367" ht="14.25" x14ac:dyDescent="0.2"/>
    <row r="1368" ht="14.25" x14ac:dyDescent="0.2"/>
    <row r="1369" ht="14.25" x14ac:dyDescent="0.2"/>
    <row r="1370" ht="14.25" x14ac:dyDescent="0.2"/>
    <row r="1371" ht="14.25" x14ac:dyDescent="0.2"/>
    <row r="1372" ht="14.25" x14ac:dyDescent="0.2"/>
    <row r="1373" ht="14.25" x14ac:dyDescent="0.2"/>
    <row r="1374" ht="14.25" x14ac:dyDescent="0.2"/>
    <row r="1375" ht="14.25" x14ac:dyDescent="0.2"/>
    <row r="1376" ht="14.25" x14ac:dyDescent="0.2"/>
    <row r="1377" ht="14.25" x14ac:dyDescent="0.2"/>
    <row r="1378" ht="14.25" x14ac:dyDescent="0.2"/>
    <row r="1379" ht="14.25" x14ac:dyDescent="0.2"/>
    <row r="1380" ht="14.25" x14ac:dyDescent="0.2"/>
    <row r="1381" ht="14.25" x14ac:dyDescent="0.2"/>
    <row r="1382" ht="14.25" x14ac:dyDescent="0.2"/>
    <row r="1383" ht="14.25" x14ac:dyDescent="0.2"/>
    <row r="1384" ht="14.25" x14ac:dyDescent="0.2"/>
    <row r="1385" ht="14.25" x14ac:dyDescent="0.2"/>
    <row r="1386" ht="14.25" x14ac:dyDescent="0.2"/>
    <row r="1387" ht="14.25" x14ac:dyDescent="0.2"/>
    <row r="1388" ht="14.25" x14ac:dyDescent="0.2"/>
    <row r="1389" ht="14.25" x14ac:dyDescent="0.2"/>
    <row r="1390" ht="14.25" x14ac:dyDescent="0.2"/>
    <row r="1391" ht="14.25" x14ac:dyDescent="0.2"/>
    <row r="1392" ht="14.25" x14ac:dyDescent="0.2"/>
    <row r="1393" ht="14.25" x14ac:dyDescent="0.2"/>
    <row r="1394" ht="14.25" x14ac:dyDescent="0.2"/>
    <row r="1395" ht="14.25" x14ac:dyDescent="0.2"/>
    <row r="1396" ht="14.25" x14ac:dyDescent="0.2"/>
    <row r="1397" ht="14.25" x14ac:dyDescent="0.2"/>
    <row r="1398" ht="14.25" x14ac:dyDescent="0.2"/>
    <row r="1399" ht="14.25" x14ac:dyDescent="0.2"/>
    <row r="1400" ht="14.25" x14ac:dyDescent="0.2"/>
    <row r="1401" ht="14.25" x14ac:dyDescent="0.2"/>
    <row r="1402" ht="14.25" x14ac:dyDescent="0.2"/>
    <row r="1403" ht="14.25" x14ac:dyDescent="0.2"/>
    <row r="1404" ht="14.25" x14ac:dyDescent="0.2"/>
    <row r="1405" ht="14.25" x14ac:dyDescent="0.2"/>
    <row r="1406" ht="14.25" x14ac:dyDescent="0.2"/>
    <row r="1407" ht="14.25" x14ac:dyDescent="0.2"/>
    <row r="1408" ht="14.25" x14ac:dyDescent="0.2"/>
    <row r="1409" ht="14.25" x14ac:dyDescent="0.2"/>
    <row r="1410" ht="14.25" x14ac:dyDescent="0.2"/>
    <row r="1411" ht="14.25" x14ac:dyDescent="0.2"/>
    <row r="1412" ht="14.25" x14ac:dyDescent="0.2"/>
    <row r="1413" ht="14.25" x14ac:dyDescent="0.2"/>
    <row r="1414" ht="14.25" x14ac:dyDescent="0.2"/>
    <row r="1415" ht="14.25" x14ac:dyDescent="0.2"/>
    <row r="1416" ht="14.25" x14ac:dyDescent="0.2"/>
    <row r="1417" ht="14.25" x14ac:dyDescent="0.2"/>
    <row r="1418" ht="14.25" x14ac:dyDescent="0.2"/>
    <row r="1419" ht="14.25" x14ac:dyDescent="0.2"/>
    <row r="1420" ht="14.25" x14ac:dyDescent="0.2"/>
    <row r="1421" ht="14.25" x14ac:dyDescent="0.2"/>
    <row r="1422" ht="14.25" x14ac:dyDescent="0.2"/>
    <row r="1423" ht="14.25" x14ac:dyDescent="0.2"/>
    <row r="1424" ht="14.25" x14ac:dyDescent="0.2"/>
    <row r="1425" ht="14.25" x14ac:dyDescent="0.2"/>
    <row r="1426" ht="14.25" x14ac:dyDescent="0.2"/>
    <row r="1427" ht="14.25" x14ac:dyDescent="0.2"/>
    <row r="1428" ht="14.25" x14ac:dyDescent="0.2"/>
    <row r="1429" ht="14.25" x14ac:dyDescent="0.2"/>
    <row r="1430" ht="14.25" x14ac:dyDescent="0.2"/>
    <row r="1431" ht="14.25" x14ac:dyDescent="0.2"/>
    <row r="1432" ht="14.25" x14ac:dyDescent="0.2"/>
    <row r="1433" ht="14.25" x14ac:dyDescent="0.2"/>
    <row r="1434" ht="14.25" x14ac:dyDescent="0.2"/>
    <row r="1435" ht="14.25" x14ac:dyDescent="0.2"/>
    <row r="1436" ht="14.25" x14ac:dyDescent="0.2"/>
    <row r="1437" ht="14.25" x14ac:dyDescent="0.2"/>
    <row r="1438" ht="14.25" x14ac:dyDescent="0.2"/>
    <row r="1439" ht="14.25" x14ac:dyDescent="0.2"/>
    <row r="1440" ht="14.25" x14ac:dyDescent="0.2"/>
    <row r="1441" ht="14.25" x14ac:dyDescent="0.2"/>
    <row r="1442" ht="14.25" x14ac:dyDescent="0.2"/>
    <row r="1443" ht="14.25" x14ac:dyDescent="0.2"/>
    <row r="1444" ht="14.25" x14ac:dyDescent="0.2"/>
    <row r="1445" ht="14.25" x14ac:dyDescent="0.2"/>
    <row r="1446" ht="14.25" x14ac:dyDescent="0.2"/>
    <row r="1447" ht="14.25" x14ac:dyDescent="0.2"/>
    <row r="1448" ht="14.25" x14ac:dyDescent="0.2"/>
    <row r="1449" ht="14.25" x14ac:dyDescent="0.2"/>
    <row r="1450" ht="14.25" x14ac:dyDescent="0.2"/>
    <row r="1451" ht="14.25" x14ac:dyDescent="0.2"/>
    <row r="1452" ht="14.25" x14ac:dyDescent="0.2"/>
    <row r="1453" ht="14.25" x14ac:dyDescent="0.2"/>
    <row r="1454" ht="14.25" x14ac:dyDescent="0.2"/>
    <row r="1455" ht="14.25" x14ac:dyDescent="0.2"/>
    <row r="1456" ht="14.25" x14ac:dyDescent="0.2"/>
    <row r="1457" ht="14.25" x14ac:dyDescent="0.2"/>
    <row r="1458" ht="14.25" x14ac:dyDescent="0.2"/>
    <row r="1459" ht="14.25" x14ac:dyDescent="0.2"/>
    <row r="1460" ht="14.25" x14ac:dyDescent="0.2"/>
    <row r="1461" ht="14.25" x14ac:dyDescent="0.2"/>
    <row r="1462" ht="14.25" x14ac:dyDescent="0.2"/>
    <row r="1463" ht="14.25" x14ac:dyDescent="0.2"/>
    <row r="1464" ht="14.25" x14ac:dyDescent="0.2"/>
    <row r="1465" ht="14.25" x14ac:dyDescent="0.2"/>
    <row r="1466" ht="14.25" x14ac:dyDescent="0.2"/>
    <row r="1467" ht="14.25" x14ac:dyDescent="0.2"/>
    <row r="1468" ht="14.25" x14ac:dyDescent="0.2"/>
    <row r="1469" ht="14.25" x14ac:dyDescent="0.2"/>
    <row r="1470" ht="14.25" x14ac:dyDescent="0.2"/>
    <row r="1471" ht="14.25" x14ac:dyDescent="0.2"/>
    <row r="1472" ht="14.25" x14ac:dyDescent="0.2"/>
    <row r="1473" ht="14.25" x14ac:dyDescent="0.2"/>
    <row r="1474" ht="14.25" x14ac:dyDescent="0.2"/>
    <row r="1475" ht="14.25" x14ac:dyDescent="0.2"/>
    <row r="1476" ht="14.25" x14ac:dyDescent="0.2"/>
    <row r="1477" ht="14.25" x14ac:dyDescent="0.2"/>
    <row r="1478" ht="14.25" x14ac:dyDescent="0.2"/>
    <row r="1479" ht="14.25" x14ac:dyDescent="0.2"/>
    <row r="1480" ht="14.25" x14ac:dyDescent="0.2"/>
    <row r="1481" ht="14.25" x14ac:dyDescent="0.2"/>
    <row r="1482" ht="14.25" x14ac:dyDescent="0.2"/>
    <row r="1483" ht="14.25" x14ac:dyDescent="0.2"/>
    <row r="1484" ht="14.25" x14ac:dyDescent="0.2"/>
    <row r="1485" ht="14.25" x14ac:dyDescent="0.2"/>
    <row r="1486" ht="14.25" x14ac:dyDescent="0.2"/>
    <row r="1487" ht="14.25" x14ac:dyDescent="0.2"/>
    <row r="1488" ht="14.25" x14ac:dyDescent="0.2"/>
    <row r="1489" ht="14.25" x14ac:dyDescent="0.2"/>
    <row r="1490" ht="14.25" x14ac:dyDescent="0.2"/>
    <row r="1491" ht="14.25" x14ac:dyDescent="0.2"/>
    <row r="1492" ht="14.25" x14ac:dyDescent="0.2"/>
    <row r="1493" ht="14.25" x14ac:dyDescent="0.2"/>
    <row r="1494" ht="14.25" x14ac:dyDescent="0.2"/>
    <row r="1495" ht="14.25" x14ac:dyDescent="0.2"/>
    <row r="1496" ht="14.25" x14ac:dyDescent="0.2"/>
    <row r="1497" ht="14.25" x14ac:dyDescent="0.2"/>
    <row r="1498" ht="14.25" x14ac:dyDescent="0.2"/>
    <row r="1499" ht="14.25" x14ac:dyDescent="0.2"/>
    <row r="1500" ht="14.25" x14ac:dyDescent="0.2"/>
    <row r="1501" ht="14.25" x14ac:dyDescent="0.2"/>
    <row r="1502" ht="14.25" x14ac:dyDescent="0.2"/>
    <row r="1503" ht="14.25" x14ac:dyDescent="0.2"/>
    <row r="1504" ht="14.25" x14ac:dyDescent="0.2"/>
    <row r="1505" ht="14.25" x14ac:dyDescent="0.2"/>
    <row r="1506" ht="14.25" x14ac:dyDescent="0.2"/>
    <row r="1507" ht="14.25" x14ac:dyDescent="0.2"/>
    <row r="1508" ht="14.25" x14ac:dyDescent="0.2"/>
    <row r="1509" ht="14.25" x14ac:dyDescent="0.2"/>
    <row r="1510" ht="14.25" x14ac:dyDescent="0.2"/>
    <row r="1511" ht="14.25" x14ac:dyDescent="0.2"/>
    <row r="1512" ht="14.25" x14ac:dyDescent="0.2"/>
    <row r="1513" ht="14.25" x14ac:dyDescent="0.2"/>
    <row r="1514" ht="14.25" x14ac:dyDescent="0.2"/>
    <row r="1515" ht="14.25" x14ac:dyDescent="0.2"/>
    <row r="1516" ht="14.25" x14ac:dyDescent="0.2"/>
    <row r="1517" ht="14.25" x14ac:dyDescent="0.2"/>
    <row r="1518" ht="14.25" x14ac:dyDescent="0.2"/>
    <row r="1519" ht="14.25" x14ac:dyDescent="0.2"/>
    <row r="1520" ht="14.25" x14ac:dyDescent="0.2"/>
    <row r="1521" ht="14.25" x14ac:dyDescent="0.2"/>
    <row r="1522" ht="14.25" x14ac:dyDescent="0.2"/>
    <row r="1523" ht="14.25" x14ac:dyDescent="0.2"/>
    <row r="1524" ht="14.25" x14ac:dyDescent="0.2"/>
    <row r="1525" ht="14.25" x14ac:dyDescent="0.2"/>
    <row r="1526" ht="14.25" x14ac:dyDescent="0.2"/>
    <row r="1527" ht="14.25" x14ac:dyDescent="0.2"/>
    <row r="1528" ht="14.25" x14ac:dyDescent="0.2"/>
    <row r="1529" ht="14.25" x14ac:dyDescent="0.2"/>
    <row r="1530" ht="14.25" x14ac:dyDescent="0.2"/>
    <row r="1531" ht="14.25" x14ac:dyDescent="0.2"/>
    <row r="1532" ht="14.25" x14ac:dyDescent="0.2"/>
    <row r="1533" ht="14.25" x14ac:dyDescent="0.2"/>
    <row r="1534" ht="14.25" x14ac:dyDescent="0.2"/>
    <row r="1535" ht="14.25" x14ac:dyDescent="0.2"/>
    <row r="1536" ht="14.25" x14ac:dyDescent="0.2"/>
    <row r="1537" ht="14.25" x14ac:dyDescent="0.2"/>
    <row r="1538" ht="14.25" x14ac:dyDescent="0.2"/>
    <row r="1539" ht="14.25" x14ac:dyDescent="0.2"/>
    <row r="1540" ht="14.25" x14ac:dyDescent="0.2"/>
    <row r="1541" ht="14.25" x14ac:dyDescent="0.2"/>
    <row r="1542" ht="14.25" x14ac:dyDescent="0.2"/>
    <row r="1543" ht="14.25" x14ac:dyDescent="0.2"/>
    <row r="1544" ht="14.25" x14ac:dyDescent="0.2"/>
    <row r="1545" ht="14.25" x14ac:dyDescent="0.2"/>
    <row r="1546" ht="14.25" x14ac:dyDescent="0.2"/>
    <row r="1547" ht="14.25" x14ac:dyDescent="0.2"/>
    <row r="1548" ht="14.25" x14ac:dyDescent="0.2"/>
    <row r="1549" ht="14.25" x14ac:dyDescent="0.2"/>
    <row r="1550" ht="14.25" x14ac:dyDescent="0.2"/>
    <row r="1551" ht="14.25" x14ac:dyDescent="0.2"/>
    <row r="1552" ht="14.25" x14ac:dyDescent="0.2"/>
    <row r="1553" ht="14.25" x14ac:dyDescent="0.2"/>
    <row r="1554" ht="14.25" x14ac:dyDescent="0.2"/>
    <row r="1555" ht="14.25" x14ac:dyDescent="0.2"/>
    <row r="1556" ht="14.25" x14ac:dyDescent="0.2"/>
    <row r="1557" ht="14.25" x14ac:dyDescent="0.2"/>
    <row r="1558" ht="14.25" x14ac:dyDescent="0.2"/>
    <row r="1559" ht="14.25" x14ac:dyDescent="0.2"/>
    <row r="1560" ht="14.25" x14ac:dyDescent="0.2"/>
    <row r="1561" ht="14.25" x14ac:dyDescent="0.2"/>
    <row r="1562" ht="14.25" x14ac:dyDescent="0.2"/>
    <row r="1563" ht="14.25" x14ac:dyDescent="0.2"/>
    <row r="1564" ht="14.25" x14ac:dyDescent="0.2"/>
    <row r="1565" ht="14.25" x14ac:dyDescent="0.2"/>
    <row r="1566" ht="14.25" x14ac:dyDescent="0.2"/>
    <row r="1567" ht="14.25" x14ac:dyDescent="0.2"/>
    <row r="1568" ht="14.25" x14ac:dyDescent="0.2"/>
    <row r="1569" ht="14.25" x14ac:dyDescent="0.2"/>
    <row r="1570" ht="14.25" x14ac:dyDescent="0.2"/>
    <row r="1571" ht="14.25" x14ac:dyDescent="0.2"/>
    <row r="1572" ht="14.25" x14ac:dyDescent="0.2"/>
    <row r="1573" ht="14.25" x14ac:dyDescent="0.2"/>
    <row r="1574" ht="14.25" x14ac:dyDescent="0.2"/>
    <row r="1575" ht="14.25" x14ac:dyDescent="0.2"/>
    <row r="1576" ht="14.25" x14ac:dyDescent="0.2"/>
    <row r="1577" ht="14.25" x14ac:dyDescent="0.2"/>
    <row r="1578" ht="14.25" x14ac:dyDescent="0.2"/>
    <row r="1579" ht="14.25" x14ac:dyDescent="0.2"/>
    <row r="1580" ht="14.25" x14ac:dyDescent="0.2"/>
    <row r="1581" ht="14.25" x14ac:dyDescent="0.2"/>
    <row r="1582" ht="14.25" x14ac:dyDescent="0.2"/>
    <row r="1583" ht="14.25" x14ac:dyDescent="0.2"/>
    <row r="1584" ht="14.25" x14ac:dyDescent="0.2"/>
    <row r="1585" ht="14.25" x14ac:dyDescent="0.2"/>
    <row r="1586" ht="14.25" x14ac:dyDescent="0.2"/>
    <row r="1587" ht="14.25" x14ac:dyDescent="0.2"/>
    <row r="1588" ht="14.25" x14ac:dyDescent="0.2"/>
    <row r="1589" ht="14.25" x14ac:dyDescent="0.2"/>
    <row r="1590" ht="14.25" x14ac:dyDescent="0.2"/>
    <row r="1591" ht="14.25" x14ac:dyDescent="0.2"/>
    <row r="1592" ht="14.25" x14ac:dyDescent="0.2"/>
    <row r="1593" ht="14.25" x14ac:dyDescent="0.2"/>
    <row r="1594" ht="14.25" x14ac:dyDescent="0.2"/>
    <row r="1595" ht="14.25" x14ac:dyDescent="0.2"/>
    <row r="1596" ht="14.25" x14ac:dyDescent="0.2"/>
    <row r="1597" ht="14.25" x14ac:dyDescent="0.2"/>
    <row r="1598" ht="14.25" x14ac:dyDescent="0.2"/>
    <row r="1599" ht="14.25" x14ac:dyDescent="0.2"/>
    <row r="1600" ht="14.25" x14ac:dyDescent="0.2"/>
    <row r="1601" ht="14.25" x14ac:dyDescent="0.2"/>
    <row r="1602" ht="14.25" x14ac:dyDescent="0.2"/>
    <row r="1603" ht="14.25" x14ac:dyDescent="0.2"/>
    <row r="1604" ht="14.25" x14ac:dyDescent="0.2"/>
    <row r="1605" ht="14.25" x14ac:dyDescent="0.2"/>
    <row r="1606" ht="14.25" x14ac:dyDescent="0.2"/>
    <row r="1607" ht="14.25" x14ac:dyDescent="0.2"/>
    <row r="1608" ht="14.25" x14ac:dyDescent="0.2"/>
    <row r="1609" ht="14.25" x14ac:dyDescent="0.2"/>
    <row r="1610" ht="14.25" x14ac:dyDescent="0.2"/>
    <row r="1611" ht="14.25" x14ac:dyDescent="0.2"/>
    <row r="1612" ht="14.25" x14ac:dyDescent="0.2"/>
    <row r="1613" ht="14.25" x14ac:dyDescent="0.2"/>
    <row r="1614" ht="14.25" x14ac:dyDescent="0.2"/>
    <row r="1615" ht="14.25" x14ac:dyDescent="0.2"/>
    <row r="1616" ht="14.25" x14ac:dyDescent="0.2"/>
    <row r="1617" ht="14.25" x14ac:dyDescent="0.2"/>
    <row r="1618" ht="14.25" x14ac:dyDescent="0.2"/>
    <row r="1619" ht="14.25" x14ac:dyDescent="0.2"/>
    <row r="1620" ht="14.25" x14ac:dyDescent="0.2"/>
    <row r="1621" ht="14.25" x14ac:dyDescent="0.2"/>
    <row r="1622" ht="14.25" x14ac:dyDescent="0.2"/>
    <row r="1623" ht="14.25" x14ac:dyDescent="0.2"/>
    <row r="1624" ht="14.25" x14ac:dyDescent="0.2"/>
    <row r="1625" ht="14.25" x14ac:dyDescent="0.2"/>
    <row r="1626" ht="14.25" x14ac:dyDescent="0.2"/>
    <row r="1627" ht="14.25" x14ac:dyDescent="0.2"/>
    <row r="1628" ht="14.25" x14ac:dyDescent="0.2"/>
    <row r="1629" ht="14.25" x14ac:dyDescent="0.2"/>
    <row r="1630" ht="14.25" x14ac:dyDescent="0.2"/>
    <row r="1631" ht="14.25" x14ac:dyDescent="0.2"/>
    <row r="1632" ht="14.25" x14ac:dyDescent="0.2"/>
    <row r="1633" ht="14.25" x14ac:dyDescent="0.2"/>
    <row r="1634" ht="14.25" x14ac:dyDescent="0.2"/>
    <row r="1635" ht="14.25" x14ac:dyDescent="0.2"/>
    <row r="1636" ht="14.25" x14ac:dyDescent="0.2"/>
    <row r="1637" ht="14.25" x14ac:dyDescent="0.2"/>
    <row r="1638" ht="14.25" x14ac:dyDescent="0.2"/>
    <row r="1639" ht="14.25" x14ac:dyDescent="0.2"/>
    <row r="1640" ht="14.25" x14ac:dyDescent="0.2"/>
    <row r="1641" ht="14.25" x14ac:dyDescent="0.2"/>
    <row r="1642" ht="14.25" x14ac:dyDescent="0.2"/>
    <row r="1643" ht="14.25" x14ac:dyDescent="0.2"/>
    <row r="1644" ht="14.25" x14ac:dyDescent="0.2"/>
    <row r="1645" ht="14.25" x14ac:dyDescent="0.2"/>
    <row r="1646" ht="14.25" x14ac:dyDescent="0.2"/>
    <row r="1647" ht="14.25" x14ac:dyDescent="0.2"/>
    <row r="1648" ht="14.25" x14ac:dyDescent="0.2"/>
    <row r="1649" ht="14.25" x14ac:dyDescent="0.2"/>
    <row r="1650" ht="14.25" x14ac:dyDescent="0.2"/>
    <row r="1651" ht="14.25" x14ac:dyDescent="0.2"/>
    <row r="1652" ht="14.25" x14ac:dyDescent="0.2"/>
    <row r="1653" ht="14.25" x14ac:dyDescent="0.2"/>
    <row r="1654" ht="14.25" x14ac:dyDescent="0.2"/>
    <row r="1655" ht="14.25" x14ac:dyDescent="0.2"/>
    <row r="1656" ht="14.25" x14ac:dyDescent="0.2"/>
    <row r="1657" ht="14.25" x14ac:dyDescent="0.2"/>
    <row r="1658" ht="14.25" x14ac:dyDescent="0.2"/>
    <row r="1659" ht="14.25" x14ac:dyDescent="0.2"/>
    <row r="1660" ht="14.25" x14ac:dyDescent="0.2"/>
    <row r="1661" ht="14.25" x14ac:dyDescent="0.2"/>
    <row r="1662" ht="14.25" x14ac:dyDescent="0.2"/>
    <row r="1663" ht="14.25" x14ac:dyDescent="0.2"/>
    <row r="1664" ht="14.25" x14ac:dyDescent="0.2"/>
    <row r="1665" ht="14.25" x14ac:dyDescent="0.2"/>
    <row r="1666" ht="14.25" x14ac:dyDescent="0.2"/>
    <row r="1667" ht="14.25" x14ac:dyDescent="0.2"/>
    <row r="1668" ht="14.25" x14ac:dyDescent="0.2"/>
    <row r="1669" ht="14.25" x14ac:dyDescent="0.2"/>
    <row r="1670" ht="14.25" x14ac:dyDescent="0.2"/>
    <row r="1671" ht="14.25" x14ac:dyDescent="0.2"/>
    <row r="1672" ht="14.25" x14ac:dyDescent="0.2"/>
    <row r="1673" ht="14.25" x14ac:dyDescent="0.2"/>
    <row r="1674" ht="14.25" x14ac:dyDescent="0.2"/>
    <row r="1675" ht="14.25" x14ac:dyDescent="0.2"/>
    <row r="1676" ht="14.25" x14ac:dyDescent="0.2"/>
    <row r="1677" ht="14.25" x14ac:dyDescent="0.2"/>
  </sheetData>
  <mergeCells count="83">
    <mergeCell ref="A853:F853"/>
    <mergeCell ref="A854:F854"/>
    <mergeCell ref="A855:F855"/>
    <mergeCell ref="A856:F856"/>
    <mergeCell ref="A857:F857"/>
    <mergeCell ref="A852:F852"/>
    <mergeCell ref="A841:F841"/>
    <mergeCell ref="A842:F842"/>
    <mergeCell ref="A843:F843"/>
    <mergeCell ref="A844:F844"/>
    <mergeCell ref="A845:F845"/>
    <mergeCell ref="A846:F846"/>
    <mergeCell ref="A847:F847"/>
    <mergeCell ref="A848:F848"/>
    <mergeCell ref="A849:F849"/>
    <mergeCell ref="A850:F850"/>
    <mergeCell ref="A851:F851"/>
    <mergeCell ref="A840:F840"/>
    <mergeCell ref="A829:F829"/>
    <mergeCell ref="A830:F830"/>
    <mergeCell ref="A831:F831"/>
    <mergeCell ref="A832:F832"/>
    <mergeCell ref="A833:F833"/>
    <mergeCell ref="A834:F834"/>
    <mergeCell ref="A835:F835"/>
    <mergeCell ref="A836:F836"/>
    <mergeCell ref="A837:F837"/>
    <mergeCell ref="A838:F838"/>
    <mergeCell ref="A839:F839"/>
    <mergeCell ref="A828:F828"/>
    <mergeCell ref="A817:F817"/>
    <mergeCell ref="A818:F818"/>
    <mergeCell ref="A819:F819"/>
    <mergeCell ref="A820:F820"/>
    <mergeCell ref="A821:F821"/>
    <mergeCell ref="A822:F822"/>
    <mergeCell ref="A823:F823"/>
    <mergeCell ref="A824:F824"/>
    <mergeCell ref="A825:F825"/>
    <mergeCell ref="A826:F826"/>
    <mergeCell ref="A827:F827"/>
    <mergeCell ref="A816:F816"/>
    <mergeCell ref="A805:F805"/>
    <mergeCell ref="A806:F806"/>
    <mergeCell ref="A807:F807"/>
    <mergeCell ref="A808:F808"/>
    <mergeCell ref="A809:F809"/>
    <mergeCell ref="A810:F810"/>
    <mergeCell ref="A811:F811"/>
    <mergeCell ref="A812:F812"/>
    <mergeCell ref="A813:F813"/>
    <mergeCell ref="A814:F814"/>
    <mergeCell ref="A815:F815"/>
    <mergeCell ref="A804:F804"/>
    <mergeCell ref="A793:F793"/>
    <mergeCell ref="A794:F794"/>
    <mergeCell ref="A795:F795"/>
    <mergeCell ref="A796:F796"/>
    <mergeCell ref="A797:F797"/>
    <mergeCell ref="A798:F798"/>
    <mergeCell ref="A799:F799"/>
    <mergeCell ref="A800:F800"/>
    <mergeCell ref="A801:F801"/>
    <mergeCell ref="A802:F802"/>
    <mergeCell ref="A803:F803"/>
    <mergeCell ref="A792:F792"/>
    <mergeCell ref="A756:I756"/>
    <mergeCell ref="A782:F782"/>
    <mergeCell ref="A783:F783"/>
    <mergeCell ref="A784:F784"/>
    <mergeCell ref="A785:F785"/>
    <mergeCell ref="A786:F786"/>
    <mergeCell ref="A787:F787"/>
    <mergeCell ref="A788:F788"/>
    <mergeCell ref="A789:F789"/>
    <mergeCell ref="A790:F790"/>
    <mergeCell ref="A791:F791"/>
    <mergeCell ref="A731:I731"/>
    <mergeCell ref="A1:J1"/>
    <mergeCell ref="A2:J2"/>
    <mergeCell ref="A3:J3"/>
    <mergeCell ref="B4:J4"/>
    <mergeCell ref="A5:J5"/>
  </mergeCells>
  <dataValidations count="4">
    <dataValidation type="list" allowBlank="1" sqref="D7:D716 D733:D747 D758:D769">
      <formula1>"AGP,CLH,CLT,COM,CTD,CTI,DES,DISP,ELE,ESG,EST,EXM,EXQ,EXR,FRQ,REV,VAGO"</formula1>
    </dataValidation>
    <dataValidation type="list" allowBlank="1" sqref="B7:B716">
      <formula1>"DAS,DAS-1,DAS-2,DAS-3,DAS-4,DAS-5,CAA-1,CAA-2,CAA-3,CAA-4,CAA-5"</formula1>
    </dataValidation>
    <dataValidation type="list" allowBlank="1" sqref="B733:B747">
      <formula1>"FDA,FDA-1,FDA-2,FDA-3,FDA-4"</formula1>
    </dataValidation>
    <dataValidation type="list" allowBlank="1" sqref="B758:B769">
      <formula1>"FGS-1,FGS-2,FGS-3,FGA-1,FGA-2,FGA-3"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677"/>
  <sheetViews>
    <sheetView topLeftCell="B1" workbookViewId="0">
      <selection activeCell="F543" sqref="F543"/>
    </sheetView>
  </sheetViews>
  <sheetFormatPr defaultColWidth="12.625" defaultRowHeight="15" customHeight="1" x14ac:dyDescent="0.2"/>
  <cols>
    <col min="1" max="1" width="79.625" style="226" customWidth="1"/>
    <col min="2" max="2" width="12" style="226" customWidth="1"/>
    <col min="3" max="3" width="17.375" style="226" customWidth="1"/>
    <col min="4" max="4" width="14.5" style="226" customWidth="1"/>
    <col min="5" max="5" width="9.875" style="226" customWidth="1"/>
    <col min="6" max="6" width="62.75" style="226" bestFit="1" customWidth="1"/>
    <col min="7" max="7" width="19.875" style="226" customWidth="1"/>
    <col min="8" max="8" width="18.25" style="226" customWidth="1"/>
    <col min="9" max="9" width="17.875" style="226" customWidth="1"/>
    <col min="10" max="10" width="15" style="226" customWidth="1"/>
    <col min="11" max="16" width="8" style="226" customWidth="1"/>
    <col min="17" max="17" width="43.875" style="226" customWidth="1"/>
    <col min="18" max="30" width="8" style="226" customWidth="1"/>
    <col min="31" max="16384" width="12.625" style="226"/>
  </cols>
  <sheetData>
    <row r="1" spans="1:30" ht="21" x14ac:dyDescent="0.35">
      <c r="A1" s="242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43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43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1016</v>
      </c>
      <c r="B4" s="244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9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129"/>
      <c r="L5" s="130"/>
      <c r="M5" s="131"/>
      <c r="N5" s="131"/>
      <c r="O5" s="131"/>
      <c r="P5" s="131"/>
      <c r="Q5" s="131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32"/>
      <c r="L6" s="133"/>
      <c r="M6" s="133"/>
      <c r="N6" s="133"/>
      <c r="O6" s="133"/>
      <c r="P6" s="133"/>
      <c r="Q6" s="133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x14ac:dyDescent="0.2">
      <c r="A7" s="81" t="s">
        <v>593</v>
      </c>
      <c r="B7" s="48" t="s">
        <v>23</v>
      </c>
      <c r="C7" s="48" t="s">
        <v>212</v>
      </c>
      <c r="D7" s="48" t="s">
        <v>189</v>
      </c>
      <c r="E7" s="135">
        <v>1</v>
      </c>
      <c r="F7" s="81" t="s">
        <v>347</v>
      </c>
      <c r="G7" s="136">
        <v>0</v>
      </c>
      <c r="H7" s="136">
        <v>0</v>
      </c>
      <c r="I7" s="136">
        <v>18810</v>
      </c>
      <c r="J7" s="137">
        <f>SUM(G7:I7)</f>
        <v>18810</v>
      </c>
      <c r="K7" s="138"/>
      <c r="L7" s="138"/>
      <c r="M7" s="138"/>
      <c r="N7" s="138"/>
      <c r="O7" s="138"/>
      <c r="P7" s="138"/>
      <c r="Q7" s="138"/>
      <c r="R7" s="49"/>
      <c r="S7" s="49"/>
      <c r="T7" s="49"/>
      <c r="U7" s="49"/>
      <c r="V7" s="49"/>
      <c r="W7" s="49"/>
      <c r="X7" s="49"/>
      <c r="Y7" s="49"/>
      <c r="Z7" s="49"/>
      <c r="AA7" s="5"/>
      <c r="AB7" s="5"/>
      <c r="AC7" s="5"/>
      <c r="AD7" s="5"/>
    </row>
    <row r="8" spans="1:30" x14ac:dyDescent="0.2">
      <c r="A8" s="81" t="s">
        <v>594</v>
      </c>
      <c r="B8" s="48" t="s">
        <v>25</v>
      </c>
      <c r="C8" s="48" t="s">
        <v>191</v>
      </c>
      <c r="D8" s="48" t="s">
        <v>189</v>
      </c>
      <c r="E8" s="135">
        <v>1</v>
      </c>
      <c r="F8" s="81" t="s">
        <v>182</v>
      </c>
      <c r="G8" s="136">
        <v>0</v>
      </c>
      <c r="H8" s="136">
        <v>0</v>
      </c>
      <c r="I8" s="136">
        <v>11440</v>
      </c>
      <c r="J8" s="137">
        <f t="shared" ref="J8:J169" si="0">SUM(G8:I8)</f>
        <v>11440</v>
      </c>
      <c r="K8" s="138"/>
      <c r="L8" s="138"/>
      <c r="M8" s="138"/>
      <c r="N8" s="138"/>
      <c r="O8" s="138"/>
      <c r="P8" s="138"/>
      <c r="Q8" s="138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81" t="s">
        <v>982</v>
      </c>
      <c r="B9" s="48" t="s">
        <v>25</v>
      </c>
      <c r="C9" s="83" t="s">
        <v>785</v>
      </c>
      <c r="D9" s="48" t="s">
        <v>190</v>
      </c>
      <c r="E9" s="135">
        <v>1</v>
      </c>
      <c r="F9" s="81" t="s">
        <v>981</v>
      </c>
      <c r="G9" s="136">
        <v>0</v>
      </c>
      <c r="H9" s="136">
        <v>2860</v>
      </c>
      <c r="I9" s="136">
        <v>11440</v>
      </c>
      <c r="J9" s="137">
        <f t="shared" si="0"/>
        <v>14300</v>
      </c>
      <c r="K9" s="138"/>
      <c r="L9" s="138"/>
      <c r="M9" s="138"/>
      <c r="N9" s="138"/>
      <c r="O9" s="138"/>
      <c r="P9" s="138"/>
      <c r="Q9" s="138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81" t="s">
        <v>233</v>
      </c>
      <c r="B10" s="48" t="s">
        <v>25</v>
      </c>
      <c r="C10" s="48" t="s">
        <v>186</v>
      </c>
      <c r="D10" s="48" t="s">
        <v>189</v>
      </c>
      <c r="E10" s="135">
        <v>1</v>
      </c>
      <c r="F10" s="81" t="s">
        <v>183</v>
      </c>
      <c r="G10" s="136">
        <v>0</v>
      </c>
      <c r="H10" s="136">
        <v>0</v>
      </c>
      <c r="I10" s="136">
        <v>11440</v>
      </c>
      <c r="J10" s="137">
        <f t="shared" si="0"/>
        <v>11440</v>
      </c>
      <c r="K10" s="138"/>
      <c r="L10" s="138"/>
      <c r="M10" s="138"/>
      <c r="N10" s="138"/>
      <c r="O10" s="138"/>
      <c r="P10" s="138"/>
      <c r="Q10" s="138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81" t="s">
        <v>751</v>
      </c>
      <c r="B11" s="48" t="s">
        <v>25</v>
      </c>
      <c r="C11" s="48" t="s">
        <v>749</v>
      </c>
      <c r="D11" s="48" t="s">
        <v>190</v>
      </c>
      <c r="E11" s="135">
        <v>1</v>
      </c>
      <c r="F11" s="204" t="s">
        <v>576</v>
      </c>
      <c r="G11" s="136">
        <v>0</v>
      </c>
      <c r="H11" s="136">
        <v>2860</v>
      </c>
      <c r="I11" s="136">
        <v>11440</v>
      </c>
      <c r="J11" s="137">
        <f t="shared" si="0"/>
        <v>14300</v>
      </c>
      <c r="K11" s="138"/>
      <c r="L11" s="138"/>
      <c r="M11" s="138"/>
      <c r="N11" s="138"/>
      <c r="O11" s="138"/>
      <c r="P11" s="138"/>
      <c r="Q11" s="138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x14ac:dyDescent="0.2">
      <c r="A12" s="81" t="s">
        <v>197</v>
      </c>
      <c r="B12" s="48" t="s">
        <v>25</v>
      </c>
      <c r="C12" s="48" t="s">
        <v>188</v>
      </c>
      <c r="D12" s="48" t="s">
        <v>190</v>
      </c>
      <c r="E12" s="135">
        <v>1</v>
      </c>
      <c r="F12" s="81" t="s">
        <v>194</v>
      </c>
      <c r="G12" s="136">
        <v>0</v>
      </c>
      <c r="H12" s="136">
        <v>2860</v>
      </c>
      <c r="I12" s="136">
        <v>11440</v>
      </c>
      <c r="J12" s="137">
        <f t="shared" si="0"/>
        <v>14300</v>
      </c>
      <c r="K12" s="138"/>
      <c r="L12" s="138"/>
      <c r="M12" s="138"/>
      <c r="N12" s="138"/>
      <c r="O12" s="138"/>
      <c r="P12" s="138"/>
      <c r="Q12" s="138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x14ac:dyDescent="0.2">
      <c r="A13" s="82" t="s">
        <v>754</v>
      </c>
      <c r="B13" s="48" t="s">
        <v>25</v>
      </c>
      <c r="C13" s="83" t="s">
        <v>187</v>
      </c>
      <c r="D13" s="48" t="s">
        <v>190</v>
      </c>
      <c r="E13" s="135">
        <v>1</v>
      </c>
      <c r="F13" s="204" t="s">
        <v>720</v>
      </c>
      <c r="G13" s="136">
        <v>0</v>
      </c>
      <c r="H13" s="136">
        <v>2860</v>
      </c>
      <c r="I13" s="136">
        <v>11440</v>
      </c>
      <c r="J13" s="137">
        <f t="shared" si="0"/>
        <v>14300</v>
      </c>
      <c r="K13" s="138"/>
      <c r="L13" s="138"/>
      <c r="M13" s="138"/>
      <c r="N13" s="138"/>
      <c r="O13" s="138"/>
      <c r="P13" s="138"/>
      <c r="Q13" s="138"/>
      <c r="R13" s="49"/>
      <c r="S13" s="49"/>
      <c r="T13" s="49"/>
      <c r="U13" s="49"/>
      <c r="V13" s="49"/>
      <c r="W13" s="49"/>
      <c r="X13" s="49"/>
      <c r="Y13" s="49"/>
      <c r="Z13" s="49"/>
      <c r="AA13" s="5"/>
      <c r="AB13" s="5"/>
      <c r="AC13" s="5"/>
      <c r="AD13" s="5"/>
    </row>
    <row r="14" spans="1:30" x14ac:dyDescent="0.2">
      <c r="A14" s="81" t="s">
        <v>847</v>
      </c>
      <c r="B14" s="48" t="s">
        <v>25</v>
      </c>
      <c r="C14" s="83" t="s">
        <v>777</v>
      </c>
      <c r="D14" s="48" t="s">
        <v>190</v>
      </c>
      <c r="E14" s="135">
        <v>1</v>
      </c>
      <c r="F14" s="204" t="s">
        <v>846</v>
      </c>
      <c r="G14" s="136">
        <v>0</v>
      </c>
      <c r="H14" s="136">
        <v>2860</v>
      </c>
      <c r="I14" s="136">
        <v>11440</v>
      </c>
      <c r="J14" s="137">
        <f t="shared" si="0"/>
        <v>14300</v>
      </c>
      <c r="K14" s="138"/>
      <c r="L14" s="138"/>
      <c r="M14" s="138"/>
      <c r="N14" s="138"/>
      <c r="O14" s="138"/>
      <c r="P14" s="138"/>
      <c r="Q14" s="138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61" t="s">
        <v>545</v>
      </c>
      <c r="B15" s="48" t="s">
        <v>27</v>
      </c>
      <c r="C15" s="48" t="s">
        <v>212</v>
      </c>
      <c r="D15" s="48" t="s">
        <v>190</v>
      </c>
      <c r="E15" s="143">
        <v>1</v>
      </c>
      <c r="F15" s="81" t="s">
        <v>289</v>
      </c>
      <c r="G15" s="136">
        <v>0</v>
      </c>
      <c r="H15" s="136">
        <v>1865.22</v>
      </c>
      <c r="I15" s="136">
        <v>7460.87</v>
      </c>
      <c r="J15" s="137">
        <f>SUM(G15:I15)</f>
        <v>9326.09</v>
      </c>
      <c r="K15" s="138"/>
      <c r="L15" s="138"/>
      <c r="M15" s="138"/>
      <c r="N15" s="138"/>
      <c r="O15" s="138"/>
      <c r="P15" s="138"/>
      <c r="Q15" s="138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</row>
    <row r="16" spans="1:30" ht="15.75" customHeight="1" x14ac:dyDescent="0.2">
      <c r="A16" s="81" t="s">
        <v>195</v>
      </c>
      <c r="B16" s="48" t="s">
        <v>27</v>
      </c>
      <c r="C16" s="83" t="s">
        <v>212</v>
      </c>
      <c r="D16" s="48" t="s">
        <v>190</v>
      </c>
      <c r="E16" s="135">
        <v>1</v>
      </c>
      <c r="F16" s="82" t="s">
        <v>596</v>
      </c>
      <c r="G16" s="136">
        <v>0</v>
      </c>
      <c r="H16" s="136">
        <v>1865.22</v>
      </c>
      <c r="I16" s="136">
        <v>7460.87</v>
      </c>
      <c r="J16" s="137">
        <f t="shared" si="0"/>
        <v>9326.09</v>
      </c>
      <c r="K16" s="138"/>
      <c r="L16" s="138"/>
      <c r="M16" s="138"/>
      <c r="N16" s="138"/>
      <c r="O16" s="138"/>
      <c r="P16" s="138"/>
      <c r="Q16" s="138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2" t="s">
        <v>750</v>
      </c>
      <c r="B17" s="48" t="s">
        <v>27</v>
      </c>
      <c r="C17" s="83" t="s">
        <v>749</v>
      </c>
      <c r="D17" s="48" t="s">
        <v>190</v>
      </c>
      <c r="E17" s="135">
        <v>1</v>
      </c>
      <c r="F17" s="63" t="s">
        <v>306</v>
      </c>
      <c r="G17" s="136">
        <v>0</v>
      </c>
      <c r="H17" s="136">
        <v>1865.22</v>
      </c>
      <c r="I17" s="136">
        <v>7460.87</v>
      </c>
      <c r="J17" s="137">
        <f t="shared" si="0"/>
        <v>9326.09</v>
      </c>
      <c r="K17" s="138"/>
      <c r="L17" s="138"/>
      <c r="M17" s="138"/>
      <c r="N17" s="138"/>
      <c r="O17" s="138"/>
      <c r="P17" s="138"/>
      <c r="Q17" s="138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x14ac:dyDescent="0.2">
      <c r="A18" s="81" t="s">
        <v>841</v>
      </c>
      <c r="B18" s="48" t="s">
        <v>27</v>
      </c>
      <c r="C18" s="83" t="s">
        <v>788</v>
      </c>
      <c r="D18" s="48" t="s">
        <v>190</v>
      </c>
      <c r="E18" s="135">
        <v>1</v>
      </c>
      <c r="F18" s="204" t="s">
        <v>840</v>
      </c>
      <c r="G18" s="136">
        <v>0</v>
      </c>
      <c r="H18" s="136">
        <v>1865.22</v>
      </c>
      <c r="I18" s="136">
        <v>7460.87</v>
      </c>
      <c r="J18" s="137">
        <f t="shared" si="0"/>
        <v>9326.09</v>
      </c>
      <c r="K18" s="138"/>
      <c r="L18" s="138"/>
      <c r="M18" s="138"/>
      <c r="N18" s="138"/>
      <c r="O18" s="138"/>
      <c r="P18" s="138"/>
      <c r="Q18" s="138"/>
      <c r="R18" s="49"/>
      <c r="S18" s="49"/>
      <c r="T18" s="49"/>
      <c r="U18" s="49"/>
      <c r="V18" s="49"/>
      <c r="W18" s="49"/>
      <c r="X18" s="49"/>
      <c r="Y18" s="49"/>
      <c r="Z18" s="49"/>
      <c r="AA18" s="5"/>
      <c r="AB18" s="5"/>
      <c r="AC18" s="5"/>
      <c r="AD18" s="5"/>
    </row>
    <row r="19" spans="1:30" x14ac:dyDescent="0.2">
      <c r="A19" s="81" t="s">
        <v>195</v>
      </c>
      <c r="B19" s="48" t="s">
        <v>27</v>
      </c>
      <c r="C19" s="83" t="s">
        <v>212</v>
      </c>
      <c r="D19" s="48" t="s">
        <v>190</v>
      </c>
      <c r="E19" s="135">
        <v>1</v>
      </c>
      <c r="F19" s="82" t="s">
        <v>597</v>
      </c>
      <c r="G19" s="136">
        <v>0</v>
      </c>
      <c r="H19" s="136">
        <v>1865.22</v>
      </c>
      <c r="I19" s="136">
        <v>7460.87</v>
      </c>
      <c r="J19" s="137">
        <f t="shared" si="0"/>
        <v>9326.09</v>
      </c>
      <c r="K19" s="138"/>
      <c r="L19" s="138"/>
      <c r="M19" s="138"/>
      <c r="N19" s="138"/>
      <c r="O19" s="138"/>
      <c r="P19" s="138"/>
      <c r="Q19" s="138"/>
      <c r="R19" s="49"/>
      <c r="S19" s="49"/>
      <c r="T19" s="49"/>
      <c r="U19" s="49"/>
      <c r="V19" s="49"/>
      <c r="W19" s="49"/>
      <c r="X19" s="49"/>
      <c r="Y19" s="49"/>
      <c r="Z19" s="49"/>
      <c r="AA19" s="5"/>
      <c r="AB19" s="5"/>
      <c r="AC19" s="5"/>
      <c r="AD19" s="5"/>
    </row>
    <row r="20" spans="1:30" s="106" customFormat="1" x14ac:dyDescent="0.2">
      <c r="A20" s="119" t="s">
        <v>598</v>
      </c>
      <c r="B20" s="67" t="s">
        <v>27</v>
      </c>
      <c r="C20" s="101" t="s">
        <v>212</v>
      </c>
      <c r="D20" s="67" t="s">
        <v>190</v>
      </c>
      <c r="E20" s="139">
        <v>1</v>
      </c>
      <c r="F20" s="119" t="s">
        <v>599</v>
      </c>
      <c r="G20" s="140">
        <v>0</v>
      </c>
      <c r="H20" s="140">
        <v>1865.22</v>
      </c>
      <c r="I20" s="140">
        <v>7460.87</v>
      </c>
      <c r="J20" s="141">
        <f t="shared" si="0"/>
        <v>9326.09</v>
      </c>
      <c r="K20" s="142"/>
      <c r="L20" s="142"/>
      <c r="M20" s="142"/>
      <c r="N20" s="142"/>
      <c r="O20" s="142"/>
      <c r="P20" s="142"/>
      <c r="Q20" s="142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</row>
    <row r="21" spans="1:30" s="106" customFormat="1" x14ac:dyDescent="0.2">
      <c r="A21" s="119" t="s">
        <v>204</v>
      </c>
      <c r="B21" s="67" t="s">
        <v>27</v>
      </c>
      <c r="C21" s="101" t="s">
        <v>191</v>
      </c>
      <c r="D21" s="48" t="s">
        <v>190</v>
      </c>
      <c r="E21" s="135">
        <v>1</v>
      </c>
      <c r="F21" s="204" t="s">
        <v>547</v>
      </c>
      <c r="G21" s="136">
        <v>0</v>
      </c>
      <c r="H21" s="140">
        <v>1865.22</v>
      </c>
      <c r="I21" s="140">
        <v>7460.87</v>
      </c>
      <c r="J21" s="137">
        <f>SUM(G21:I21)</f>
        <v>9326.09</v>
      </c>
      <c r="K21" s="142"/>
      <c r="L21" s="142"/>
      <c r="M21" s="142"/>
      <c r="N21" s="142"/>
      <c r="O21" s="142"/>
      <c r="P21" s="142"/>
      <c r="Q21" s="142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</row>
    <row r="22" spans="1:30" x14ac:dyDescent="0.2">
      <c r="A22" s="82" t="s">
        <v>757</v>
      </c>
      <c r="B22" s="48" t="s">
        <v>27</v>
      </c>
      <c r="C22" s="83" t="s">
        <v>212</v>
      </c>
      <c r="D22" s="48" t="s">
        <v>190</v>
      </c>
      <c r="E22" s="135">
        <v>1</v>
      </c>
      <c r="F22" s="82" t="s">
        <v>184</v>
      </c>
      <c r="G22" s="136">
        <v>0</v>
      </c>
      <c r="H22" s="140">
        <v>1865.22</v>
      </c>
      <c r="I22" s="140">
        <v>7460.87</v>
      </c>
      <c r="J22" s="137">
        <f t="shared" si="0"/>
        <v>9326.09</v>
      </c>
      <c r="K22" s="138"/>
      <c r="L22" s="138"/>
      <c r="M22" s="138"/>
      <c r="N22" s="138"/>
      <c r="O22" s="138"/>
      <c r="P22" s="138"/>
      <c r="Q22" s="138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82" t="s">
        <v>266</v>
      </c>
      <c r="B23" s="48" t="s">
        <v>27</v>
      </c>
      <c r="C23" s="83" t="s">
        <v>191</v>
      </c>
      <c r="D23" s="48" t="s">
        <v>190</v>
      </c>
      <c r="E23" s="135">
        <v>1</v>
      </c>
      <c r="F23" s="202" t="s">
        <v>225</v>
      </c>
      <c r="G23" s="136">
        <v>0</v>
      </c>
      <c r="H23" s="136">
        <v>1865.22</v>
      </c>
      <c r="I23" s="136">
        <v>7460.87</v>
      </c>
      <c r="J23" s="137">
        <f t="shared" si="0"/>
        <v>9326.09</v>
      </c>
      <c r="K23" s="138"/>
      <c r="L23" s="138"/>
      <c r="M23" s="138"/>
      <c r="N23" s="138"/>
      <c r="O23" s="138"/>
      <c r="P23" s="138"/>
      <c r="Q23" s="138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82" t="s">
        <v>938</v>
      </c>
      <c r="B24" s="48" t="s">
        <v>27</v>
      </c>
      <c r="C24" s="83" t="s">
        <v>212</v>
      </c>
      <c r="D24" s="48" t="s">
        <v>190</v>
      </c>
      <c r="E24" s="135">
        <v>1</v>
      </c>
      <c r="F24" s="82" t="s">
        <v>937</v>
      </c>
      <c r="G24" s="136">
        <v>0</v>
      </c>
      <c r="H24" s="136">
        <v>1865.22</v>
      </c>
      <c r="I24" s="136">
        <v>7460.87</v>
      </c>
      <c r="J24" s="137">
        <f t="shared" si="0"/>
        <v>9326.09</v>
      </c>
      <c r="K24" s="138"/>
      <c r="L24" s="138"/>
      <c r="M24" s="138"/>
      <c r="N24" s="138"/>
      <c r="O24" s="138"/>
      <c r="P24" s="138"/>
      <c r="Q24" s="13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82" t="s">
        <v>806</v>
      </c>
      <c r="B25" s="48" t="s">
        <v>27</v>
      </c>
      <c r="C25" s="83" t="s">
        <v>788</v>
      </c>
      <c r="D25" s="48" t="s">
        <v>190</v>
      </c>
      <c r="E25" s="135">
        <v>1</v>
      </c>
      <c r="F25" s="82" t="s">
        <v>230</v>
      </c>
      <c r="G25" s="136">
        <v>0</v>
      </c>
      <c r="H25" s="136">
        <v>1865.22</v>
      </c>
      <c r="I25" s="136">
        <v>7460.87</v>
      </c>
      <c r="J25" s="137">
        <f t="shared" si="0"/>
        <v>9326.09</v>
      </c>
      <c r="K25" s="138"/>
      <c r="L25" s="138"/>
      <c r="M25" s="138"/>
      <c r="N25" s="138"/>
      <c r="O25" s="138"/>
      <c r="P25" s="138"/>
      <c r="Q25" s="138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81" t="s">
        <v>210</v>
      </c>
      <c r="B26" s="48" t="s">
        <v>27</v>
      </c>
      <c r="C26" s="48" t="s">
        <v>213</v>
      </c>
      <c r="D26" s="48" t="s">
        <v>190</v>
      </c>
      <c r="E26" s="135">
        <v>1</v>
      </c>
      <c r="F26" s="81" t="s">
        <v>208</v>
      </c>
      <c r="G26" s="136">
        <v>0</v>
      </c>
      <c r="H26" s="136">
        <v>1865.22</v>
      </c>
      <c r="I26" s="136">
        <v>7460.87</v>
      </c>
      <c r="J26" s="137">
        <f t="shared" si="0"/>
        <v>9326.09</v>
      </c>
      <c r="K26" s="138"/>
      <c r="L26" s="138"/>
      <c r="M26" s="138"/>
      <c r="N26" s="138"/>
      <c r="O26" s="138"/>
      <c r="P26" s="138"/>
      <c r="Q26" s="138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81" t="s">
        <v>647</v>
      </c>
      <c r="B27" s="48" t="s">
        <v>27</v>
      </c>
      <c r="C27" s="48" t="s">
        <v>188</v>
      </c>
      <c r="D27" s="48" t="s">
        <v>189</v>
      </c>
      <c r="E27" s="135">
        <v>1</v>
      </c>
      <c r="F27" s="81" t="s">
        <v>223</v>
      </c>
      <c r="G27" s="136">
        <v>0</v>
      </c>
      <c r="H27" s="136">
        <v>0</v>
      </c>
      <c r="I27" s="136">
        <v>7460.87</v>
      </c>
      <c r="J27" s="137">
        <f t="shared" si="0"/>
        <v>7460.87</v>
      </c>
      <c r="K27" s="138"/>
      <c r="L27" s="138"/>
      <c r="M27" s="138"/>
      <c r="N27" s="138"/>
      <c r="O27" s="138"/>
      <c r="P27" s="138"/>
      <c r="Q27" s="138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82" t="s">
        <v>769</v>
      </c>
      <c r="B28" s="48" t="s">
        <v>27</v>
      </c>
      <c r="C28" s="83" t="s">
        <v>212</v>
      </c>
      <c r="D28" s="48" t="s">
        <v>189</v>
      </c>
      <c r="E28" s="135">
        <v>1</v>
      </c>
      <c r="F28" s="82" t="s">
        <v>768</v>
      </c>
      <c r="G28" s="136">
        <v>0</v>
      </c>
      <c r="H28" s="136">
        <v>0</v>
      </c>
      <c r="I28" s="136">
        <v>7460.87</v>
      </c>
      <c r="J28" s="137">
        <f t="shared" si="0"/>
        <v>7460.87</v>
      </c>
      <c r="K28" s="138"/>
      <c r="L28" s="138"/>
      <c r="M28" s="138"/>
      <c r="N28" s="138"/>
      <c r="O28" s="138"/>
      <c r="P28" s="138"/>
      <c r="Q28" s="138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82" t="s">
        <v>938</v>
      </c>
      <c r="B29" s="48" t="s">
        <v>27</v>
      </c>
      <c r="C29" s="83" t="s">
        <v>212</v>
      </c>
      <c r="D29" s="48" t="s">
        <v>190</v>
      </c>
      <c r="E29" s="135">
        <v>1</v>
      </c>
      <c r="F29" s="82" t="s">
        <v>634</v>
      </c>
      <c r="G29" s="136">
        <v>0</v>
      </c>
      <c r="H29" s="136">
        <v>1865.22</v>
      </c>
      <c r="I29" s="136">
        <v>7460.87</v>
      </c>
      <c r="J29" s="137">
        <f t="shared" si="0"/>
        <v>9326.09</v>
      </c>
      <c r="K29" s="138"/>
      <c r="L29" s="138"/>
      <c r="M29" s="138"/>
      <c r="N29" s="138"/>
      <c r="O29" s="138"/>
      <c r="P29" s="138"/>
      <c r="Q29" s="1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81" t="s">
        <v>938</v>
      </c>
      <c r="B30" s="48" t="s">
        <v>27</v>
      </c>
      <c r="C30" s="83" t="s">
        <v>185</v>
      </c>
      <c r="D30" s="48" t="s">
        <v>190</v>
      </c>
      <c r="E30" s="135">
        <v>1</v>
      </c>
      <c r="F30" s="82" t="s">
        <v>651</v>
      </c>
      <c r="G30" s="136">
        <v>0</v>
      </c>
      <c r="H30" s="136">
        <v>1865.22</v>
      </c>
      <c r="I30" s="136">
        <v>7460.87</v>
      </c>
      <c r="J30" s="137">
        <f t="shared" si="0"/>
        <v>9326.09</v>
      </c>
      <c r="K30" s="138"/>
      <c r="L30" s="138"/>
      <c r="M30" s="138"/>
      <c r="N30" s="138"/>
      <c r="O30" s="138"/>
      <c r="P30" s="138"/>
      <c r="Q30" s="13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81" t="s">
        <v>778</v>
      </c>
      <c r="B31" s="48" t="s">
        <v>27</v>
      </c>
      <c r="C31" s="83" t="s">
        <v>777</v>
      </c>
      <c r="D31" s="48" t="s">
        <v>190</v>
      </c>
      <c r="E31" s="135">
        <v>1</v>
      </c>
      <c r="F31" s="204" t="s">
        <v>776</v>
      </c>
      <c r="G31" s="136">
        <v>0</v>
      </c>
      <c r="H31" s="136">
        <v>1865.22</v>
      </c>
      <c r="I31" s="136">
        <v>7460.87</v>
      </c>
      <c r="J31" s="137">
        <f t="shared" si="0"/>
        <v>9326.09</v>
      </c>
      <c r="K31" s="138"/>
      <c r="L31" s="138"/>
      <c r="M31" s="138"/>
      <c r="N31" s="138"/>
      <c r="O31" s="138"/>
      <c r="P31" s="138"/>
      <c r="Q31" s="13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81" t="s">
        <v>783</v>
      </c>
      <c r="B32" s="48" t="s">
        <v>27</v>
      </c>
      <c r="C32" s="83" t="s">
        <v>749</v>
      </c>
      <c r="D32" s="48" t="s">
        <v>190</v>
      </c>
      <c r="E32" s="135">
        <v>1</v>
      </c>
      <c r="F32" s="204" t="s">
        <v>782</v>
      </c>
      <c r="G32" s="136">
        <v>0</v>
      </c>
      <c r="H32" s="136">
        <v>1865.22</v>
      </c>
      <c r="I32" s="136">
        <v>7460.87</v>
      </c>
      <c r="J32" s="137">
        <f t="shared" si="0"/>
        <v>9326.09</v>
      </c>
      <c r="K32" s="138"/>
      <c r="L32" s="138"/>
      <c r="M32" s="138"/>
      <c r="N32" s="138"/>
      <c r="O32" s="138"/>
      <c r="P32" s="138"/>
      <c r="Q32" s="138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81" t="s">
        <v>218</v>
      </c>
      <c r="B33" s="48" t="s">
        <v>27</v>
      </c>
      <c r="C33" s="48" t="s">
        <v>212</v>
      </c>
      <c r="D33" s="48" t="s">
        <v>190</v>
      </c>
      <c r="E33" s="135">
        <v>1</v>
      </c>
      <c r="F33" s="81" t="s">
        <v>577</v>
      </c>
      <c r="G33" s="136">
        <v>0</v>
      </c>
      <c r="H33" s="136">
        <v>1865.22</v>
      </c>
      <c r="I33" s="136">
        <v>7460.87</v>
      </c>
      <c r="J33" s="137">
        <f t="shared" si="0"/>
        <v>9326.09</v>
      </c>
      <c r="K33" s="138"/>
      <c r="L33" s="138"/>
      <c r="M33" s="138"/>
      <c r="N33" s="138"/>
      <c r="O33" s="138"/>
      <c r="P33" s="138"/>
      <c r="Q33" s="138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82" t="s">
        <v>958</v>
      </c>
      <c r="B34" s="48" t="s">
        <v>27</v>
      </c>
      <c r="C34" s="83" t="s">
        <v>187</v>
      </c>
      <c r="D34" s="48" t="s">
        <v>190</v>
      </c>
      <c r="E34" s="135">
        <v>1</v>
      </c>
      <c r="F34" s="82" t="s">
        <v>957</v>
      </c>
      <c r="G34" s="136">
        <v>0</v>
      </c>
      <c r="H34" s="136">
        <v>1865.22</v>
      </c>
      <c r="I34" s="136">
        <v>7460.87</v>
      </c>
      <c r="J34" s="137">
        <f t="shared" si="0"/>
        <v>9326.09</v>
      </c>
      <c r="K34" s="138"/>
      <c r="L34" s="138"/>
      <c r="M34" s="138"/>
      <c r="N34" s="138"/>
      <c r="O34" s="138"/>
      <c r="P34" s="138"/>
      <c r="Q34" s="13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82" t="s">
        <v>938</v>
      </c>
      <c r="B35" s="48" t="s">
        <v>27</v>
      </c>
      <c r="C35" s="83" t="s">
        <v>777</v>
      </c>
      <c r="D35" s="48" t="s">
        <v>190</v>
      </c>
      <c r="E35" s="135">
        <v>1</v>
      </c>
      <c r="F35" s="82" t="s">
        <v>997</v>
      </c>
      <c r="G35" s="136">
        <v>0</v>
      </c>
      <c r="H35" s="136">
        <v>1865.22</v>
      </c>
      <c r="I35" s="136">
        <v>7460.87</v>
      </c>
      <c r="J35" s="137">
        <f t="shared" si="0"/>
        <v>9326.09</v>
      </c>
      <c r="K35" s="138"/>
      <c r="L35" s="138"/>
      <c r="M35" s="138"/>
      <c r="N35" s="138"/>
      <c r="O35" s="138"/>
      <c r="P35" s="138"/>
      <c r="Q35" s="13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x14ac:dyDescent="0.2">
      <c r="A36" s="82" t="s">
        <v>938</v>
      </c>
      <c r="B36" s="48" t="s">
        <v>27</v>
      </c>
      <c r="C36" s="83" t="s">
        <v>212</v>
      </c>
      <c r="D36" s="48" t="s">
        <v>190</v>
      </c>
      <c r="E36" s="135">
        <v>1</v>
      </c>
      <c r="F36" s="82" t="s">
        <v>1012</v>
      </c>
      <c r="G36" s="136">
        <v>0</v>
      </c>
      <c r="H36" s="136">
        <v>1865.22</v>
      </c>
      <c r="I36" s="136">
        <v>7460.87</v>
      </c>
      <c r="J36" s="137">
        <f t="shared" si="0"/>
        <v>9326.09</v>
      </c>
      <c r="K36" s="138"/>
      <c r="L36" s="138"/>
      <c r="M36" s="138"/>
      <c r="N36" s="138"/>
      <c r="O36" s="138"/>
      <c r="P36" s="138"/>
      <c r="Q36" s="138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1:30" x14ac:dyDescent="0.2">
      <c r="A37" s="54" t="s">
        <v>192</v>
      </c>
      <c r="B37" s="48" t="s">
        <v>27</v>
      </c>
      <c r="C37" s="52" t="s">
        <v>192</v>
      </c>
      <c r="D37" s="48" t="s">
        <v>192</v>
      </c>
      <c r="E37" s="135">
        <v>1</v>
      </c>
      <c r="F37" s="54" t="s">
        <v>192</v>
      </c>
      <c r="G37" s="136">
        <v>0</v>
      </c>
      <c r="H37" s="136">
        <v>0</v>
      </c>
      <c r="I37" s="136">
        <v>0</v>
      </c>
      <c r="J37" s="137">
        <f t="shared" si="0"/>
        <v>0</v>
      </c>
      <c r="K37" s="138"/>
      <c r="L37" s="138"/>
      <c r="M37" s="138"/>
      <c r="N37" s="138"/>
      <c r="O37" s="138"/>
      <c r="P37" s="138"/>
      <c r="Q37" s="138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</row>
    <row r="38" spans="1:30" x14ac:dyDescent="0.2">
      <c r="A38" s="54" t="s">
        <v>192</v>
      </c>
      <c r="B38" s="48" t="s">
        <v>27</v>
      </c>
      <c r="C38" s="52" t="s">
        <v>192</v>
      </c>
      <c r="D38" s="48" t="s">
        <v>192</v>
      </c>
      <c r="E38" s="135">
        <v>1</v>
      </c>
      <c r="F38" s="54" t="s">
        <v>192</v>
      </c>
      <c r="G38" s="136">
        <v>0</v>
      </c>
      <c r="H38" s="136">
        <v>0</v>
      </c>
      <c r="I38" s="136">
        <v>0</v>
      </c>
      <c r="J38" s="137">
        <f t="shared" si="0"/>
        <v>0</v>
      </c>
      <c r="K38" s="138"/>
      <c r="L38" s="138"/>
      <c r="M38" s="138"/>
      <c r="N38" s="138"/>
      <c r="O38" s="138"/>
      <c r="P38" s="138"/>
      <c r="Q38" s="138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 spans="1:30" x14ac:dyDescent="0.2">
      <c r="A39" s="54" t="s">
        <v>192</v>
      </c>
      <c r="B39" s="48" t="s">
        <v>27</v>
      </c>
      <c r="C39" s="52" t="s">
        <v>192</v>
      </c>
      <c r="D39" s="48" t="s">
        <v>192</v>
      </c>
      <c r="E39" s="135">
        <v>1</v>
      </c>
      <c r="F39" s="54" t="s">
        <v>192</v>
      </c>
      <c r="G39" s="136">
        <v>0</v>
      </c>
      <c r="H39" s="136">
        <v>0</v>
      </c>
      <c r="I39" s="136">
        <v>0</v>
      </c>
      <c r="J39" s="137">
        <f t="shared" si="0"/>
        <v>0</v>
      </c>
      <c r="K39" s="138"/>
      <c r="L39" s="138"/>
      <c r="M39" s="138"/>
      <c r="N39" s="138"/>
      <c r="O39" s="138"/>
      <c r="P39" s="138"/>
      <c r="Q39" s="138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spans="1:30" x14ac:dyDescent="0.2">
      <c r="A40" s="54" t="s">
        <v>192</v>
      </c>
      <c r="B40" s="48" t="s">
        <v>27</v>
      </c>
      <c r="C40" s="52" t="s">
        <v>192</v>
      </c>
      <c r="D40" s="48" t="s">
        <v>192</v>
      </c>
      <c r="E40" s="135">
        <v>1</v>
      </c>
      <c r="F40" s="54" t="s">
        <v>192</v>
      </c>
      <c r="G40" s="136">
        <v>0</v>
      </c>
      <c r="H40" s="136">
        <v>0</v>
      </c>
      <c r="I40" s="136">
        <v>0</v>
      </c>
      <c r="J40" s="137">
        <f t="shared" si="0"/>
        <v>0</v>
      </c>
      <c r="K40" s="138"/>
      <c r="L40" s="138"/>
      <c r="M40" s="138"/>
      <c r="N40" s="138"/>
      <c r="O40" s="138"/>
      <c r="P40" s="138"/>
      <c r="Q40" s="138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spans="1:30" x14ac:dyDescent="0.2">
      <c r="A41" s="54" t="s">
        <v>192</v>
      </c>
      <c r="B41" s="48" t="s">
        <v>27</v>
      </c>
      <c r="C41" s="52" t="s">
        <v>192</v>
      </c>
      <c r="D41" s="48" t="s">
        <v>192</v>
      </c>
      <c r="E41" s="135">
        <v>1</v>
      </c>
      <c r="F41" s="54" t="s">
        <v>192</v>
      </c>
      <c r="G41" s="136">
        <v>0</v>
      </c>
      <c r="H41" s="136">
        <v>0</v>
      </c>
      <c r="I41" s="136">
        <v>0</v>
      </c>
      <c r="J41" s="137">
        <f t="shared" si="0"/>
        <v>0</v>
      </c>
      <c r="K41" s="138"/>
      <c r="L41" s="138"/>
      <c r="M41" s="138"/>
      <c r="N41" s="138"/>
      <c r="O41" s="138"/>
      <c r="P41" s="138"/>
      <c r="Q41" s="138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spans="1:30" x14ac:dyDescent="0.2">
      <c r="A42" s="54" t="s">
        <v>192</v>
      </c>
      <c r="B42" s="48" t="s">
        <v>27</v>
      </c>
      <c r="C42" s="52" t="s">
        <v>192</v>
      </c>
      <c r="D42" s="48" t="s">
        <v>192</v>
      </c>
      <c r="E42" s="135">
        <v>1</v>
      </c>
      <c r="F42" s="54" t="s">
        <v>192</v>
      </c>
      <c r="G42" s="136">
        <v>0</v>
      </c>
      <c r="H42" s="136">
        <v>0</v>
      </c>
      <c r="I42" s="136">
        <v>0</v>
      </c>
      <c r="J42" s="137">
        <f t="shared" si="0"/>
        <v>0</v>
      </c>
      <c r="K42" s="138"/>
      <c r="L42" s="138"/>
      <c r="M42" s="138"/>
      <c r="N42" s="138"/>
      <c r="O42" s="138"/>
      <c r="P42" s="138"/>
      <c r="Q42" s="138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</row>
    <row r="43" spans="1:30" x14ac:dyDescent="0.2">
      <c r="A43" s="54" t="s">
        <v>192</v>
      </c>
      <c r="B43" s="48" t="s">
        <v>27</v>
      </c>
      <c r="C43" s="52" t="s">
        <v>192</v>
      </c>
      <c r="D43" s="48" t="s">
        <v>192</v>
      </c>
      <c r="E43" s="135">
        <v>1</v>
      </c>
      <c r="F43" s="54" t="s">
        <v>192</v>
      </c>
      <c r="G43" s="136">
        <v>0</v>
      </c>
      <c r="H43" s="136">
        <v>0</v>
      </c>
      <c r="I43" s="136">
        <v>0</v>
      </c>
      <c r="J43" s="137">
        <v>0</v>
      </c>
      <c r="K43" s="138"/>
      <c r="L43" s="138"/>
      <c r="M43" s="138"/>
      <c r="N43" s="138"/>
      <c r="O43" s="138"/>
      <c r="P43" s="138"/>
      <c r="Q43" s="138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</row>
    <row r="44" spans="1:30" x14ac:dyDescent="0.2">
      <c r="A44" s="81" t="s">
        <v>530</v>
      </c>
      <c r="B44" s="48" t="s">
        <v>29</v>
      </c>
      <c r="C44" s="48" t="s">
        <v>186</v>
      </c>
      <c r="D44" s="48" t="s">
        <v>190</v>
      </c>
      <c r="E44" s="135">
        <v>1</v>
      </c>
      <c r="F44" s="81" t="s">
        <v>201</v>
      </c>
      <c r="G44" s="136">
        <v>0</v>
      </c>
      <c r="H44" s="136">
        <v>1568.48</v>
      </c>
      <c r="I44" s="136">
        <v>6273.92</v>
      </c>
      <c r="J44" s="137">
        <f t="shared" si="0"/>
        <v>7842.4</v>
      </c>
      <c r="K44" s="138"/>
      <c r="L44" s="138"/>
      <c r="M44" s="138"/>
      <c r="N44" s="138"/>
      <c r="O44" s="138"/>
      <c r="P44" s="138"/>
      <c r="Q44" s="138"/>
      <c r="R44" s="49"/>
      <c r="S44" s="49"/>
      <c r="T44" s="49"/>
      <c r="U44" s="49"/>
      <c r="V44" s="49"/>
      <c r="W44" s="49"/>
      <c r="X44" s="49"/>
      <c r="Y44" s="49"/>
      <c r="Z44" s="49"/>
      <c r="AA44" s="5"/>
      <c r="AB44" s="5"/>
      <c r="AC44" s="5"/>
      <c r="AD44" s="5"/>
    </row>
    <row r="45" spans="1:30" s="106" customFormat="1" x14ac:dyDescent="0.2">
      <c r="A45" s="88" t="s">
        <v>221</v>
      </c>
      <c r="B45" s="67" t="s">
        <v>29</v>
      </c>
      <c r="C45" s="58" t="s">
        <v>186</v>
      </c>
      <c r="D45" s="67" t="s">
        <v>190</v>
      </c>
      <c r="E45" s="139">
        <v>1</v>
      </c>
      <c r="F45" s="88" t="s">
        <v>270</v>
      </c>
      <c r="G45" s="140">
        <v>0</v>
      </c>
      <c r="H45" s="140">
        <v>1568.48</v>
      </c>
      <c r="I45" s="140">
        <v>6273.92</v>
      </c>
      <c r="J45" s="141">
        <f t="shared" si="0"/>
        <v>7842.4</v>
      </c>
      <c r="K45" s="142"/>
      <c r="L45" s="142"/>
      <c r="M45" s="142"/>
      <c r="N45" s="142"/>
      <c r="O45" s="142"/>
      <c r="P45" s="142"/>
      <c r="Q45" s="142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</row>
    <row r="46" spans="1:30" s="106" customFormat="1" x14ac:dyDescent="0.2">
      <c r="A46" s="119" t="s">
        <v>572</v>
      </c>
      <c r="B46" s="67" t="s">
        <v>29</v>
      </c>
      <c r="C46" s="101" t="s">
        <v>191</v>
      </c>
      <c r="D46" s="67" t="s">
        <v>190</v>
      </c>
      <c r="E46" s="139">
        <v>1</v>
      </c>
      <c r="F46" s="204" t="s">
        <v>300</v>
      </c>
      <c r="G46" s="140">
        <v>0</v>
      </c>
      <c r="H46" s="140">
        <v>1568.48</v>
      </c>
      <c r="I46" s="140">
        <v>6273.92</v>
      </c>
      <c r="J46" s="141">
        <f t="shared" si="0"/>
        <v>7842.4</v>
      </c>
      <c r="K46" s="142"/>
      <c r="L46" s="142"/>
      <c r="M46" s="142"/>
      <c r="N46" s="142"/>
      <c r="O46" s="142"/>
      <c r="P46" s="142"/>
      <c r="Q46" s="142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</row>
    <row r="47" spans="1:30" s="106" customFormat="1" x14ac:dyDescent="0.2">
      <c r="A47" s="88" t="s">
        <v>239</v>
      </c>
      <c r="B47" s="67" t="s">
        <v>29</v>
      </c>
      <c r="C47" s="58" t="s">
        <v>212</v>
      </c>
      <c r="D47" s="67" t="s">
        <v>190</v>
      </c>
      <c r="E47" s="139">
        <v>1</v>
      </c>
      <c r="F47" s="88" t="s">
        <v>222</v>
      </c>
      <c r="G47" s="140">
        <v>0</v>
      </c>
      <c r="H47" s="140">
        <v>1568.48</v>
      </c>
      <c r="I47" s="140">
        <v>6273.92</v>
      </c>
      <c r="J47" s="141">
        <f t="shared" si="0"/>
        <v>7842.4</v>
      </c>
      <c r="K47" s="142"/>
      <c r="L47" s="142"/>
      <c r="M47" s="142"/>
      <c r="N47" s="142"/>
      <c r="O47" s="142"/>
      <c r="P47" s="142"/>
      <c r="Q47" s="142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</row>
    <row r="48" spans="1:30" s="106" customFormat="1" x14ac:dyDescent="0.2">
      <c r="A48" s="119" t="s">
        <v>572</v>
      </c>
      <c r="B48" s="67" t="s">
        <v>29</v>
      </c>
      <c r="C48" s="101" t="s">
        <v>186</v>
      </c>
      <c r="D48" s="67" t="s">
        <v>190</v>
      </c>
      <c r="E48" s="139">
        <v>1</v>
      </c>
      <c r="F48" s="63" t="s">
        <v>630</v>
      </c>
      <c r="G48" s="140">
        <v>0</v>
      </c>
      <c r="H48" s="140">
        <v>1568.48</v>
      </c>
      <c r="I48" s="140">
        <v>6273.92</v>
      </c>
      <c r="J48" s="141">
        <f t="shared" si="0"/>
        <v>7842.4</v>
      </c>
      <c r="K48" s="142"/>
      <c r="L48" s="142"/>
      <c r="M48" s="142"/>
      <c r="N48" s="142"/>
      <c r="O48" s="142"/>
      <c r="P48" s="142"/>
      <c r="Q48" s="142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</row>
    <row r="49" spans="1:30" s="106" customFormat="1" x14ac:dyDescent="0.2">
      <c r="A49" s="119" t="s">
        <v>992</v>
      </c>
      <c r="B49" s="67" t="s">
        <v>29</v>
      </c>
      <c r="C49" s="101" t="s">
        <v>749</v>
      </c>
      <c r="D49" s="67" t="s">
        <v>190</v>
      </c>
      <c r="E49" s="139">
        <v>1</v>
      </c>
      <c r="F49" s="63" t="s">
        <v>991</v>
      </c>
      <c r="G49" s="140">
        <v>0</v>
      </c>
      <c r="H49" s="140">
        <v>1568.48</v>
      </c>
      <c r="I49" s="140">
        <v>6273.92</v>
      </c>
      <c r="J49" s="141">
        <f t="shared" si="0"/>
        <v>7842.4</v>
      </c>
      <c r="K49" s="142"/>
      <c r="L49" s="142"/>
      <c r="M49" s="142"/>
      <c r="N49" s="142"/>
      <c r="O49" s="142"/>
      <c r="P49" s="142"/>
      <c r="Q49" s="142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</row>
    <row r="50" spans="1:30" s="106" customFormat="1" x14ac:dyDescent="0.2">
      <c r="A50" s="88" t="s">
        <v>237</v>
      </c>
      <c r="B50" s="67" t="s">
        <v>29</v>
      </c>
      <c r="C50" s="58" t="s">
        <v>235</v>
      </c>
      <c r="D50" s="67" t="s">
        <v>190</v>
      </c>
      <c r="E50" s="139">
        <v>1</v>
      </c>
      <c r="F50" s="88" t="s">
        <v>224</v>
      </c>
      <c r="G50" s="140">
        <v>0</v>
      </c>
      <c r="H50" s="140">
        <v>1568.48</v>
      </c>
      <c r="I50" s="140">
        <v>6273.92</v>
      </c>
      <c r="J50" s="141">
        <f t="shared" si="0"/>
        <v>7842.4</v>
      </c>
      <c r="K50" s="142"/>
      <c r="L50" s="142"/>
      <c r="M50" s="142"/>
      <c r="N50" s="142"/>
      <c r="O50" s="142"/>
      <c r="P50" s="142"/>
      <c r="Q50" s="142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</row>
    <row r="51" spans="1:30" s="106" customFormat="1" x14ac:dyDescent="0.2">
      <c r="A51" s="119" t="s">
        <v>804</v>
      </c>
      <c r="B51" s="67" t="s">
        <v>29</v>
      </c>
      <c r="C51" s="101" t="s">
        <v>788</v>
      </c>
      <c r="D51" s="67" t="s">
        <v>190</v>
      </c>
      <c r="E51" s="139">
        <v>1</v>
      </c>
      <c r="F51" s="223" t="s">
        <v>684</v>
      </c>
      <c r="G51" s="140">
        <v>0</v>
      </c>
      <c r="H51" s="140">
        <v>1568.48</v>
      </c>
      <c r="I51" s="140">
        <v>6273.92</v>
      </c>
      <c r="J51" s="141">
        <f t="shared" si="0"/>
        <v>7842.4</v>
      </c>
      <c r="K51" s="142"/>
      <c r="L51" s="142"/>
      <c r="M51" s="142"/>
      <c r="N51" s="142"/>
      <c r="O51" s="142"/>
      <c r="P51" s="142"/>
      <c r="Q51" s="142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</row>
    <row r="52" spans="1:30" s="106" customFormat="1" x14ac:dyDescent="0.2">
      <c r="A52" s="88" t="s">
        <v>236</v>
      </c>
      <c r="B52" s="67" t="s">
        <v>29</v>
      </c>
      <c r="C52" s="58" t="s">
        <v>185</v>
      </c>
      <c r="D52" s="67" t="s">
        <v>190</v>
      </c>
      <c r="E52" s="139">
        <v>1</v>
      </c>
      <c r="F52" s="88" t="s">
        <v>226</v>
      </c>
      <c r="G52" s="140">
        <v>0</v>
      </c>
      <c r="H52" s="140">
        <v>1568.48</v>
      </c>
      <c r="I52" s="140">
        <v>6273.92</v>
      </c>
      <c r="J52" s="141">
        <f t="shared" si="0"/>
        <v>7842.4</v>
      </c>
      <c r="K52" s="142"/>
      <c r="L52" s="142"/>
      <c r="M52" s="142"/>
      <c r="N52" s="142"/>
      <c r="O52" s="142"/>
      <c r="P52" s="142"/>
      <c r="Q52" s="142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</row>
    <row r="53" spans="1:30" s="106" customFormat="1" x14ac:dyDescent="0.2">
      <c r="A53" s="119" t="s">
        <v>242</v>
      </c>
      <c r="B53" s="67" t="s">
        <v>29</v>
      </c>
      <c r="C53" s="101" t="s">
        <v>212</v>
      </c>
      <c r="D53" s="67" t="s">
        <v>190</v>
      </c>
      <c r="E53" s="139">
        <v>1</v>
      </c>
      <c r="F53" s="119" t="s">
        <v>540</v>
      </c>
      <c r="G53" s="140">
        <v>0</v>
      </c>
      <c r="H53" s="140">
        <v>1568.48</v>
      </c>
      <c r="I53" s="140">
        <v>6273.92</v>
      </c>
      <c r="J53" s="141">
        <f t="shared" si="0"/>
        <v>7842.4</v>
      </c>
      <c r="K53" s="142"/>
      <c r="L53" s="142"/>
      <c r="M53" s="142"/>
      <c r="N53" s="142"/>
      <c r="O53" s="142"/>
      <c r="P53" s="142"/>
      <c r="Q53" s="142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</row>
    <row r="54" spans="1:30" x14ac:dyDescent="0.2">
      <c r="A54" s="88" t="s">
        <v>240</v>
      </c>
      <c r="B54" s="67" t="s">
        <v>29</v>
      </c>
      <c r="C54" s="58" t="s">
        <v>213</v>
      </c>
      <c r="D54" s="48" t="s">
        <v>190</v>
      </c>
      <c r="E54" s="135">
        <v>1</v>
      </c>
      <c r="F54" s="81" t="s">
        <v>227</v>
      </c>
      <c r="G54" s="136">
        <v>0</v>
      </c>
      <c r="H54" s="136">
        <v>1568.48</v>
      </c>
      <c r="I54" s="136">
        <v>6273.92</v>
      </c>
      <c r="J54" s="137">
        <f t="shared" si="0"/>
        <v>7842.4</v>
      </c>
      <c r="K54" s="138"/>
      <c r="L54" s="138"/>
      <c r="M54" s="138"/>
      <c r="N54" s="138"/>
      <c r="O54" s="138"/>
      <c r="P54" s="138"/>
      <c r="Q54" s="13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119" t="s">
        <v>880</v>
      </c>
      <c r="B55" s="67" t="s">
        <v>29</v>
      </c>
      <c r="C55" s="101" t="s">
        <v>749</v>
      </c>
      <c r="D55" s="48" t="s">
        <v>190</v>
      </c>
      <c r="E55" s="135">
        <v>1</v>
      </c>
      <c r="F55" s="82" t="s">
        <v>691</v>
      </c>
      <c r="G55" s="136">
        <v>0</v>
      </c>
      <c r="H55" s="136">
        <v>1568.48</v>
      </c>
      <c r="I55" s="136">
        <v>6273.92</v>
      </c>
      <c r="J55" s="137">
        <f t="shared" si="0"/>
        <v>7842.4</v>
      </c>
      <c r="K55" s="138"/>
      <c r="L55" s="138"/>
      <c r="M55" s="138"/>
      <c r="N55" s="138"/>
      <c r="O55" s="138"/>
      <c r="P55" s="138"/>
      <c r="Q55" s="13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119" t="s">
        <v>242</v>
      </c>
      <c r="B56" s="67" t="s">
        <v>29</v>
      </c>
      <c r="C56" s="101" t="s">
        <v>785</v>
      </c>
      <c r="D56" s="48" t="s">
        <v>190</v>
      </c>
      <c r="E56" s="135">
        <v>1</v>
      </c>
      <c r="F56" s="82" t="s">
        <v>678</v>
      </c>
      <c r="G56" s="136">
        <v>0</v>
      </c>
      <c r="H56" s="136">
        <v>1568.48</v>
      </c>
      <c r="I56" s="136">
        <v>6273.92</v>
      </c>
      <c r="J56" s="137">
        <f t="shared" si="0"/>
        <v>7842.4</v>
      </c>
      <c r="K56" s="138"/>
      <c r="L56" s="138"/>
      <c r="M56" s="138"/>
      <c r="N56" s="138"/>
      <c r="O56" s="138"/>
      <c r="P56" s="138"/>
      <c r="Q56" s="13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119" t="s">
        <v>807</v>
      </c>
      <c r="B57" s="67" t="s">
        <v>29</v>
      </c>
      <c r="C57" s="101" t="s">
        <v>749</v>
      </c>
      <c r="D57" s="48" t="s">
        <v>190</v>
      </c>
      <c r="E57" s="135">
        <v>1</v>
      </c>
      <c r="F57" s="82" t="s">
        <v>654</v>
      </c>
      <c r="G57" s="136">
        <v>0</v>
      </c>
      <c r="H57" s="136">
        <v>1568.48</v>
      </c>
      <c r="I57" s="136">
        <v>6273.92</v>
      </c>
      <c r="J57" s="137">
        <f t="shared" si="0"/>
        <v>7842.4</v>
      </c>
      <c r="K57" s="138"/>
      <c r="L57" s="138"/>
      <c r="M57" s="138"/>
      <c r="N57" s="138"/>
      <c r="O57" s="138"/>
      <c r="P57" s="138"/>
      <c r="Q57" s="13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119" t="s">
        <v>807</v>
      </c>
      <c r="B58" s="48" t="s">
        <v>29</v>
      </c>
      <c r="C58" s="125" t="s">
        <v>749</v>
      </c>
      <c r="D58" s="48" t="s">
        <v>190</v>
      </c>
      <c r="E58" s="143">
        <v>1</v>
      </c>
      <c r="F58" s="87" t="s">
        <v>631</v>
      </c>
      <c r="G58" s="136">
        <v>0</v>
      </c>
      <c r="H58" s="136">
        <v>1568.48</v>
      </c>
      <c r="I58" s="136">
        <v>6273.92</v>
      </c>
      <c r="J58" s="137">
        <f t="shared" si="0"/>
        <v>7842.4</v>
      </c>
      <c r="K58" s="138"/>
      <c r="L58" s="138"/>
      <c r="M58" s="138"/>
      <c r="N58" s="138"/>
      <c r="O58" s="138"/>
      <c r="P58" s="138"/>
      <c r="Q58" s="13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82" t="s">
        <v>572</v>
      </c>
      <c r="B59" s="67" t="s">
        <v>29</v>
      </c>
      <c r="C59" s="83" t="s">
        <v>187</v>
      </c>
      <c r="D59" s="48" t="s">
        <v>190</v>
      </c>
      <c r="E59" s="135">
        <v>1</v>
      </c>
      <c r="F59" s="63" t="s">
        <v>288</v>
      </c>
      <c r="G59" s="136">
        <v>0</v>
      </c>
      <c r="H59" s="136">
        <v>1568.48</v>
      </c>
      <c r="I59" s="136">
        <v>6273.92</v>
      </c>
      <c r="J59" s="137">
        <f t="shared" si="0"/>
        <v>7842.4</v>
      </c>
      <c r="K59" s="138"/>
      <c r="L59" s="138"/>
      <c r="M59" s="138"/>
      <c r="N59" s="138"/>
      <c r="O59" s="138"/>
      <c r="P59" s="138"/>
      <c r="Q59" s="13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82" t="s">
        <v>600</v>
      </c>
      <c r="B60" s="67" t="s">
        <v>29</v>
      </c>
      <c r="C60" s="83" t="s">
        <v>186</v>
      </c>
      <c r="D60" s="48" t="s">
        <v>190</v>
      </c>
      <c r="E60" s="135">
        <v>1</v>
      </c>
      <c r="F60" s="82" t="s">
        <v>267</v>
      </c>
      <c r="G60" s="136">
        <v>0</v>
      </c>
      <c r="H60" s="136">
        <v>1568.48</v>
      </c>
      <c r="I60" s="136">
        <v>6273.92</v>
      </c>
      <c r="J60" s="137">
        <f t="shared" si="0"/>
        <v>7842.4</v>
      </c>
      <c r="K60" s="138"/>
      <c r="L60" s="138"/>
      <c r="M60" s="138"/>
      <c r="N60" s="138"/>
      <c r="O60" s="138"/>
      <c r="P60" s="138"/>
      <c r="Q60" s="13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82" t="s">
        <v>629</v>
      </c>
      <c r="B61" s="67" t="s">
        <v>29</v>
      </c>
      <c r="C61" s="83" t="s">
        <v>188</v>
      </c>
      <c r="D61" s="48" t="s">
        <v>190</v>
      </c>
      <c r="E61" s="135">
        <v>1</v>
      </c>
      <c r="F61" s="82" t="s">
        <v>628</v>
      </c>
      <c r="G61" s="136">
        <v>0</v>
      </c>
      <c r="H61" s="136">
        <v>1568.48</v>
      </c>
      <c r="I61" s="136">
        <v>6273.92</v>
      </c>
      <c r="J61" s="137">
        <f t="shared" si="0"/>
        <v>7842.4</v>
      </c>
      <c r="K61" s="138"/>
      <c r="L61" s="138"/>
      <c r="M61" s="138"/>
      <c r="N61" s="138"/>
      <c r="O61" s="138"/>
      <c r="P61" s="138"/>
      <c r="Q61" s="13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54" t="s">
        <v>192</v>
      </c>
      <c r="B62" s="67" t="s">
        <v>29</v>
      </c>
      <c r="C62" s="52" t="s">
        <v>192</v>
      </c>
      <c r="D62" s="48" t="s">
        <v>192</v>
      </c>
      <c r="E62" s="135">
        <v>1</v>
      </c>
      <c r="F62" s="54" t="s">
        <v>192</v>
      </c>
      <c r="G62" s="136">
        <v>0</v>
      </c>
      <c r="H62" s="136">
        <v>0</v>
      </c>
      <c r="I62" s="136">
        <v>0</v>
      </c>
      <c r="J62" s="137">
        <f t="shared" si="0"/>
        <v>0</v>
      </c>
      <c r="K62" s="138"/>
      <c r="L62" s="138"/>
      <c r="M62" s="138"/>
      <c r="N62" s="138"/>
      <c r="O62" s="138"/>
      <c r="P62" s="138"/>
      <c r="Q62" s="13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82" t="s">
        <v>805</v>
      </c>
      <c r="B63" s="67" t="s">
        <v>29</v>
      </c>
      <c r="C63" s="83" t="s">
        <v>788</v>
      </c>
      <c r="D63" s="48" t="s">
        <v>190</v>
      </c>
      <c r="E63" s="135">
        <v>1</v>
      </c>
      <c r="F63" s="82" t="s">
        <v>573</v>
      </c>
      <c r="G63" s="136">
        <v>0</v>
      </c>
      <c r="H63" s="136">
        <v>1568.48</v>
      </c>
      <c r="I63" s="136">
        <v>6273.92</v>
      </c>
      <c r="J63" s="137">
        <f t="shared" si="0"/>
        <v>7842.4</v>
      </c>
      <c r="K63" s="138"/>
      <c r="L63" s="138"/>
      <c r="M63" s="138"/>
      <c r="N63" s="138"/>
      <c r="O63" s="138"/>
      <c r="P63" s="138"/>
      <c r="Q63" s="13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90" t="s">
        <v>572</v>
      </c>
      <c r="B64" s="145" t="s">
        <v>29</v>
      </c>
      <c r="C64" s="84" t="s">
        <v>749</v>
      </c>
      <c r="D64" s="48" t="s">
        <v>190</v>
      </c>
      <c r="E64" s="135">
        <v>1</v>
      </c>
      <c r="F64" s="63" t="s">
        <v>231</v>
      </c>
      <c r="G64" s="136">
        <v>0</v>
      </c>
      <c r="H64" s="136">
        <v>1568.48</v>
      </c>
      <c r="I64" s="136">
        <v>6273.92</v>
      </c>
      <c r="J64" s="137">
        <f t="shared" si="0"/>
        <v>7842.4</v>
      </c>
      <c r="K64" s="138"/>
      <c r="L64" s="138"/>
      <c r="M64" s="138"/>
      <c r="N64" s="138"/>
      <c r="O64" s="138"/>
      <c r="P64" s="138"/>
      <c r="Q64" s="138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82" t="s">
        <v>242</v>
      </c>
      <c r="B65" s="67" t="s">
        <v>29</v>
      </c>
      <c r="C65" s="83" t="s">
        <v>185</v>
      </c>
      <c r="D65" s="48" t="s">
        <v>190</v>
      </c>
      <c r="E65" s="135">
        <v>1</v>
      </c>
      <c r="F65" s="202" t="s">
        <v>677</v>
      </c>
      <c r="G65" s="136">
        <v>0</v>
      </c>
      <c r="H65" s="136">
        <v>1568.48</v>
      </c>
      <c r="I65" s="136">
        <v>6273.92</v>
      </c>
      <c r="J65" s="137">
        <f t="shared" si="0"/>
        <v>7842.4</v>
      </c>
      <c r="K65" s="138"/>
      <c r="L65" s="138"/>
      <c r="M65" s="138"/>
      <c r="N65" s="138"/>
      <c r="O65" s="138"/>
      <c r="P65" s="138"/>
      <c r="Q65" s="138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82" t="s">
        <v>242</v>
      </c>
      <c r="B66" s="67" t="s">
        <v>29</v>
      </c>
      <c r="C66" s="83" t="s">
        <v>777</v>
      </c>
      <c r="D66" s="48" t="s">
        <v>190</v>
      </c>
      <c r="E66" s="135">
        <v>1</v>
      </c>
      <c r="F66" s="82" t="s">
        <v>767</v>
      </c>
      <c r="G66" s="136">
        <v>0</v>
      </c>
      <c r="H66" s="136">
        <v>1568.48</v>
      </c>
      <c r="I66" s="136">
        <v>6273.92</v>
      </c>
      <c r="J66" s="137">
        <f t="shared" si="0"/>
        <v>7842.4</v>
      </c>
      <c r="K66" s="138"/>
      <c r="L66" s="138"/>
      <c r="M66" s="138"/>
      <c r="N66" s="138"/>
      <c r="O66" s="138"/>
      <c r="P66" s="138"/>
      <c r="Q66" s="138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A67" s="82" t="s">
        <v>807</v>
      </c>
      <c r="B67" s="67" t="s">
        <v>29</v>
      </c>
      <c r="C67" s="83" t="s">
        <v>749</v>
      </c>
      <c r="D67" s="48" t="s">
        <v>190</v>
      </c>
      <c r="E67" s="135">
        <v>1</v>
      </c>
      <c r="F67" s="82" t="s">
        <v>652</v>
      </c>
      <c r="G67" s="136">
        <v>0</v>
      </c>
      <c r="H67" s="136">
        <v>1568.48</v>
      </c>
      <c r="I67" s="136">
        <v>6273.92</v>
      </c>
      <c r="J67" s="137">
        <f t="shared" si="0"/>
        <v>7842.4</v>
      </c>
      <c r="K67" s="138"/>
      <c r="L67" s="138"/>
      <c r="M67" s="138"/>
      <c r="N67" s="138"/>
      <c r="O67" s="138"/>
      <c r="P67" s="138"/>
      <c r="Q67" s="138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A68" s="82" t="s">
        <v>881</v>
      </c>
      <c r="B68" s="67" t="s">
        <v>29</v>
      </c>
      <c r="C68" s="83" t="s">
        <v>212</v>
      </c>
      <c r="D68" s="48" t="s">
        <v>189</v>
      </c>
      <c r="E68" s="135">
        <v>1</v>
      </c>
      <c r="F68" s="220" t="s">
        <v>248</v>
      </c>
      <c r="G68" s="136">
        <v>0</v>
      </c>
      <c r="H68" s="136">
        <v>0</v>
      </c>
      <c r="I68" s="136">
        <v>6273.92</v>
      </c>
      <c r="J68" s="137">
        <f t="shared" si="0"/>
        <v>6273.92</v>
      </c>
      <c r="K68" s="138"/>
      <c r="L68" s="138"/>
      <c r="M68" s="138"/>
      <c r="N68" s="138"/>
      <c r="O68" s="138"/>
      <c r="P68" s="138"/>
      <c r="Q68" s="13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82" t="s">
        <v>572</v>
      </c>
      <c r="B69" s="67" t="s">
        <v>29</v>
      </c>
      <c r="C69" s="83" t="s">
        <v>191</v>
      </c>
      <c r="D69" s="48" t="s">
        <v>190</v>
      </c>
      <c r="E69" s="135">
        <v>1</v>
      </c>
      <c r="F69" s="63" t="s">
        <v>302</v>
      </c>
      <c r="G69" s="136">
        <v>0</v>
      </c>
      <c r="H69" s="136">
        <v>1568.48</v>
      </c>
      <c r="I69" s="136">
        <v>6273.92</v>
      </c>
      <c r="J69" s="137">
        <f t="shared" si="0"/>
        <v>7842.4</v>
      </c>
      <c r="K69" s="138"/>
      <c r="L69" s="138"/>
      <c r="M69" s="138"/>
      <c r="N69" s="138"/>
      <c r="O69" s="138"/>
      <c r="P69" s="138"/>
      <c r="Q69" s="138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82" t="s">
        <v>572</v>
      </c>
      <c r="B70" s="67" t="s">
        <v>29</v>
      </c>
      <c r="C70" s="83" t="s">
        <v>191</v>
      </c>
      <c r="D70" s="48" t="s">
        <v>190</v>
      </c>
      <c r="E70" s="135">
        <v>1</v>
      </c>
      <c r="F70" s="63" t="s">
        <v>618</v>
      </c>
      <c r="G70" s="136">
        <v>0</v>
      </c>
      <c r="H70" s="136">
        <v>1568.48</v>
      </c>
      <c r="I70" s="136">
        <v>6273.92</v>
      </c>
      <c r="J70" s="137">
        <f t="shared" si="0"/>
        <v>7842.4</v>
      </c>
      <c r="K70" s="138"/>
      <c r="L70" s="138"/>
      <c r="M70" s="138"/>
      <c r="N70" s="138"/>
      <c r="O70" s="138"/>
      <c r="P70" s="138"/>
      <c r="Q70" s="138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82" t="s">
        <v>885</v>
      </c>
      <c r="B71" s="67" t="s">
        <v>29</v>
      </c>
      <c r="C71" s="83" t="s">
        <v>191</v>
      </c>
      <c r="D71" s="48" t="s">
        <v>189</v>
      </c>
      <c r="E71" s="135">
        <v>1</v>
      </c>
      <c r="F71" s="87" t="s">
        <v>474</v>
      </c>
      <c r="G71" s="136">
        <v>0</v>
      </c>
      <c r="H71" s="136">
        <v>0</v>
      </c>
      <c r="I71" s="136">
        <v>6273.92</v>
      </c>
      <c r="J71" s="137">
        <f t="shared" si="0"/>
        <v>6273.92</v>
      </c>
      <c r="K71" s="138"/>
      <c r="L71" s="138"/>
      <c r="M71" s="138"/>
      <c r="N71" s="138"/>
      <c r="O71" s="138"/>
      <c r="P71" s="138"/>
      <c r="Q71" s="138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A72" s="82" t="s">
        <v>572</v>
      </c>
      <c r="B72" s="67" t="s">
        <v>29</v>
      </c>
      <c r="C72" s="83" t="s">
        <v>186</v>
      </c>
      <c r="D72" s="48" t="s">
        <v>190</v>
      </c>
      <c r="E72" s="135">
        <v>1</v>
      </c>
      <c r="F72" s="63" t="s">
        <v>727</v>
      </c>
      <c r="G72" s="136">
        <v>0</v>
      </c>
      <c r="H72" s="136">
        <v>1568.48</v>
      </c>
      <c r="I72" s="136">
        <v>6273.92</v>
      </c>
      <c r="J72" s="137">
        <f t="shared" si="0"/>
        <v>7842.4</v>
      </c>
      <c r="K72" s="138"/>
      <c r="L72" s="138"/>
      <c r="M72" s="138"/>
      <c r="N72" s="138"/>
      <c r="O72" s="138"/>
      <c r="P72" s="138"/>
      <c r="Q72" s="138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x14ac:dyDescent="0.2">
      <c r="A73" s="82" t="s">
        <v>572</v>
      </c>
      <c r="B73" s="67" t="s">
        <v>29</v>
      </c>
      <c r="C73" s="83" t="s">
        <v>188</v>
      </c>
      <c r="D73" s="48" t="s">
        <v>190</v>
      </c>
      <c r="E73" s="135">
        <v>1</v>
      </c>
      <c r="F73" s="212" t="s">
        <v>287</v>
      </c>
      <c r="G73" s="136">
        <v>0</v>
      </c>
      <c r="H73" s="136">
        <v>1568.48</v>
      </c>
      <c r="I73" s="136">
        <v>6273.92</v>
      </c>
      <c r="J73" s="137">
        <f t="shared" si="0"/>
        <v>7842.4</v>
      </c>
      <c r="K73" s="138"/>
      <c r="L73" s="138"/>
      <c r="M73" s="138"/>
      <c r="N73" s="138"/>
      <c r="O73" s="138"/>
      <c r="P73" s="138"/>
      <c r="Q73" s="138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x14ac:dyDescent="0.2">
      <c r="A74" s="82" t="s">
        <v>572</v>
      </c>
      <c r="B74" s="67" t="s">
        <v>29</v>
      </c>
      <c r="C74" s="83" t="s">
        <v>186</v>
      </c>
      <c r="D74" s="48" t="s">
        <v>189</v>
      </c>
      <c r="E74" s="135">
        <v>1</v>
      </c>
      <c r="F74" s="63" t="s">
        <v>477</v>
      </c>
      <c r="G74" s="136">
        <v>0</v>
      </c>
      <c r="H74" s="136">
        <v>0</v>
      </c>
      <c r="I74" s="136">
        <v>6273.92</v>
      </c>
      <c r="J74" s="137">
        <f t="shared" si="0"/>
        <v>6273.92</v>
      </c>
      <c r="K74" s="138"/>
      <c r="L74" s="138"/>
      <c r="M74" s="138"/>
      <c r="N74" s="138"/>
      <c r="O74" s="138"/>
      <c r="P74" s="138"/>
      <c r="Q74" s="13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s="80" customFormat="1" x14ac:dyDescent="0.2">
      <c r="A75" s="82" t="s">
        <v>572</v>
      </c>
      <c r="B75" s="145" t="s">
        <v>29</v>
      </c>
      <c r="C75" s="84" t="s">
        <v>186</v>
      </c>
      <c r="D75" s="145" t="s">
        <v>190</v>
      </c>
      <c r="E75" s="135">
        <v>1</v>
      </c>
      <c r="F75" s="220" t="s">
        <v>284</v>
      </c>
      <c r="G75" s="147">
        <v>0</v>
      </c>
      <c r="H75" s="136">
        <v>1568.48</v>
      </c>
      <c r="I75" s="136">
        <v>6273.92</v>
      </c>
      <c r="J75" s="137">
        <f t="shared" si="0"/>
        <v>7842.4</v>
      </c>
      <c r="K75" s="149"/>
      <c r="L75" s="149"/>
      <c r="M75" s="149"/>
      <c r="N75" s="149"/>
      <c r="O75" s="149"/>
      <c r="P75" s="149"/>
      <c r="Q75" s="14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</row>
    <row r="76" spans="1:30" x14ac:dyDescent="0.2">
      <c r="A76" s="82" t="s">
        <v>818</v>
      </c>
      <c r="B76" s="67" t="s">
        <v>29</v>
      </c>
      <c r="C76" s="83" t="s">
        <v>188</v>
      </c>
      <c r="D76" s="48" t="s">
        <v>190</v>
      </c>
      <c r="E76" s="135">
        <v>1</v>
      </c>
      <c r="F76" s="220" t="s">
        <v>282</v>
      </c>
      <c r="G76" s="136">
        <v>0</v>
      </c>
      <c r="H76" s="136">
        <v>1568.48</v>
      </c>
      <c r="I76" s="136">
        <v>6273.92</v>
      </c>
      <c r="J76" s="137">
        <f t="shared" si="0"/>
        <v>7842.4</v>
      </c>
      <c r="K76" s="138"/>
      <c r="L76" s="138"/>
      <c r="M76" s="138"/>
      <c r="N76" s="138"/>
      <c r="O76" s="138"/>
      <c r="P76" s="138"/>
      <c r="Q76" s="138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x14ac:dyDescent="0.2">
      <c r="A77" s="81" t="s">
        <v>820</v>
      </c>
      <c r="B77" s="67" t="s">
        <v>29</v>
      </c>
      <c r="C77" s="48" t="s">
        <v>188</v>
      </c>
      <c r="D77" s="48" t="s">
        <v>190</v>
      </c>
      <c r="E77" s="135">
        <v>1</v>
      </c>
      <c r="F77" s="170" t="s">
        <v>322</v>
      </c>
      <c r="G77" s="136">
        <v>0</v>
      </c>
      <c r="H77" s="136">
        <v>1568.48</v>
      </c>
      <c r="I77" s="136">
        <v>6273.92</v>
      </c>
      <c r="J77" s="137">
        <f t="shared" si="0"/>
        <v>7842.4</v>
      </c>
      <c r="K77" s="138"/>
      <c r="L77" s="138"/>
      <c r="M77" s="138"/>
      <c r="N77" s="138"/>
      <c r="O77" s="138"/>
      <c r="P77" s="138"/>
      <c r="Q77" s="138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82" t="s">
        <v>242</v>
      </c>
      <c r="B78" s="67" t="s">
        <v>29</v>
      </c>
      <c r="C78" s="83" t="s">
        <v>749</v>
      </c>
      <c r="D78" s="48" t="s">
        <v>190</v>
      </c>
      <c r="E78" s="135">
        <v>1</v>
      </c>
      <c r="F78" s="214" t="s">
        <v>801</v>
      </c>
      <c r="G78" s="136">
        <v>0</v>
      </c>
      <c r="H78" s="136">
        <v>1568.48</v>
      </c>
      <c r="I78" s="136">
        <v>6273.92</v>
      </c>
      <c r="J78" s="137">
        <f t="shared" si="0"/>
        <v>7842.4</v>
      </c>
      <c r="K78" s="138"/>
      <c r="L78" s="138"/>
      <c r="M78" s="138"/>
      <c r="N78" s="138"/>
      <c r="O78" s="138"/>
      <c r="P78" s="138"/>
      <c r="Q78" s="138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82" t="s">
        <v>242</v>
      </c>
      <c r="B79" s="67" t="s">
        <v>29</v>
      </c>
      <c r="C79" s="83" t="s">
        <v>191</v>
      </c>
      <c r="D79" s="48" t="s">
        <v>190</v>
      </c>
      <c r="E79" s="135">
        <v>1</v>
      </c>
      <c r="F79" s="82" t="s">
        <v>301</v>
      </c>
      <c r="G79" s="136">
        <v>0</v>
      </c>
      <c r="H79" s="136">
        <v>1568.48</v>
      </c>
      <c r="I79" s="136">
        <v>6273.92</v>
      </c>
      <c r="J79" s="137">
        <f t="shared" si="0"/>
        <v>7842.4</v>
      </c>
      <c r="K79" s="138"/>
      <c r="L79" s="138"/>
      <c r="M79" s="138"/>
      <c r="N79" s="138"/>
      <c r="O79" s="138"/>
      <c r="P79" s="138"/>
      <c r="Q79" s="138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x14ac:dyDescent="0.2">
      <c r="A80" s="82" t="s">
        <v>242</v>
      </c>
      <c r="B80" s="67" t="s">
        <v>29</v>
      </c>
      <c r="C80" s="83" t="s">
        <v>749</v>
      </c>
      <c r="D80" s="48" t="s">
        <v>190</v>
      </c>
      <c r="E80" s="135">
        <v>1</v>
      </c>
      <c r="F80" s="214" t="s">
        <v>895</v>
      </c>
      <c r="G80" s="136">
        <v>0</v>
      </c>
      <c r="H80" s="136">
        <v>1568.48</v>
      </c>
      <c r="I80" s="136">
        <v>6273.92</v>
      </c>
      <c r="J80" s="137">
        <f t="shared" si="0"/>
        <v>7842.4</v>
      </c>
      <c r="K80" s="138"/>
      <c r="L80" s="138"/>
      <c r="M80" s="138"/>
      <c r="N80" s="138"/>
      <c r="O80" s="138"/>
      <c r="P80" s="138"/>
      <c r="Q80" s="138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x14ac:dyDescent="0.2">
      <c r="A81" s="82" t="s">
        <v>906</v>
      </c>
      <c r="B81" s="67" t="s">
        <v>29</v>
      </c>
      <c r="C81" s="83" t="s">
        <v>777</v>
      </c>
      <c r="D81" s="48" t="s">
        <v>190</v>
      </c>
      <c r="E81" s="135">
        <v>1</v>
      </c>
      <c r="F81" s="214" t="s">
        <v>905</v>
      </c>
      <c r="G81" s="136">
        <v>0</v>
      </c>
      <c r="H81" s="136">
        <v>1568.48</v>
      </c>
      <c r="I81" s="136">
        <v>6273.92</v>
      </c>
      <c r="J81" s="137">
        <f t="shared" si="0"/>
        <v>7842.4</v>
      </c>
      <c r="K81" s="138"/>
      <c r="L81" s="138"/>
      <c r="M81" s="138"/>
      <c r="N81" s="138"/>
      <c r="O81" s="138"/>
      <c r="P81" s="138"/>
      <c r="Q81" s="138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82" t="s">
        <v>917</v>
      </c>
      <c r="B82" s="67" t="s">
        <v>29</v>
      </c>
      <c r="C82" s="83" t="s">
        <v>212</v>
      </c>
      <c r="D82" s="48" t="s">
        <v>190</v>
      </c>
      <c r="E82" s="135">
        <v>1</v>
      </c>
      <c r="F82" s="214" t="s">
        <v>916</v>
      </c>
      <c r="G82" s="136">
        <v>0</v>
      </c>
      <c r="H82" s="136">
        <v>1568.48</v>
      </c>
      <c r="I82" s="136">
        <v>6273.92</v>
      </c>
      <c r="J82" s="137">
        <f t="shared" si="0"/>
        <v>7842.4</v>
      </c>
      <c r="K82" s="138"/>
      <c r="L82" s="138"/>
      <c r="M82" s="138"/>
      <c r="N82" s="138"/>
      <c r="O82" s="138"/>
      <c r="P82" s="138"/>
      <c r="Q82" s="138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x14ac:dyDescent="0.2">
      <c r="A83" s="82" t="s">
        <v>242</v>
      </c>
      <c r="B83" s="67" t="s">
        <v>29</v>
      </c>
      <c r="C83" s="83" t="s">
        <v>785</v>
      </c>
      <c r="D83" s="48" t="s">
        <v>190</v>
      </c>
      <c r="E83" s="135">
        <v>1</v>
      </c>
      <c r="F83" s="82" t="s">
        <v>688</v>
      </c>
      <c r="G83" s="136">
        <v>0</v>
      </c>
      <c r="H83" s="136">
        <v>1568.48</v>
      </c>
      <c r="I83" s="136">
        <v>6273.92</v>
      </c>
      <c r="J83" s="137">
        <f t="shared" si="0"/>
        <v>7842.4</v>
      </c>
      <c r="K83" s="138"/>
      <c r="L83" s="138"/>
      <c r="M83" s="138"/>
      <c r="N83" s="138"/>
      <c r="O83" s="138"/>
      <c r="P83" s="138"/>
      <c r="Q83" s="138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x14ac:dyDescent="0.2">
      <c r="A84" s="82" t="s">
        <v>242</v>
      </c>
      <c r="B84" s="67" t="s">
        <v>29</v>
      </c>
      <c r="C84" s="83" t="s">
        <v>191</v>
      </c>
      <c r="D84" s="48" t="s">
        <v>190</v>
      </c>
      <c r="E84" s="135">
        <v>1</v>
      </c>
      <c r="F84" s="82" t="s">
        <v>558</v>
      </c>
      <c r="G84" s="136">
        <v>0</v>
      </c>
      <c r="H84" s="136">
        <v>1568.48</v>
      </c>
      <c r="I84" s="136">
        <v>6273.92</v>
      </c>
      <c r="J84" s="137">
        <f t="shared" si="0"/>
        <v>7842.4</v>
      </c>
      <c r="K84" s="138"/>
      <c r="L84" s="138"/>
      <c r="M84" s="138"/>
      <c r="N84" s="138"/>
      <c r="O84" s="138"/>
      <c r="P84" s="138"/>
      <c r="Q84" s="138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x14ac:dyDescent="0.2">
      <c r="A85" s="82" t="s">
        <v>703</v>
      </c>
      <c r="B85" s="67" t="s">
        <v>29</v>
      </c>
      <c r="C85" s="83" t="s">
        <v>749</v>
      </c>
      <c r="D85" s="48" t="s">
        <v>190</v>
      </c>
      <c r="E85" s="135">
        <v>1</v>
      </c>
      <c r="F85" s="82" t="s">
        <v>1014</v>
      </c>
      <c r="G85" s="136">
        <v>0</v>
      </c>
      <c r="H85" s="136">
        <v>1568.48</v>
      </c>
      <c r="I85" s="136">
        <v>6273.92</v>
      </c>
      <c r="J85" s="137">
        <f t="shared" si="0"/>
        <v>7842.4</v>
      </c>
      <c r="K85" s="138"/>
      <c r="L85" s="138"/>
      <c r="M85" s="138"/>
      <c r="N85" s="138"/>
      <c r="O85" s="138"/>
      <c r="P85" s="138"/>
      <c r="Q85" s="138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x14ac:dyDescent="0.2">
      <c r="A86" s="54" t="s">
        <v>192</v>
      </c>
      <c r="B86" s="67" t="s">
        <v>29</v>
      </c>
      <c r="C86" s="52" t="s">
        <v>192</v>
      </c>
      <c r="D86" s="48" t="s">
        <v>192</v>
      </c>
      <c r="E86" s="135">
        <v>1</v>
      </c>
      <c r="F86" s="54" t="s">
        <v>192</v>
      </c>
      <c r="G86" s="136">
        <v>0</v>
      </c>
      <c r="H86" s="136">
        <v>0</v>
      </c>
      <c r="I86" s="136">
        <v>0</v>
      </c>
      <c r="J86" s="137">
        <f t="shared" si="0"/>
        <v>0</v>
      </c>
      <c r="K86" s="138"/>
      <c r="L86" s="138"/>
      <c r="M86" s="138"/>
      <c r="N86" s="138"/>
      <c r="O86" s="138"/>
      <c r="P86" s="138"/>
      <c r="Q86" s="138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x14ac:dyDescent="0.2">
      <c r="A87" s="54" t="s">
        <v>192</v>
      </c>
      <c r="B87" s="67" t="s">
        <v>29</v>
      </c>
      <c r="C87" s="52" t="s">
        <v>192</v>
      </c>
      <c r="D87" s="48" t="s">
        <v>192</v>
      </c>
      <c r="E87" s="135">
        <v>1</v>
      </c>
      <c r="F87" s="54" t="s">
        <v>192</v>
      </c>
      <c r="G87" s="136">
        <v>0</v>
      </c>
      <c r="H87" s="136">
        <v>0</v>
      </c>
      <c r="I87" s="136">
        <v>0</v>
      </c>
      <c r="J87" s="137">
        <f t="shared" si="0"/>
        <v>0</v>
      </c>
      <c r="K87" s="138"/>
      <c r="L87" s="138"/>
      <c r="M87" s="138"/>
      <c r="N87" s="138"/>
      <c r="O87" s="138"/>
      <c r="P87" s="138"/>
      <c r="Q87" s="138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x14ac:dyDescent="0.2">
      <c r="A88" s="54" t="s">
        <v>192</v>
      </c>
      <c r="B88" s="67" t="s">
        <v>29</v>
      </c>
      <c r="C88" s="52" t="s">
        <v>192</v>
      </c>
      <c r="D88" s="48" t="s">
        <v>192</v>
      </c>
      <c r="E88" s="135">
        <v>1</v>
      </c>
      <c r="F88" s="54" t="s">
        <v>192</v>
      </c>
      <c r="G88" s="136">
        <v>0</v>
      </c>
      <c r="H88" s="136">
        <v>0</v>
      </c>
      <c r="I88" s="136">
        <v>0</v>
      </c>
      <c r="J88" s="137">
        <f t="shared" si="0"/>
        <v>0</v>
      </c>
      <c r="K88" s="138"/>
      <c r="L88" s="138"/>
      <c r="M88" s="138"/>
      <c r="N88" s="138"/>
      <c r="O88" s="138"/>
      <c r="P88" s="138"/>
      <c r="Q88" s="138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x14ac:dyDescent="0.2">
      <c r="A89" s="54" t="s">
        <v>192</v>
      </c>
      <c r="B89" s="67" t="s">
        <v>29</v>
      </c>
      <c r="C89" s="52" t="s">
        <v>192</v>
      </c>
      <c r="D89" s="48" t="s">
        <v>192</v>
      </c>
      <c r="E89" s="135">
        <v>1</v>
      </c>
      <c r="F89" s="54" t="s">
        <v>192</v>
      </c>
      <c r="G89" s="136">
        <v>0</v>
      </c>
      <c r="H89" s="136">
        <v>0</v>
      </c>
      <c r="I89" s="136">
        <v>0</v>
      </c>
      <c r="J89" s="137">
        <f t="shared" si="0"/>
        <v>0</v>
      </c>
      <c r="K89" s="138"/>
      <c r="L89" s="138"/>
      <c r="M89" s="138"/>
      <c r="N89" s="138"/>
      <c r="O89" s="138"/>
      <c r="P89" s="138"/>
      <c r="Q89" s="138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x14ac:dyDescent="0.2">
      <c r="A90" s="54" t="s">
        <v>192</v>
      </c>
      <c r="B90" s="67" t="s">
        <v>29</v>
      </c>
      <c r="C90" s="52" t="s">
        <v>192</v>
      </c>
      <c r="D90" s="48" t="s">
        <v>192</v>
      </c>
      <c r="E90" s="135">
        <v>1</v>
      </c>
      <c r="F90" s="54" t="s">
        <v>192</v>
      </c>
      <c r="G90" s="136">
        <v>0</v>
      </c>
      <c r="H90" s="136">
        <v>0</v>
      </c>
      <c r="I90" s="136">
        <v>0</v>
      </c>
      <c r="J90" s="137">
        <f t="shared" si="0"/>
        <v>0</v>
      </c>
      <c r="K90" s="138"/>
      <c r="L90" s="138"/>
      <c r="M90" s="138"/>
      <c r="N90" s="138"/>
      <c r="O90" s="138"/>
      <c r="P90" s="138"/>
      <c r="Q90" s="138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x14ac:dyDescent="0.2">
      <c r="A91" s="54" t="s">
        <v>192</v>
      </c>
      <c r="B91" s="67" t="s">
        <v>29</v>
      </c>
      <c r="C91" s="52" t="s">
        <v>192</v>
      </c>
      <c r="D91" s="48" t="s">
        <v>192</v>
      </c>
      <c r="E91" s="135">
        <v>1</v>
      </c>
      <c r="F91" s="54" t="s">
        <v>192</v>
      </c>
      <c r="G91" s="136">
        <v>0</v>
      </c>
      <c r="H91" s="136">
        <v>0</v>
      </c>
      <c r="I91" s="136">
        <v>0</v>
      </c>
      <c r="J91" s="137">
        <f t="shared" si="0"/>
        <v>0</v>
      </c>
      <c r="K91" s="138"/>
      <c r="L91" s="138"/>
      <c r="M91" s="138"/>
      <c r="N91" s="138"/>
      <c r="O91" s="138"/>
      <c r="P91" s="138"/>
      <c r="Q91" s="138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x14ac:dyDescent="0.2">
      <c r="A92" s="54" t="s">
        <v>192</v>
      </c>
      <c r="B92" s="67" t="s">
        <v>29</v>
      </c>
      <c r="C92" s="52" t="s">
        <v>192</v>
      </c>
      <c r="D92" s="48" t="s">
        <v>192</v>
      </c>
      <c r="E92" s="135">
        <v>1</v>
      </c>
      <c r="F92" s="54" t="s">
        <v>192</v>
      </c>
      <c r="G92" s="136">
        <v>0</v>
      </c>
      <c r="H92" s="136">
        <v>0</v>
      </c>
      <c r="I92" s="136">
        <v>0</v>
      </c>
      <c r="J92" s="137">
        <f t="shared" si="0"/>
        <v>0</v>
      </c>
      <c r="K92" s="138"/>
      <c r="L92" s="138"/>
      <c r="M92" s="138"/>
      <c r="N92" s="138"/>
      <c r="O92" s="138"/>
      <c r="P92" s="138"/>
      <c r="Q92" s="138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x14ac:dyDescent="0.2">
      <c r="A93" s="54" t="s">
        <v>192</v>
      </c>
      <c r="B93" s="67" t="s">
        <v>29</v>
      </c>
      <c r="C93" s="52" t="s">
        <v>192</v>
      </c>
      <c r="D93" s="48" t="s">
        <v>192</v>
      </c>
      <c r="E93" s="135">
        <v>1</v>
      </c>
      <c r="F93" s="54" t="s">
        <v>192</v>
      </c>
      <c r="G93" s="136">
        <v>0</v>
      </c>
      <c r="H93" s="136">
        <v>0</v>
      </c>
      <c r="I93" s="136">
        <v>0</v>
      </c>
      <c r="J93" s="137">
        <f t="shared" si="0"/>
        <v>0</v>
      </c>
      <c r="K93" s="138"/>
      <c r="L93" s="138"/>
      <c r="M93" s="138"/>
      <c r="N93" s="138"/>
      <c r="O93" s="138"/>
      <c r="P93" s="138"/>
      <c r="Q93" s="138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x14ac:dyDescent="0.2">
      <c r="A94" s="54" t="s">
        <v>192</v>
      </c>
      <c r="B94" s="67" t="s">
        <v>29</v>
      </c>
      <c r="C94" s="52" t="s">
        <v>192</v>
      </c>
      <c r="D94" s="48" t="s">
        <v>192</v>
      </c>
      <c r="E94" s="135">
        <v>1</v>
      </c>
      <c r="F94" s="54" t="s">
        <v>192</v>
      </c>
      <c r="G94" s="136">
        <v>0</v>
      </c>
      <c r="H94" s="136">
        <v>0</v>
      </c>
      <c r="I94" s="136">
        <v>0</v>
      </c>
      <c r="J94" s="137">
        <f t="shared" si="0"/>
        <v>0</v>
      </c>
      <c r="K94" s="138"/>
      <c r="L94" s="138"/>
      <c r="M94" s="138"/>
      <c r="N94" s="138"/>
      <c r="O94" s="138"/>
      <c r="P94" s="138"/>
      <c r="Q94" s="138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x14ac:dyDescent="0.2">
      <c r="A95" s="54" t="s">
        <v>192</v>
      </c>
      <c r="B95" s="67" t="s">
        <v>29</v>
      </c>
      <c r="C95" s="52" t="s">
        <v>192</v>
      </c>
      <c r="D95" s="48" t="s">
        <v>192</v>
      </c>
      <c r="E95" s="135">
        <v>1</v>
      </c>
      <c r="F95" s="54" t="s">
        <v>192</v>
      </c>
      <c r="G95" s="136">
        <v>0</v>
      </c>
      <c r="H95" s="136">
        <v>0</v>
      </c>
      <c r="I95" s="136">
        <v>0</v>
      </c>
      <c r="J95" s="137">
        <f t="shared" si="0"/>
        <v>0</v>
      </c>
      <c r="K95" s="138"/>
      <c r="L95" s="138"/>
      <c r="M95" s="138"/>
      <c r="N95" s="138"/>
      <c r="O95" s="138"/>
      <c r="P95" s="138"/>
      <c r="Q95" s="138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x14ac:dyDescent="0.2">
      <c r="A96" s="54" t="s">
        <v>192</v>
      </c>
      <c r="B96" s="67" t="s">
        <v>29</v>
      </c>
      <c r="C96" s="52" t="s">
        <v>192</v>
      </c>
      <c r="D96" s="48" t="s">
        <v>192</v>
      </c>
      <c r="E96" s="135">
        <v>1</v>
      </c>
      <c r="F96" s="54" t="s">
        <v>192</v>
      </c>
      <c r="G96" s="136">
        <v>0</v>
      </c>
      <c r="H96" s="136">
        <v>0</v>
      </c>
      <c r="I96" s="136">
        <v>0</v>
      </c>
      <c r="J96" s="137">
        <f t="shared" si="0"/>
        <v>0</v>
      </c>
      <c r="K96" s="138"/>
      <c r="L96" s="138"/>
      <c r="M96" s="138"/>
      <c r="N96" s="138"/>
      <c r="O96" s="138"/>
      <c r="P96" s="138"/>
      <c r="Q96" s="138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x14ac:dyDescent="0.2">
      <c r="A97" s="54" t="s">
        <v>192</v>
      </c>
      <c r="B97" s="67" t="s">
        <v>29</v>
      </c>
      <c r="C97" s="52" t="s">
        <v>192</v>
      </c>
      <c r="D97" s="48" t="s">
        <v>192</v>
      </c>
      <c r="E97" s="135">
        <v>1</v>
      </c>
      <c r="F97" s="54" t="s">
        <v>192</v>
      </c>
      <c r="G97" s="136">
        <v>0</v>
      </c>
      <c r="H97" s="136">
        <v>0</v>
      </c>
      <c r="I97" s="136">
        <v>0</v>
      </c>
      <c r="J97" s="137">
        <f t="shared" si="0"/>
        <v>0</v>
      </c>
      <c r="K97" s="138"/>
      <c r="L97" s="138"/>
      <c r="M97" s="138"/>
      <c r="N97" s="138"/>
      <c r="O97" s="138"/>
      <c r="P97" s="138"/>
      <c r="Q97" s="138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x14ac:dyDescent="0.2">
      <c r="A98" s="54" t="s">
        <v>192</v>
      </c>
      <c r="B98" s="67" t="s">
        <v>29</v>
      </c>
      <c r="C98" s="52" t="s">
        <v>192</v>
      </c>
      <c r="D98" s="48" t="s">
        <v>192</v>
      </c>
      <c r="E98" s="135">
        <v>1</v>
      </c>
      <c r="F98" s="54" t="s">
        <v>192</v>
      </c>
      <c r="G98" s="136">
        <v>0</v>
      </c>
      <c r="H98" s="136">
        <v>0</v>
      </c>
      <c r="I98" s="136">
        <v>0</v>
      </c>
      <c r="J98" s="137">
        <f t="shared" si="0"/>
        <v>0</v>
      </c>
      <c r="K98" s="138"/>
      <c r="L98" s="138"/>
      <c r="M98" s="138"/>
      <c r="N98" s="138"/>
      <c r="O98" s="138"/>
      <c r="P98" s="138"/>
      <c r="Q98" s="138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x14ac:dyDescent="0.2">
      <c r="A99" s="54" t="s">
        <v>192</v>
      </c>
      <c r="B99" s="67" t="s">
        <v>29</v>
      </c>
      <c r="C99" s="52" t="s">
        <v>192</v>
      </c>
      <c r="D99" s="48" t="s">
        <v>192</v>
      </c>
      <c r="E99" s="135">
        <v>1</v>
      </c>
      <c r="F99" s="54" t="s">
        <v>192</v>
      </c>
      <c r="G99" s="136">
        <v>0</v>
      </c>
      <c r="H99" s="136">
        <v>0</v>
      </c>
      <c r="I99" s="136">
        <v>0</v>
      </c>
      <c r="J99" s="137">
        <f t="shared" si="0"/>
        <v>0</v>
      </c>
      <c r="K99" s="138"/>
      <c r="L99" s="138"/>
      <c r="M99" s="138"/>
      <c r="N99" s="138"/>
      <c r="O99" s="138"/>
      <c r="P99" s="138"/>
      <c r="Q99" s="138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x14ac:dyDescent="0.2">
      <c r="A100" s="54" t="s">
        <v>192</v>
      </c>
      <c r="B100" s="67" t="s">
        <v>29</v>
      </c>
      <c r="C100" s="52" t="s">
        <v>192</v>
      </c>
      <c r="D100" s="48" t="s">
        <v>192</v>
      </c>
      <c r="E100" s="135">
        <v>1</v>
      </c>
      <c r="F100" s="54" t="s">
        <v>192</v>
      </c>
      <c r="G100" s="136">
        <v>0</v>
      </c>
      <c r="H100" s="136">
        <v>0</v>
      </c>
      <c r="I100" s="136">
        <v>0</v>
      </c>
      <c r="J100" s="137">
        <f t="shared" si="0"/>
        <v>0</v>
      </c>
      <c r="K100" s="138"/>
      <c r="L100" s="138"/>
      <c r="M100" s="138"/>
      <c r="N100" s="138"/>
      <c r="O100" s="138"/>
      <c r="P100" s="138"/>
      <c r="Q100" s="138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x14ac:dyDescent="0.2">
      <c r="A101" s="54" t="s">
        <v>192</v>
      </c>
      <c r="B101" s="67" t="s">
        <v>29</v>
      </c>
      <c r="C101" s="52" t="s">
        <v>192</v>
      </c>
      <c r="D101" s="48" t="s">
        <v>192</v>
      </c>
      <c r="E101" s="135">
        <v>1</v>
      </c>
      <c r="F101" s="54" t="s">
        <v>192</v>
      </c>
      <c r="G101" s="136">
        <v>0</v>
      </c>
      <c r="H101" s="136">
        <v>0</v>
      </c>
      <c r="I101" s="136">
        <v>0</v>
      </c>
      <c r="J101" s="137">
        <f t="shared" si="0"/>
        <v>0</v>
      </c>
      <c r="K101" s="138"/>
      <c r="L101" s="138"/>
      <c r="M101" s="138"/>
      <c r="N101" s="138"/>
      <c r="O101" s="138"/>
      <c r="P101" s="138"/>
      <c r="Q101" s="138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x14ac:dyDescent="0.2">
      <c r="A102" s="54" t="s">
        <v>192</v>
      </c>
      <c r="B102" s="67" t="s">
        <v>29</v>
      </c>
      <c r="C102" s="52" t="s">
        <v>192</v>
      </c>
      <c r="D102" s="48" t="s">
        <v>192</v>
      </c>
      <c r="E102" s="135">
        <v>1</v>
      </c>
      <c r="F102" s="54" t="s">
        <v>192</v>
      </c>
      <c r="G102" s="136">
        <v>0</v>
      </c>
      <c r="H102" s="136">
        <v>0</v>
      </c>
      <c r="I102" s="136">
        <v>0</v>
      </c>
      <c r="J102" s="137">
        <f t="shared" si="0"/>
        <v>0</v>
      </c>
      <c r="K102" s="138"/>
      <c r="L102" s="138"/>
      <c r="M102" s="138"/>
      <c r="N102" s="138"/>
      <c r="O102" s="138"/>
      <c r="P102" s="138"/>
      <c r="Q102" s="138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x14ac:dyDescent="0.2">
      <c r="A103" s="54" t="s">
        <v>192</v>
      </c>
      <c r="B103" s="67" t="s">
        <v>29</v>
      </c>
      <c r="C103" s="52" t="s">
        <v>192</v>
      </c>
      <c r="D103" s="48" t="s">
        <v>192</v>
      </c>
      <c r="E103" s="135">
        <v>1</v>
      </c>
      <c r="F103" s="54" t="s">
        <v>192</v>
      </c>
      <c r="G103" s="136">
        <v>0</v>
      </c>
      <c r="H103" s="136">
        <v>0</v>
      </c>
      <c r="I103" s="136">
        <v>0</v>
      </c>
      <c r="J103" s="137">
        <f t="shared" si="0"/>
        <v>0</v>
      </c>
      <c r="K103" s="138"/>
      <c r="L103" s="138"/>
      <c r="M103" s="138"/>
      <c r="N103" s="138"/>
      <c r="O103" s="138"/>
      <c r="P103" s="138"/>
      <c r="Q103" s="138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x14ac:dyDescent="0.2">
      <c r="A104" s="54" t="s">
        <v>192</v>
      </c>
      <c r="B104" s="67" t="s">
        <v>29</v>
      </c>
      <c r="C104" s="52" t="s">
        <v>192</v>
      </c>
      <c r="D104" s="48" t="s">
        <v>192</v>
      </c>
      <c r="E104" s="135">
        <v>1</v>
      </c>
      <c r="F104" s="54" t="s">
        <v>192</v>
      </c>
      <c r="G104" s="136">
        <v>0</v>
      </c>
      <c r="H104" s="136">
        <v>0</v>
      </c>
      <c r="I104" s="136">
        <v>0</v>
      </c>
      <c r="J104" s="137">
        <f t="shared" si="0"/>
        <v>0</v>
      </c>
      <c r="K104" s="138"/>
      <c r="L104" s="138"/>
      <c r="M104" s="138"/>
      <c r="N104" s="138"/>
      <c r="O104" s="138"/>
      <c r="P104" s="138"/>
      <c r="Q104" s="138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x14ac:dyDescent="0.2">
      <c r="A105" s="54" t="s">
        <v>192</v>
      </c>
      <c r="B105" s="67" t="s">
        <v>29</v>
      </c>
      <c r="C105" s="52" t="s">
        <v>192</v>
      </c>
      <c r="D105" s="48" t="s">
        <v>192</v>
      </c>
      <c r="E105" s="135">
        <v>1</v>
      </c>
      <c r="F105" s="54" t="s">
        <v>192</v>
      </c>
      <c r="G105" s="136">
        <v>0</v>
      </c>
      <c r="H105" s="136">
        <v>0</v>
      </c>
      <c r="I105" s="136">
        <v>0</v>
      </c>
      <c r="J105" s="137">
        <f t="shared" si="0"/>
        <v>0</v>
      </c>
      <c r="K105" s="138"/>
      <c r="L105" s="138"/>
      <c r="M105" s="138"/>
      <c r="N105" s="138"/>
      <c r="O105" s="138"/>
      <c r="P105" s="138"/>
      <c r="Q105" s="138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x14ac:dyDescent="0.2">
      <c r="A106" s="54" t="s">
        <v>192</v>
      </c>
      <c r="B106" s="67" t="s">
        <v>29</v>
      </c>
      <c r="C106" s="52" t="s">
        <v>192</v>
      </c>
      <c r="D106" s="48" t="s">
        <v>192</v>
      </c>
      <c r="E106" s="135">
        <v>1</v>
      </c>
      <c r="F106" s="54" t="s">
        <v>192</v>
      </c>
      <c r="G106" s="136">
        <v>0</v>
      </c>
      <c r="H106" s="136">
        <v>0</v>
      </c>
      <c r="I106" s="136">
        <v>0</v>
      </c>
      <c r="J106" s="137">
        <f t="shared" si="0"/>
        <v>0</v>
      </c>
      <c r="K106" s="138"/>
      <c r="L106" s="138"/>
      <c r="M106" s="138"/>
      <c r="N106" s="138"/>
      <c r="O106" s="138"/>
      <c r="P106" s="138"/>
      <c r="Q106" s="138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x14ac:dyDescent="0.2">
      <c r="A107" s="54" t="s">
        <v>192</v>
      </c>
      <c r="B107" s="67" t="s">
        <v>29</v>
      </c>
      <c r="C107" s="52" t="s">
        <v>192</v>
      </c>
      <c r="D107" s="48" t="s">
        <v>192</v>
      </c>
      <c r="E107" s="135">
        <v>1</v>
      </c>
      <c r="F107" s="54" t="s">
        <v>192</v>
      </c>
      <c r="G107" s="136">
        <v>0</v>
      </c>
      <c r="H107" s="136">
        <v>0</v>
      </c>
      <c r="I107" s="136">
        <v>0</v>
      </c>
      <c r="J107" s="137">
        <f t="shared" si="0"/>
        <v>0</v>
      </c>
      <c r="K107" s="138"/>
      <c r="L107" s="138"/>
      <c r="M107" s="138"/>
      <c r="N107" s="138"/>
      <c r="O107" s="138"/>
      <c r="P107" s="138"/>
      <c r="Q107" s="138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x14ac:dyDescent="0.2">
      <c r="A108" s="54" t="s">
        <v>192</v>
      </c>
      <c r="B108" s="67" t="s">
        <v>29</v>
      </c>
      <c r="C108" s="52" t="s">
        <v>192</v>
      </c>
      <c r="D108" s="48" t="s">
        <v>192</v>
      </c>
      <c r="E108" s="135">
        <v>1</v>
      </c>
      <c r="F108" s="54" t="s">
        <v>192</v>
      </c>
      <c r="G108" s="136">
        <v>0</v>
      </c>
      <c r="H108" s="136">
        <v>0</v>
      </c>
      <c r="I108" s="136">
        <v>0</v>
      </c>
      <c r="J108" s="137">
        <f t="shared" si="0"/>
        <v>0</v>
      </c>
      <c r="K108" s="138"/>
      <c r="L108" s="138"/>
      <c r="M108" s="138"/>
      <c r="N108" s="138"/>
      <c r="O108" s="138"/>
      <c r="P108" s="138"/>
      <c r="Q108" s="138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x14ac:dyDescent="0.2">
      <c r="A109" s="54" t="s">
        <v>192</v>
      </c>
      <c r="B109" s="67" t="s">
        <v>29</v>
      </c>
      <c r="C109" s="52" t="s">
        <v>192</v>
      </c>
      <c r="D109" s="48" t="s">
        <v>192</v>
      </c>
      <c r="E109" s="135">
        <v>1</v>
      </c>
      <c r="F109" s="54" t="s">
        <v>192</v>
      </c>
      <c r="G109" s="136">
        <v>0</v>
      </c>
      <c r="H109" s="136">
        <v>0</v>
      </c>
      <c r="I109" s="136">
        <v>0</v>
      </c>
      <c r="J109" s="137">
        <f t="shared" si="0"/>
        <v>0</v>
      </c>
      <c r="K109" s="138"/>
      <c r="L109" s="138"/>
      <c r="M109" s="138"/>
      <c r="N109" s="138"/>
      <c r="O109" s="138"/>
      <c r="P109" s="138"/>
      <c r="Q109" s="138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x14ac:dyDescent="0.2">
      <c r="A110" s="54" t="s">
        <v>192</v>
      </c>
      <c r="B110" s="67" t="s">
        <v>29</v>
      </c>
      <c r="C110" s="52" t="s">
        <v>192</v>
      </c>
      <c r="D110" s="48" t="s">
        <v>192</v>
      </c>
      <c r="E110" s="135">
        <v>1</v>
      </c>
      <c r="F110" s="54" t="s">
        <v>192</v>
      </c>
      <c r="G110" s="136">
        <v>0</v>
      </c>
      <c r="H110" s="136">
        <v>0</v>
      </c>
      <c r="I110" s="136">
        <v>0</v>
      </c>
      <c r="J110" s="137">
        <f t="shared" si="0"/>
        <v>0</v>
      </c>
      <c r="K110" s="138"/>
      <c r="L110" s="138"/>
      <c r="M110" s="138"/>
      <c r="N110" s="138"/>
      <c r="O110" s="138"/>
      <c r="P110" s="138"/>
      <c r="Q110" s="138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x14ac:dyDescent="0.2">
      <c r="A111" s="54" t="s">
        <v>192</v>
      </c>
      <c r="B111" s="67" t="s">
        <v>29</v>
      </c>
      <c r="C111" s="52" t="s">
        <v>192</v>
      </c>
      <c r="D111" s="48" t="s">
        <v>192</v>
      </c>
      <c r="E111" s="135">
        <v>1</v>
      </c>
      <c r="F111" s="54" t="s">
        <v>192</v>
      </c>
      <c r="G111" s="136">
        <v>0</v>
      </c>
      <c r="H111" s="136">
        <v>0</v>
      </c>
      <c r="I111" s="136">
        <v>0</v>
      </c>
      <c r="J111" s="137">
        <f t="shared" si="0"/>
        <v>0</v>
      </c>
      <c r="K111" s="138"/>
      <c r="L111" s="138"/>
      <c r="M111" s="138"/>
      <c r="N111" s="138"/>
      <c r="O111" s="138"/>
      <c r="P111" s="138"/>
      <c r="Q111" s="138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x14ac:dyDescent="0.2">
      <c r="A112" s="54" t="s">
        <v>192</v>
      </c>
      <c r="B112" s="67" t="s">
        <v>29</v>
      </c>
      <c r="C112" s="52" t="s">
        <v>192</v>
      </c>
      <c r="D112" s="48" t="s">
        <v>192</v>
      </c>
      <c r="E112" s="135">
        <v>1</v>
      </c>
      <c r="F112" s="54" t="s">
        <v>192</v>
      </c>
      <c r="G112" s="136">
        <v>0</v>
      </c>
      <c r="H112" s="136">
        <v>0</v>
      </c>
      <c r="I112" s="136">
        <v>0</v>
      </c>
      <c r="J112" s="137">
        <f t="shared" si="0"/>
        <v>0</v>
      </c>
      <c r="K112" s="138"/>
      <c r="L112" s="138"/>
      <c r="M112" s="138"/>
      <c r="N112" s="138"/>
      <c r="O112" s="138"/>
      <c r="P112" s="138"/>
      <c r="Q112" s="138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x14ac:dyDescent="0.2">
      <c r="A113" s="54" t="s">
        <v>192</v>
      </c>
      <c r="B113" s="67" t="s">
        <v>29</v>
      </c>
      <c r="C113" s="52" t="s">
        <v>192</v>
      </c>
      <c r="D113" s="48" t="s">
        <v>192</v>
      </c>
      <c r="E113" s="135">
        <v>1</v>
      </c>
      <c r="F113" s="54" t="s">
        <v>192</v>
      </c>
      <c r="G113" s="136">
        <v>0</v>
      </c>
      <c r="H113" s="136">
        <v>0</v>
      </c>
      <c r="I113" s="136">
        <v>0</v>
      </c>
      <c r="J113" s="137">
        <f t="shared" si="0"/>
        <v>0</v>
      </c>
      <c r="K113" s="138"/>
      <c r="L113" s="138"/>
      <c r="M113" s="138"/>
      <c r="N113" s="138"/>
      <c r="O113" s="138"/>
      <c r="P113" s="138"/>
      <c r="Q113" s="138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x14ac:dyDescent="0.2">
      <c r="A114" s="54" t="s">
        <v>192</v>
      </c>
      <c r="B114" s="67" t="s">
        <v>29</v>
      </c>
      <c r="C114" s="52" t="s">
        <v>192</v>
      </c>
      <c r="D114" s="48" t="s">
        <v>192</v>
      </c>
      <c r="E114" s="135">
        <v>1</v>
      </c>
      <c r="F114" s="54" t="s">
        <v>192</v>
      </c>
      <c r="G114" s="136">
        <v>0</v>
      </c>
      <c r="H114" s="136">
        <v>0</v>
      </c>
      <c r="I114" s="136">
        <v>0</v>
      </c>
      <c r="J114" s="137">
        <f t="shared" si="0"/>
        <v>0</v>
      </c>
      <c r="K114" s="138"/>
      <c r="L114" s="138"/>
      <c r="M114" s="138"/>
      <c r="N114" s="138"/>
      <c r="O114" s="138"/>
      <c r="P114" s="138"/>
      <c r="Q114" s="138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x14ac:dyDescent="0.2">
      <c r="A115" s="54" t="s">
        <v>192</v>
      </c>
      <c r="B115" s="67" t="s">
        <v>29</v>
      </c>
      <c r="C115" s="52" t="s">
        <v>192</v>
      </c>
      <c r="D115" s="48" t="s">
        <v>192</v>
      </c>
      <c r="E115" s="135">
        <v>1</v>
      </c>
      <c r="F115" s="54" t="s">
        <v>192</v>
      </c>
      <c r="G115" s="136">
        <v>0</v>
      </c>
      <c r="H115" s="136">
        <v>0</v>
      </c>
      <c r="I115" s="136">
        <v>0</v>
      </c>
      <c r="J115" s="137">
        <f t="shared" si="0"/>
        <v>0</v>
      </c>
      <c r="K115" s="138"/>
      <c r="L115" s="138"/>
      <c r="M115" s="138"/>
      <c r="N115" s="138"/>
      <c r="O115" s="138"/>
      <c r="P115" s="138"/>
      <c r="Q115" s="138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x14ac:dyDescent="0.2">
      <c r="A116" s="54" t="s">
        <v>192</v>
      </c>
      <c r="B116" s="67" t="s">
        <v>29</v>
      </c>
      <c r="C116" s="52" t="s">
        <v>192</v>
      </c>
      <c r="D116" s="48" t="s">
        <v>192</v>
      </c>
      <c r="E116" s="135">
        <v>1</v>
      </c>
      <c r="F116" s="54" t="s">
        <v>192</v>
      </c>
      <c r="G116" s="136">
        <v>0</v>
      </c>
      <c r="H116" s="136">
        <v>0</v>
      </c>
      <c r="I116" s="136">
        <v>0</v>
      </c>
      <c r="J116" s="137">
        <f t="shared" si="0"/>
        <v>0</v>
      </c>
      <c r="K116" s="138"/>
      <c r="L116" s="138"/>
      <c r="M116" s="138"/>
      <c r="N116" s="138"/>
      <c r="O116" s="138"/>
      <c r="P116" s="138"/>
      <c r="Q116" s="138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x14ac:dyDescent="0.2">
      <c r="A117" s="54" t="s">
        <v>192</v>
      </c>
      <c r="B117" s="67" t="s">
        <v>29</v>
      </c>
      <c r="C117" s="52" t="s">
        <v>192</v>
      </c>
      <c r="D117" s="48" t="s">
        <v>192</v>
      </c>
      <c r="E117" s="135">
        <v>1</v>
      </c>
      <c r="F117" s="54" t="s">
        <v>192</v>
      </c>
      <c r="G117" s="136">
        <v>0</v>
      </c>
      <c r="H117" s="136">
        <v>0</v>
      </c>
      <c r="I117" s="136">
        <v>0</v>
      </c>
      <c r="J117" s="137">
        <f t="shared" si="0"/>
        <v>0</v>
      </c>
      <c r="K117" s="138"/>
      <c r="L117" s="138"/>
      <c r="M117" s="138"/>
      <c r="N117" s="138"/>
      <c r="O117" s="138"/>
      <c r="P117" s="138"/>
      <c r="Q117" s="138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x14ac:dyDescent="0.2">
      <c r="A118" s="54" t="s">
        <v>192</v>
      </c>
      <c r="B118" s="67" t="s">
        <v>29</v>
      </c>
      <c r="C118" s="52" t="s">
        <v>192</v>
      </c>
      <c r="D118" s="48" t="s">
        <v>192</v>
      </c>
      <c r="E118" s="135">
        <v>1</v>
      </c>
      <c r="F118" s="54" t="s">
        <v>192</v>
      </c>
      <c r="G118" s="136">
        <v>0</v>
      </c>
      <c r="H118" s="136">
        <v>0</v>
      </c>
      <c r="I118" s="136">
        <v>0</v>
      </c>
      <c r="J118" s="137">
        <f t="shared" si="0"/>
        <v>0</v>
      </c>
      <c r="K118" s="138"/>
      <c r="L118" s="138"/>
      <c r="M118" s="138"/>
      <c r="N118" s="138"/>
      <c r="O118" s="138"/>
      <c r="P118" s="138"/>
      <c r="Q118" s="138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x14ac:dyDescent="0.2">
      <c r="A119" s="54" t="s">
        <v>192</v>
      </c>
      <c r="B119" s="67" t="s">
        <v>29</v>
      </c>
      <c r="C119" s="52" t="s">
        <v>192</v>
      </c>
      <c r="D119" s="48" t="s">
        <v>192</v>
      </c>
      <c r="E119" s="135">
        <v>1</v>
      </c>
      <c r="F119" s="54" t="s">
        <v>192</v>
      </c>
      <c r="G119" s="136">
        <v>0</v>
      </c>
      <c r="H119" s="136">
        <v>0</v>
      </c>
      <c r="I119" s="136">
        <v>0</v>
      </c>
      <c r="J119" s="137">
        <f t="shared" si="0"/>
        <v>0</v>
      </c>
      <c r="K119" s="138"/>
      <c r="L119" s="138"/>
      <c r="M119" s="138"/>
      <c r="N119" s="138"/>
      <c r="O119" s="138"/>
      <c r="P119" s="138"/>
      <c r="Q119" s="138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x14ac:dyDescent="0.2">
      <c r="A120" s="54" t="s">
        <v>192</v>
      </c>
      <c r="B120" s="67" t="s">
        <v>29</v>
      </c>
      <c r="C120" s="52" t="s">
        <v>192</v>
      </c>
      <c r="D120" s="48" t="s">
        <v>192</v>
      </c>
      <c r="E120" s="135">
        <v>1</v>
      </c>
      <c r="F120" s="54" t="s">
        <v>192</v>
      </c>
      <c r="G120" s="136">
        <v>0</v>
      </c>
      <c r="H120" s="136">
        <v>0</v>
      </c>
      <c r="I120" s="136">
        <v>0</v>
      </c>
      <c r="J120" s="137">
        <f t="shared" si="0"/>
        <v>0</v>
      </c>
      <c r="K120" s="138"/>
      <c r="L120" s="138"/>
      <c r="M120" s="138"/>
      <c r="N120" s="138"/>
      <c r="O120" s="138"/>
      <c r="P120" s="138"/>
      <c r="Q120" s="138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x14ac:dyDescent="0.2">
      <c r="A121" s="54" t="s">
        <v>192</v>
      </c>
      <c r="B121" s="67" t="s">
        <v>29</v>
      </c>
      <c r="C121" s="52" t="s">
        <v>192</v>
      </c>
      <c r="D121" s="48" t="s">
        <v>192</v>
      </c>
      <c r="E121" s="135">
        <v>1</v>
      </c>
      <c r="F121" s="54" t="s">
        <v>192</v>
      </c>
      <c r="G121" s="136">
        <v>0</v>
      </c>
      <c r="H121" s="136">
        <v>0</v>
      </c>
      <c r="I121" s="136">
        <v>0</v>
      </c>
      <c r="J121" s="137">
        <f t="shared" si="0"/>
        <v>0</v>
      </c>
      <c r="K121" s="138"/>
      <c r="L121" s="138"/>
      <c r="M121" s="138"/>
      <c r="N121" s="138"/>
      <c r="O121" s="138"/>
      <c r="P121" s="138"/>
      <c r="Q121" s="138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x14ac:dyDescent="0.2">
      <c r="A122" s="54" t="s">
        <v>192</v>
      </c>
      <c r="B122" s="67" t="s">
        <v>29</v>
      </c>
      <c r="C122" s="52" t="s">
        <v>192</v>
      </c>
      <c r="D122" s="48" t="s">
        <v>192</v>
      </c>
      <c r="E122" s="135">
        <v>1</v>
      </c>
      <c r="F122" s="54" t="s">
        <v>192</v>
      </c>
      <c r="G122" s="136">
        <v>0</v>
      </c>
      <c r="H122" s="136">
        <v>0</v>
      </c>
      <c r="I122" s="136">
        <v>0</v>
      </c>
      <c r="J122" s="137">
        <f t="shared" si="0"/>
        <v>0</v>
      </c>
      <c r="K122" s="138"/>
      <c r="L122" s="138"/>
      <c r="M122" s="138"/>
      <c r="N122" s="138"/>
      <c r="O122" s="138"/>
      <c r="P122" s="138"/>
      <c r="Q122" s="138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x14ac:dyDescent="0.2">
      <c r="A123" s="54" t="s">
        <v>192</v>
      </c>
      <c r="B123" s="67" t="s">
        <v>29</v>
      </c>
      <c r="C123" s="52" t="s">
        <v>192</v>
      </c>
      <c r="D123" s="48" t="s">
        <v>192</v>
      </c>
      <c r="E123" s="135">
        <v>1</v>
      </c>
      <c r="F123" s="54" t="s">
        <v>192</v>
      </c>
      <c r="G123" s="136">
        <v>0</v>
      </c>
      <c r="H123" s="136">
        <v>0</v>
      </c>
      <c r="I123" s="136">
        <v>0</v>
      </c>
      <c r="J123" s="137">
        <f t="shared" si="0"/>
        <v>0</v>
      </c>
      <c r="K123" s="138"/>
      <c r="L123" s="138"/>
      <c r="M123" s="138"/>
      <c r="N123" s="138"/>
      <c r="O123" s="138"/>
      <c r="P123" s="138"/>
      <c r="Q123" s="138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x14ac:dyDescent="0.2">
      <c r="A124" s="54" t="s">
        <v>192</v>
      </c>
      <c r="B124" s="67" t="s">
        <v>29</v>
      </c>
      <c r="C124" s="52" t="s">
        <v>192</v>
      </c>
      <c r="D124" s="48" t="s">
        <v>192</v>
      </c>
      <c r="E124" s="135">
        <v>1</v>
      </c>
      <c r="F124" s="54" t="s">
        <v>192</v>
      </c>
      <c r="G124" s="136">
        <v>0</v>
      </c>
      <c r="H124" s="136">
        <v>0</v>
      </c>
      <c r="I124" s="136">
        <v>0</v>
      </c>
      <c r="J124" s="137">
        <f t="shared" si="0"/>
        <v>0</v>
      </c>
      <c r="K124" s="138"/>
      <c r="L124" s="138"/>
      <c r="M124" s="138"/>
      <c r="N124" s="138"/>
      <c r="O124" s="138"/>
      <c r="P124" s="138"/>
      <c r="Q124" s="138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x14ac:dyDescent="0.2">
      <c r="A125" s="54" t="s">
        <v>192</v>
      </c>
      <c r="B125" s="67" t="s">
        <v>29</v>
      </c>
      <c r="C125" s="52" t="s">
        <v>192</v>
      </c>
      <c r="D125" s="48" t="s">
        <v>192</v>
      </c>
      <c r="E125" s="135">
        <v>1</v>
      </c>
      <c r="F125" s="54" t="s">
        <v>192</v>
      </c>
      <c r="G125" s="136">
        <v>0</v>
      </c>
      <c r="H125" s="136">
        <v>0</v>
      </c>
      <c r="I125" s="136">
        <v>0</v>
      </c>
      <c r="J125" s="137">
        <f t="shared" si="0"/>
        <v>0</v>
      </c>
      <c r="K125" s="138"/>
      <c r="L125" s="138"/>
      <c r="M125" s="138"/>
      <c r="N125" s="138"/>
      <c r="O125" s="138"/>
      <c r="P125" s="138"/>
      <c r="Q125" s="138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x14ac:dyDescent="0.2">
      <c r="A126" s="54" t="s">
        <v>192</v>
      </c>
      <c r="B126" s="67" t="s">
        <v>29</v>
      </c>
      <c r="C126" s="52" t="s">
        <v>192</v>
      </c>
      <c r="D126" s="48" t="s">
        <v>192</v>
      </c>
      <c r="E126" s="135">
        <v>1</v>
      </c>
      <c r="F126" s="54" t="s">
        <v>192</v>
      </c>
      <c r="G126" s="136">
        <v>0</v>
      </c>
      <c r="H126" s="136">
        <v>0</v>
      </c>
      <c r="I126" s="136">
        <v>0</v>
      </c>
      <c r="J126" s="137">
        <f t="shared" si="0"/>
        <v>0</v>
      </c>
      <c r="K126" s="138"/>
      <c r="L126" s="138"/>
      <c r="M126" s="138"/>
      <c r="N126" s="138"/>
      <c r="O126" s="138"/>
      <c r="P126" s="138"/>
      <c r="Q126" s="138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x14ac:dyDescent="0.2">
      <c r="A127" s="54" t="s">
        <v>192</v>
      </c>
      <c r="B127" s="67" t="s">
        <v>29</v>
      </c>
      <c r="C127" s="52" t="s">
        <v>192</v>
      </c>
      <c r="D127" s="48" t="s">
        <v>192</v>
      </c>
      <c r="E127" s="135">
        <v>1</v>
      </c>
      <c r="F127" s="54" t="s">
        <v>192</v>
      </c>
      <c r="G127" s="136">
        <v>0</v>
      </c>
      <c r="H127" s="136">
        <v>0</v>
      </c>
      <c r="I127" s="136">
        <v>0</v>
      </c>
      <c r="J127" s="137">
        <f t="shared" si="0"/>
        <v>0</v>
      </c>
      <c r="K127" s="138"/>
      <c r="L127" s="138"/>
      <c r="M127" s="138"/>
      <c r="N127" s="138"/>
      <c r="O127" s="138"/>
      <c r="P127" s="138"/>
      <c r="Q127" s="138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54" t="s">
        <v>192</v>
      </c>
      <c r="B128" s="67" t="s">
        <v>29</v>
      </c>
      <c r="C128" s="52" t="s">
        <v>192</v>
      </c>
      <c r="D128" s="48" t="s">
        <v>192</v>
      </c>
      <c r="E128" s="135">
        <v>1</v>
      </c>
      <c r="F128" s="54" t="s">
        <v>192</v>
      </c>
      <c r="G128" s="136">
        <v>0</v>
      </c>
      <c r="H128" s="136">
        <v>0</v>
      </c>
      <c r="I128" s="136">
        <v>0</v>
      </c>
      <c r="J128" s="137">
        <f t="shared" si="0"/>
        <v>0</v>
      </c>
      <c r="K128" s="138"/>
      <c r="L128" s="138"/>
      <c r="M128" s="138"/>
      <c r="N128" s="138"/>
      <c r="O128" s="138"/>
      <c r="P128" s="138"/>
      <c r="Q128" s="138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x14ac:dyDescent="0.2">
      <c r="A129" s="54" t="s">
        <v>192</v>
      </c>
      <c r="B129" s="67" t="s">
        <v>29</v>
      </c>
      <c r="C129" s="52" t="s">
        <v>192</v>
      </c>
      <c r="D129" s="48" t="s">
        <v>192</v>
      </c>
      <c r="E129" s="135">
        <v>1</v>
      </c>
      <c r="F129" s="54" t="s">
        <v>192</v>
      </c>
      <c r="G129" s="136">
        <v>0</v>
      </c>
      <c r="H129" s="136">
        <v>0</v>
      </c>
      <c r="I129" s="136">
        <v>0</v>
      </c>
      <c r="J129" s="137">
        <f t="shared" si="0"/>
        <v>0</v>
      </c>
      <c r="K129" s="138"/>
      <c r="L129" s="138"/>
      <c r="M129" s="138"/>
      <c r="N129" s="138"/>
      <c r="O129" s="138"/>
      <c r="P129" s="138"/>
      <c r="Q129" s="138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54" t="s">
        <v>192</v>
      </c>
      <c r="B130" s="67" t="s">
        <v>29</v>
      </c>
      <c r="C130" s="52" t="s">
        <v>192</v>
      </c>
      <c r="D130" s="48" t="s">
        <v>192</v>
      </c>
      <c r="E130" s="135">
        <v>1</v>
      </c>
      <c r="F130" s="54" t="s">
        <v>192</v>
      </c>
      <c r="G130" s="136">
        <v>0</v>
      </c>
      <c r="H130" s="136">
        <v>0</v>
      </c>
      <c r="I130" s="136">
        <v>0</v>
      </c>
      <c r="J130" s="137">
        <f t="shared" si="0"/>
        <v>0</v>
      </c>
      <c r="K130" s="138"/>
      <c r="L130" s="138"/>
      <c r="M130" s="138"/>
      <c r="N130" s="138"/>
      <c r="O130" s="138"/>
      <c r="P130" s="138"/>
      <c r="Q130" s="138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x14ac:dyDescent="0.2">
      <c r="A131" s="54" t="s">
        <v>192</v>
      </c>
      <c r="B131" s="67" t="s">
        <v>29</v>
      </c>
      <c r="C131" s="52" t="s">
        <v>192</v>
      </c>
      <c r="D131" s="48" t="s">
        <v>192</v>
      </c>
      <c r="E131" s="135">
        <v>1</v>
      </c>
      <c r="F131" s="54" t="s">
        <v>192</v>
      </c>
      <c r="G131" s="136">
        <v>0</v>
      </c>
      <c r="H131" s="136">
        <v>0</v>
      </c>
      <c r="I131" s="136">
        <v>0</v>
      </c>
      <c r="J131" s="137">
        <f t="shared" si="0"/>
        <v>0</v>
      </c>
      <c r="K131" s="138"/>
      <c r="L131" s="138"/>
      <c r="M131" s="138"/>
      <c r="N131" s="138"/>
      <c r="O131" s="138"/>
      <c r="P131" s="138"/>
      <c r="Q131" s="138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x14ac:dyDescent="0.2">
      <c r="A132" s="54" t="s">
        <v>192</v>
      </c>
      <c r="B132" s="67" t="s">
        <v>29</v>
      </c>
      <c r="C132" s="52" t="s">
        <v>192</v>
      </c>
      <c r="D132" s="48" t="s">
        <v>192</v>
      </c>
      <c r="E132" s="135">
        <v>1</v>
      </c>
      <c r="F132" s="54" t="s">
        <v>192</v>
      </c>
      <c r="G132" s="136">
        <v>0</v>
      </c>
      <c r="H132" s="136">
        <v>0</v>
      </c>
      <c r="I132" s="136">
        <v>0</v>
      </c>
      <c r="J132" s="137">
        <f t="shared" si="0"/>
        <v>0</v>
      </c>
      <c r="K132" s="138"/>
      <c r="L132" s="138"/>
      <c r="M132" s="138"/>
      <c r="N132" s="138"/>
      <c r="O132" s="138"/>
      <c r="P132" s="138"/>
      <c r="Q132" s="138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x14ac:dyDescent="0.2">
      <c r="A133" s="54" t="s">
        <v>192</v>
      </c>
      <c r="B133" s="67" t="s">
        <v>29</v>
      </c>
      <c r="C133" s="52" t="s">
        <v>192</v>
      </c>
      <c r="D133" s="48" t="s">
        <v>192</v>
      </c>
      <c r="E133" s="135">
        <v>1</v>
      </c>
      <c r="F133" s="54" t="s">
        <v>192</v>
      </c>
      <c r="G133" s="136">
        <v>0</v>
      </c>
      <c r="H133" s="136">
        <v>0</v>
      </c>
      <c r="I133" s="136">
        <v>0</v>
      </c>
      <c r="J133" s="137">
        <f t="shared" si="0"/>
        <v>0</v>
      </c>
      <c r="K133" s="138"/>
      <c r="L133" s="138"/>
      <c r="M133" s="138"/>
      <c r="N133" s="138"/>
      <c r="O133" s="138"/>
      <c r="P133" s="138"/>
      <c r="Q133" s="13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54" t="s">
        <v>192</v>
      </c>
      <c r="B134" s="67" t="s">
        <v>29</v>
      </c>
      <c r="C134" s="52" t="s">
        <v>192</v>
      </c>
      <c r="D134" s="48" t="s">
        <v>192</v>
      </c>
      <c r="E134" s="135">
        <v>1</v>
      </c>
      <c r="F134" s="54" t="s">
        <v>192</v>
      </c>
      <c r="G134" s="136">
        <v>0</v>
      </c>
      <c r="H134" s="136">
        <v>0</v>
      </c>
      <c r="I134" s="136">
        <v>0</v>
      </c>
      <c r="J134" s="137">
        <f t="shared" si="0"/>
        <v>0</v>
      </c>
      <c r="K134" s="138"/>
      <c r="L134" s="138"/>
      <c r="M134" s="138"/>
      <c r="N134" s="138"/>
      <c r="O134" s="138"/>
      <c r="P134" s="138"/>
      <c r="Q134" s="138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x14ac:dyDescent="0.2">
      <c r="A135" s="54" t="s">
        <v>192</v>
      </c>
      <c r="B135" s="67" t="s">
        <v>29</v>
      </c>
      <c r="C135" s="52" t="s">
        <v>192</v>
      </c>
      <c r="D135" s="48" t="s">
        <v>192</v>
      </c>
      <c r="E135" s="135">
        <v>1</v>
      </c>
      <c r="F135" s="54" t="s">
        <v>192</v>
      </c>
      <c r="G135" s="136">
        <v>0</v>
      </c>
      <c r="H135" s="136">
        <v>0</v>
      </c>
      <c r="I135" s="136">
        <v>0</v>
      </c>
      <c r="J135" s="137">
        <f t="shared" si="0"/>
        <v>0</v>
      </c>
      <c r="K135" s="138"/>
      <c r="L135" s="138"/>
      <c r="M135" s="138"/>
      <c r="N135" s="138"/>
      <c r="O135" s="138"/>
      <c r="P135" s="138"/>
      <c r="Q135" s="13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54" t="s">
        <v>192</v>
      </c>
      <c r="B136" s="67" t="s">
        <v>29</v>
      </c>
      <c r="C136" s="52" t="s">
        <v>192</v>
      </c>
      <c r="D136" s="48" t="s">
        <v>192</v>
      </c>
      <c r="E136" s="135">
        <v>1</v>
      </c>
      <c r="F136" s="54" t="s">
        <v>192</v>
      </c>
      <c r="G136" s="136">
        <v>0</v>
      </c>
      <c r="H136" s="136">
        <v>0</v>
      </c>
      <c r="I136" s="136">
        <v>0</v>
      </c>
      <c r="J136" s="137">
        <f t="shared" si="0"/>
        <v>0</v>
      </c>
      <c r="K136" s="138"/>
      <c r="L136" s="138"/>
      <c r="M136" s="138"/>
      <c r="N136" s="138"/>
      <c r="O136" s="138"/>
      <c r="P136" s="138"/>
      <c r="Q136" s="13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54" t="s">
        <v>192</v>
      </c>
      <c r="B137" s="67" t="s">
        <v>29</v>
      </c>
      <c r="C137" s="52" t="s">
        <v>192</v>
      </c>
      <c r="D137" s="48" t="s">
        <v>192</v>
      </c>
      <c r="E137" s="135">
        <v>1</v>
      </c>
      <c r="F137" s="54" t="s">
        <v>192</v>
      </c>
      <c r="G137" s="136">
        <v>0</v>
      </c>
      <c r="H137" s="136">
        <v>0</v>
      </c>
      <c r="I137" s="136">
        <v>0</v>
      </c>
      <c r="J137" s="137">
        <f t="shared" si="0"/>
        <v>0</v>
      </c>
      <c r="K137" s="138"/>
      <c r="L137" s="138"/>
      <c r="M137" s="138"/>
      <c r="N137" s="138"/>
      <c r="O137" s="138"/>
      <c r="P137" s="138"/>
      <c r="Q137" s="13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54" t="s">
        <v>192</v>
      </c>
      <c r="B138" s="67" t="s">
        <v>29</v>
      </c>
      <c r="C138" s="52" t="s">
        <v>192</v>
      </c>
      <c r="D138" s="48" t="s">
        <v>192</v>
      </c>
      <c r="E138" s="135">
        <v>1</v>
      </c>
      <c r="F138" s="54" t="s">
        <v>192</v>
      </c>
      <c r="G138" s="136">
        <v>0</v>
      </c>
      <c r="H138" s="136">
        <v>0</v>
      </c>
      <c r="I138" s="136">
        <v>0</v>
      </c>
      <c r="J138" s="137">
        <f t="shared" si="0"/>
        <v>0</v>
      </c>
      <c r="K138" s="138"/>
      <c r="L138" s="138"/>
      <c r="M138" s="138"/>
      <c r="N138" s="138"/>
      <c r="O138" s="138"/>
      <c r="P138" s="138"/>
      <c r="Q138" s="13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54" t="s">
        <v>192</v>
      </c>
      <c r="B139" s="67" t="s">
        <v>29</v>
      </c>
      <c r="C139" s="52" t="s">
        <v>192</v>
      </c>
      <c r="D139" s="48" t="s">
        <v>192</v>
      </c>
      <c r="E139" s="135">
        <v>1</v>
      </c>
      <c r="F139" s="54" t="s">
        <v>192</v>
      </c>
      <c r="G139" s="136">
        <v>0</v>
      </c>
      <c r="H139" s="136">
        <v>0</v>
      </c>
      <c r="I139" s="136">
        <v>0</v>
      </c>
      <c r="J139" s="137">
        <f t="shared" si="0"/>
        <v>0</v>
      </c>
      <c r="K139" s="138"/>
      <c r="L139" s="138"/>
      <c r="M139" s="138"/>
      <c r="N139" s="138"/>
      <c r="O139" s="138"/>
      <c r="P139" s="138"/>
      <c r="Q139" s="13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54" t="s">
        <v>192</v>
      </c>
      <c r="B140" s="67" t="s">
        <v>29</v>
      </c>
      <c r="C140" s="52" t="s">
        <v>192</v>
      </c>
      <c r="D140" s="48" t="s">
        <v>192</v>
      </c>
      <c r="E140" s="135">
        <v>1</v>
      </c>
      <c r="F140" s="54" t="s">
        <v>192</v>
      </c>
      <c r="G140" s="136">
        <v>0</v>
      </c>
      <c r="H140" s="136">
        <v>0</v>
      </c>
      <c r="I140" s="136">
        <v>0</v>
      </c>
      <c r="J140" s="137">
        <f t="shared" si="0"/>
        <v>0</v>
      </c>
      <c r="K140" s="138"/>
      <c r="L140" s="138"/>
      <c r="M140" s="138"/>
      <c r="N140" s="138"/>
      <c r="O140" s="138"/>
      <c r="P140" s="138"/>
      <c r="Q140" s="13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54" t="s">
        <v>192</v>
      </c>
      <c r="B141" s="67" t="s">
        <v>29</v>
      </c>
      <c r="C141" s="52" t="s">
        <v>192</v>
      </c>
      <c r="D141" s="48" t="s">
        <v>192</v>
      </c>
      <c r="E141" s="135">
        <v>1</v>
      </c>
      <c r="F141" s="54" t="s">
        <v>192</v>
      </c>
      <c r="G141" s="136">
        <v>0</v>
      </c>
      <c r="H141" s="136">
        <v>0</v>
      </c>
      <c r="I141" s="136">
        <v>0</v>
      </c>
      <c r="J141" s="137">
        <f t="shared" si="0"/>
        <v>0</v>
      </c>
      <c r="K141" s="138"/>
      <c r="L141" s="138"/>
      <c r="M141" s="138"/>
      <c r="N141" s="138"/>
      <c r="O141" s="138"/>
      <c r="P141" s="138"/>
      <c r="Q141" s="138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x14ac:dyDescent="0.2">
      <c r="A142" s="54" t="s">
        <v>192</v>
      </c>
      <c r="B142" s="67" t="s">
        <v>29</v>
      </c>
      <c r="C142" s="52" t="s">
        <v>192</v>
      </c>
      <c r="D142" s="48" t="s">
        <v>192</v>
      </c>
      <c r="E142" s="135">
        <v>1</v>
      </c>
      <c r="F142" s="54" t="s">
        <v>192</v>
      </c>
      <c r="G142" s="136">
        <v>0</v>
      </c>
      <c r="H142" s="136">
        <v>0</v>
      </c>
      <c r="I142" s="136">
        <v>0</v>
      </c>
      <c r="J142" s="137">
        <f t="shared" si="0"/>
        <v>0</v>
      </c>
      <c r="K142" s="138"/>
      <c r="L142" s="138"/>
      <c r="M142" s="138"/>
      <c r="N142" s="138"/>
      <c r="O142" s="138"/>
      <c r="P142" s="138"/>
      <c r="Q142" s="138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x14ac:dyDescent="0.2">
      <c r="A143" s="54" t="s">
        <v>192</v>
      </c>
      <c r="B143" s="67" t="s">
        <v>29</v>
      </c>
      <c r="C143" s="52" t="s">
        <v>192</v>
      </c>
      <c r="D143" s="48" t="s">
        <v>192</v>
      </c>
      <c r="E143" s="135">
        <v>1</v>
      </c>
      <c r="F143" s="54" t="s">
        <v>192</v>
      </c>
      <c r="G143" s="136">
        <v>0</v>
      </c>
      <c r="H143" s="136">
        <v>0</v>
      </c>
      <c r="I143" s="136">
        <v>0</v>
      </c>
      <c r="J143" s="137">
        <f t="shared" si="0"/>
        <v>0</v>
      </c>
      <c r="K143" s="138"/>
      <c r="L143" s="138"/>
      <c r="M143" s="138"/>
      <c r="N143" s="138"/>
      <c r="O143" s="138"/>
      <c r="P143" s="138"/>
      <c r="Q143" s="13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54" t="s">
        <v>192</v>
      </c>
      <c r="B144" s="67" t="s">
        <v>29</v>
      </c>
      <c r="C144" s="52" t="s">
        <v>192</v>
      </c>
      <c r="D144" s="48" t="s">
        <v>192</v>
      </c>
      <c r="E144" s="135">
        <v>1</v>
      </c>
      <c r="F144" s="54" t="s">
        <v>192</v>
      </c>
      <c r="G144" s="136">
        <v>0</v>
      </c>
      <c r="H144" s="136">
        <v>0</v>
      </c>
      <c r="I144" s="136">
        <v>0</v>
      </c>
      <c r="J144" s="137">
        <f t="shared" si="0"/>
        <v>0</v>
      </c>
      <c r="K144" s="138"/>
      <c r="L144" s="138"/>
      <c r="M144" s="138"/>
      <c r="N144" s="138"/>
      <c r="O144" s="138"/>
      <c r="P144" s="138"/>
      <c r="Q144" s="138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x14ac:dyDescent="0.2">
      <c r="A145" s="54" t="s">
        <v>192</v>
      </c>
      <c r="B145" s="67" t="s">
        <v>29</v>
      </c>
      <c r="C145" s="52" t="s">
        <v>192</v>
      </c>
      <c r="D145" s="48" t="s">
        <v>192</v>
      </c>
      <c r="E145" s="135">
        <v>1</v>
      </c>
      <c r="F145" s="54" t="s">
        <v>192</v>
      </c>
      <c r="G145" s="136">
        <v>0</v>
      </c>
      <c r="H145" s="136">
        <v>0</v>
      </c>
      <c r="I145" s="136">
        <v>0</v>
      </c>
      <c r="J145" s="137">
        <f t="shared" si="0"/>
        <v>0</v>
      </c>
      <c r="K145" s="138"/>
      <c r="L145" s="138"/>
      <c r="M145" s="138"/>
      <c r="N145" s="138"/>
      <c r="O145" s="138"/>
      <c r="P145" s="138"/>
      <c r="Q145" s="13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54" t="s">
        <v>192</v>
      </c>
      <c r="B146" s="67" t="s">
        <v>29</v>
      </c>
      <c r="C146" s="52" t="s">
        <v>192</v>
      </c>
      <c r="D146" s="48" t="s">
        <v>192</v>
      </c>
      <c r="E146" s="135">
        <v>1</v>
      </c>
      <c r="F146" s="54" t="s">
        <v>192</v>
      </c>
      <c r="G146" s="136">
        <v>0</v>
      </c>
      <c r="H146" s="136">
        <v>0</v>
      </c>
      <c r="I146" s="136">
        <v>0</v>
      </c>
      <c r="J146" s="137">
        <f t="shared" si="0"/>
        <v>0</v>
      </c>
      <c r="K146" s="138"/>
      <c r="L146" s="138"/>
      <c r="M146" s="138"/>
      <c r="N146" s="138"/>
      <c r="O146" s="138"/>
      <c r="P146" s="138"/>
      <c r="Q146" s="13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54" t="s">
        <v>192</v>
      </c>
      <c r="B147" s="67" t="s">
        <v>29</v>
      </c>
      <c r="C147" s="52" t="s">
        <v>192</v>
      </c>
      <c r="D147" s="48" t="s">
        <v>192</v>
      </c>
      <c r="E147" s="135">
        <v>1</v>
      </c>
      <c r="F147" s="54" t="s">
        <v>192</v>
      </c>
      <c r="G147" s="136">
        <v>0</v>
      </c>
      <c r="H147" s="136">
        <v>0</v>
      </c>
      <c r="I147" s="136">
        <v>0</v>
      </c>
      <c r="J147" s="137">
        <f t="shared" si="0"/>
        <v>0</v>
      </c>
      <c r="K147" s="138"/>
      <c r="L147" s="138"/>
      <c r="M147" s="138"/>
      <c r="N147" s="138"/>
      <c r="O147" s="138"/>
      <c r="P147" s="138"/>
      <c r="Q147" s="138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x14ac:dyDescent="0.2">
      <c r="A148" s="54" t="s">
        <v>192</v>
      </c>
      <c r="B148" s="67" t="s">
        <v>29</v>
      </c>
      <c r="C148" s="52" t="s">
        <v>192</v>
      </c>
      <c r="D148" s="48" t="s">
        <v>192</v>
      </c>
      <c r="E148" s="135">
        <v>1</v>
      </c>
      <c r="F148" s="54" t="s">
        <v>192</v>
      </c>
      <c r="G148" s="136">
        <v>0</v>
      </c>
      <c r="H148" s="136">
        <v>0</v>
      </c>
      <c r="I148" s="136">
        <v>0</v>
      </c>
      <c r="J148" s="137">
        <f t="shared" si="0"/>
        <v>0</v>
      </c>
      <c r="K148" s="138"/>
      <c r="L148" s="138"/>
      <c r="M148" s="138"/>
      <c r="N148" s="138"/>
      <c r="O148" s="138"/>
      <c r="P148" s="138"/>
      <c r="Q148" s="138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x14ac:dyDescent="0.2">
      <c r="A149" s="54" t="s">
        <v>192</v>
      </c>
      <c r="B149" s="67" t="s">
        <v>29</v>
      </c>
      <c r="C149" s="52" t="s">
        <v>192</v>
      </c>
      <c r="D149" s="48" t="s">
        <v>192</v>
      </c>
      <c r="E149" s="135">
        <v>1</v>
      </c>
      <c r="F149" s="54" t="s">
        <v>192</v>
      </c>
      <c r="G149" s="136">
        <v>0</v>
      </c>
      <c r="H149" s="136">
        <v>0</v>
      </c>
      <c r="I149" s="136">
        <v>0</v>
      </c>
      <c r="J149" s="137">
        <f t="shared" si="0"/>
        <v>0</v>
      </c>
      <c r="K149" s="138"/>
      <c r="L149" s="138"/>
      <c r="M149" s="138"/>
      <c r="N149" s="138"/>
      <c r="O149" s="138"/>
      <c r="P149" s="138"/>
      <c r="Q149" s="13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54" t="s">
        <v>192</v>
      </c>
      <c r="B150" s="67" t="s">
        <v>29</v>
      </c>
      <c r="C150" s="52" t="s">
        <v>192</v>
      </c>
      <c r="D150" s="48" t="s">
        <v>192</v>
      </c>
      <c r="E150" s="135">
        <v>1</v>
      </c>
      <c r="F150" s="54" t="s">
        <v>192</v>
      </c>
      <c r="G150" s="136">
        <v>0</v>
      </c>
      <c r="H150" s="136">
        <v>0</v>
      </c>
      <c r="I150" s="136">
        <v>0</v>
      </c>
      <c r="J150" s="137">
        <f t="shared" si="0"/>
        <v>0</v>
      </c>
      <c r="K150" s="138"/>
      <c r="L150" s="138"/>
      <c r="M150" s="138"/>
      <c r="N150" s="138"/>
      <c r="O150" s="138"/>
      <c r="P150" s="138"/>
      <c r="Q150" s="138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x14ac:dyDescent="0.2">
      <c r="A151" s="54" t="s">
        <v>192</v>
      </c>
      <c r="B151" s="67" t="s">
        <v>29</v>
      </c>
      <c r="C151" s="52" t="s">
        <v>192</v>
      </c>
      <c r="D151" s="48" t="s">
        <v>192</v>
      </c>
      <c r="E151" s="135">
        <v>1</v>
      </c>
      <c r="F151" s="54" t="s">
        <v>192</v>
      </c>
      <c r="G151" s="136">
        <v>0</v>
      </c>
      <c r="H151" s="136">
        <v>0</v>
      </c>
      <c r="I151" s="136">
        <v>0</v>
      </c>
      <c r="J151" s="137">
        <f t="shared" si="0"/>
        <v>0</v>
      </c>
      <c r="K151" s="138"/>
      <c r="L151" s="138"/>
      <c r="M151" s="138"/>
      <c r="N151" s="138"/>
      <c r="O151" s="138"/>
      <c r="P151" s="138"/>
      <c r="Q151" s="13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54" t="s">
        <v>192</v>
      </c>
      <c r="B152" s="67" t="s">
        <v>29</v>
      </c>
      <c r="C152" s="52" t="s">
        <v>192</v>
      </c>
      <c r="D152" s="48" t="s">
        <v>192</v>
      </c>
      <c r="E152" s="135">
        <v>1</v>
      </c>
      <c r="F152" s="54" t="s">
        <v>192</v>
      </c>
      <c r="G152" s="136">
        <v>0</v>
      </c>
      <c r="H152" s="136">
        <v>0</v>
      </c>
      <c r="I152" s="136">
        <v>0</v>
      </c>
      <c r="J152" s="137">
        <f t="shared" si="0"/>
        <v>0</v>
      </c>
      <c r="K152" s="138"/>
      <c r="L152" s="138"/>
      <c r="M152" s="138"/>
      <c r="N152" s="138"/>
      <c r="O152" s="138"/>
      <c r="P152" s="138"/>
      <c r="Q152" s="13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54" t="s">
        <v>192</v>
      </c>
      <c r="B153" s="67" t="s">
        <v>29</v>
      </c>
      <c r="C153" s="52" t="s">
        <v>192</v>
      </c>
      <c r="D153" s="48" t="s">
        <v>192</v>
      </c>
      <c r="E153" s="135">
        <v>1</v>
      </c>
      <c r="F153" s="54" t="s">
        <v>192</v>
      </c>
      <c r="G153" s="136">
        <v>0</v>
      </c>
      <c r="H153" s="136">
        <v>0</v>
      </c>
      <c r="I153" s="136">
        <v>0</v>
      </c>
      <c r="J153" s="137">
        <f t="shared" si="0"/>
        <v>0</v>
      </c>
      <c r="K153" s="138"/>
      <c r="L153" s="138"/>
      <c r="M153" s="138"/>
      <c r="N153" s="138"/>
      <c r="O153" s="138"/>
      <c r="P153" s="138"/>
      <c r="Q153" s="13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54" t="s">
        <v>192</v>
      </c>
      <c r="B154" s="67" t="s">
        <v>29</v>
      </c>
      <c r="C154" s="52" t="s">
        <v>192</v>
      </c>
      <c r="D154" s="48" t="s">
        <v>192</v>
      </c>
      <c r="E154" s="135">
        <v>1</v>
      </c>
      <c r="F154" s="54" t="s">
        <v>192</v>
      </c>
      <c r="G154" s="136">
        <v>0</v>
      </c>
      <c r="H154" s="136">
        <v>0</v>
      </c>
      <c r="I154" s="136">
        <v>0</v>
      </c>
      <c r="J154" s="137">
        <f t="shared" si="0"/>
        <v>0</v>
      </c>
      <c r="K154" s="138"/>
      <c r="L154" s="138"/>
      <c r="M154" s="138"/>
      <c r="N154" s="138"/>
      <c r="O154" s="138"/>
      <c r="P154" s="138"/>
      <c r="Q154" s="13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54" t="s">
        <v>192</v>
      </c>
      <c r="B155" s="67" t="s">
        <v>29</v>
      </c>
      <c r="C155" s="52" t="s">
        <v>192</v>
      </c>
      <c r="D155" s="48" t="s">
        <v>192</v>
      </c>
      <c r="E155" s="135">
        <v>1</v>
      </c>
      <c r="F155" s="54" t="s">
        <v>192</v>
      </c>
      <c r="G155" s="136">
        <v>0</v>
      </c>
      <c r="H155" s="136">
        <v>0</v>
      </c>
      <c r="I155" s="136">
        <v>0</v>
      </c>
      <c r="J155" s="137">
        <f t="shared" si="0"/>
        <v>0</v>
      </c>
      <c r="K155" s="138"/>
      <c r="L155" s="138"/>
      <c r="M155" s="138"/>
      <c r="N155" s="138"/>
      <c r="O155" s="138"/>
      <c r="P155" s="138"/>
      <c r="Q155" s="13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54" t="s">
        <v>192</v>
      </c>
      <c r="B156" s="67" t="s">
        <v>29</v>
      </c>
      <c r="C156" s="52" t="s">
        <v>192</v>
      </c>
      <c r="D156" s="48" t="s">
        <v>192</v>
      </c>
      <c r="E156" s="135">
        <v>1</v>
      </c>
      <c r="F156" s="54" t="s">
        <v>192</v>
      </c>
      <c r="G156" s="136">
        <v>0</v>
      </c>
      <c r="H156" s="136">
        <v>0</v>
      </c>
      <c r="I156" s="136">
        <v>0</v>
      </c>
      <c r="J156" s="137">
        <f t="shared" si="0"/>
        <v>0</v>
      </c>
      <c r="K156" s="138"/>
      <c r="L156" s="138"/>
      <c r="M156" s="138"/>
      <c r="N156" s="138"/>
      <c r="O156" s="138"/>
      <c r="P156" s="138"/>
      <c r="Q156" s="13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x14ac:dyDescent="0.2">
      <c r="A157" s="54" t="s">
        <v>192</v>
      </c>
      <c r="B157" s="67" t="s">
        <v>29</v>
      </c>
      <c r="C157" s="52" t="s">
        <v>192</v>
      </c>
      <c r="D157" s="48" t="s">
        <v>192</v>
      </c>
      <c r="E157" s="135">
        <v>1</v>
      </c>
      <c r="F157" s="54" t="s">
        <v>192</v>
      </c>
      <c r="G157" s="136">
        <v>0</v>
      </c>
      <c r="H157" s="136">
        <v>0</v>
      </c>
      <c r="I157" s="136">
        <v>0</v>
      </c>
      <c r="J157" s="137">
        <f t="shared" si="0"/>
        <v>0</v>
      </c>
      <c r="K157" s="138"/>
      <c r="L157" s="138"/>
      <c r="M157" s="138"/>
      <c r="N157" s="138"/>
      <c r="O157" s="138"/>
      <c r="P157" s="138"/>
      <c r="Q157" s="138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x14ac:dyDescent="0.2">
      <c r="A158" s="54" t="s">
        <v>192</v>
      </c>
      <c r="B158" s="67" t="s">
        <v>29</v>
      </c>
      <c r="C158" s="52" t="s">
        <v>192</v>
      </c>
      <c r="D158" s="48" t="s">
        <v>192</v>
      </c>
      <c r="E158" s="135">
        <v>1</v>
      </c>
      <c r="F158" s="54" t="s">
        <v>192</v>
      </c>
      <c r="G158" s="136">
        <v>0</v>
      </c>
      <c r="H158" s="136">
        <v>0</v>
      </c>
      <c r="I158" s="136">
        <v>0</v>
      </c>
      <c r="J158" s="137">
        <f t="shared" si="0"/>
        <v>0</v>
      </c>
      <c r="K158" s="138"/>
      <c r="L158" s="138"/>
      <c r="M158" s="138"/>
      <c r="N158" s="138"/>
      <c r="O158" s="138"/>
      <c r="P158" s="138"/>
      <c r="Q158" s="138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x14ac:dyDescent="0.2">
      <c r="A159" s="54" t="s">
        <v>192</v>
      </c>
      <c r="B159" s="67" t="s">
        <v>29</v>
      </c>
      <c r="C159" s="52" t="s">
        <v>192</v>
      </c>
      <c r="D159" s="48" t="s">
        <v>192</v>
      </c>
      <c r="E159" s="135">
        <v>1</v>
      </c>
      <c r="F159" s="54" t="s">
        <v>192</v>
      </c>
      <c r="G159" s="136">
        <v>0</v>
      </c>
      <c r="H159" s="136">
        <v>0</v>
      </c>
      <c r="I159" s="136">
        <v>0</v>
      </c>
      <c r="J159" s="137">
        <f t="shared" si="0"/>
        <v>0</v>
      </c>
      <c r="K159" s="138"/>
      <c r="L159" s="138"/>
      <c r="M159" s="138"/>
      <c r="N159" s="138"/>
      <c r="O159" s="138"/>
      <c r="P159" s="138"/>
      <c r="Q159" s="138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x14ac:dyDescent="0.2">
      <c r="A160" s="54" t="s">
        <v>192</v>
      </c>
      <c r="B160" s="67" t="s">
        <v>29</v>
      </c>
      <c r="C160" s="52" t="s">
        <v>192</v>
      </c>
      <c r="D160" s="48" t="s">
        <v>192</v>
      </c>
      <c r="E160" s="135">
        <v>1</v>
      </c>
      <c r="F160" s="54" t="s">
        <v>192</v>
      </c>
      <c r="G160" s="136">
        <v>0</v>
      </c>
      <c r="H160" s="136">
        <v>0</v>
      </c>
      <c r="I160" s="136">
        <v>0</v>
      </c>
      <c r="J160" s="137">
        <f t="shared" si="0"/>
        <v>0</v>
      </c>
      <c r="K160" s="138"/>
      <c r="L160" s="138"/>
      <c r="M160" s="138"/>
      <c r="N160" s="138"/>
      <c r="O160" s="138"/>
      <c r="P160" s="138"/>
      <c r="Q160" s="138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x14ac:dyDescent="0.2">
      <c r="A161" s="54" t="s">
        <v>192</v>
      </c>
      <c r="B161" s="67" t="s">
        <v>29</v>
      </c>
      <c r="C161" s="52" t="s">
        <v>192</v>
      </c>
      <c r="D161" s="48" t="s">
        <v>192</v>
      </c>
      <c r="E161" s="135">
        <v>1</v>
      </c>
      <c r="F161" s="54" t="s">
        <v>192</v>
      </c>
      <c r="G161" s="136">
        <v>0</v>
      </c>
      <c r="H161" s="136">
        <v>0</v>
      </c>
      <c r="I161" s="136">
        <v>0</v>
      </c>
      <c r="J161" s="137">
        <f t="shared" si="0"/>
        <v>0</v>
      </c>
      <c r="K161" s="138"/>
      <c r="L161" s="138"/>
      <c r="M161" s="138"/>
      <c r="N161" s="138"/>
      <c r="O161" s="138"/>
      <c r="P161" s="138"/>
      <c r="Q161" s="138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x14ac:dyDescent="0.2">
      <c r="A162" s="54" t="s">
        <v>192</v>
      </c>
      <c r="B162" s="67" t="s">
        <v>29</v>
      </c>
      <c r="C162" s="52" t="s">
        <v>192</v>
      </c>
      <c r="D162" s="48" t="s">
        <v>192</v>
      </c>
      <c r="E162" s="135">
        <v>1</v>
      </c>
      <c r="F162" s="54" t="s">
        <v>192</v>
      </c>
      <c r="G162" s="136">
        <v>0</v>
      </c>
      <c r="H162" s="136">
        <v>0</v>
      </c>
      <c r="I162" s="136">
        <v>0</v>
      </c>
      <c r="J162" s="137">
        <f t="shared" si="0"/>
        <v>0</v>
      </c>
      <c r="K162" s="138"/>
      <c r="L162" s="138"/>
      <c r="M162" s="138"/>
      <c r="N162" s="138"/>
      <c r="O162" s="138"/>
      <c r="P162" s="138"/>
      <c r="Q162" s="138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x14ac:dyDescent="0.2">
      <c r="A163" s="54" t="s">
        <v>192</v>
      </c>
      <c r="B163" s="67" t="s">
        <v>29</v>
      </c>
      <c r="C163" s="52" t="s">
        <v>192</v>
      </c>
      <c r="D163" s="48" t="s">
        <v>192</v>
      </c>
      <c r="E163" s="135">
        <v>1</v>
      </c>
      <c r="F163" s="54" t="s">
        <v>192</v>
      </c>
      <c r="G163" s="136">
        <v>0</v>
      </c>
      <c r="H163" s="136">
        <v>0</v>
      </c>
      <c r="I163" s="136">
        <v>0</v>
      </c>
      <c r="J163" s="137">
        <f t="shared" si="0"/>
        <v>0</v>
      </c>
      <c r="K163" s="138"/>
      <c r="L163" s="138"/>
      <c r="M163" s="138"/>
      <c r="N163" s="138"/>
      <c r="O163" s="138"/>
      <c r="P163" s="138"/>
      <c r="Q163" s="138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x14ac:dyDescent="0.2">
      <c r="A164" s="54" t="s">
        <v>192</v>
      </c>
      <c r="B164" s="67" t="s">
        <v>29</v>
      </c>
      <c r="C164" s="52" t="s">
        <v>192</v>
      </c>
      <c r="D164" s="48" t="s">
        <v>192</v>
      </c>
      <c r="E164" s="135">
        <v>1</v>
      </c>
      <c r="F164" s="54" t="s">
        <v>192</v>
      </c>
      <c r="G164" s="136">
        <v>0</v>
      </c>
      <c r="H164" s="136">
        <v>0</v>
      </c>
      <c r="I164" s="136">
        <v>0</v>
      </c>
      <c r="J164" s="137">
        <f t="shared" si="0"/>
        <v>0</v>
      </c>
      <c r="K164" s="138"/>
      <c r="L164" s="138"/>
      <c r="M164" s="138"/>
      <c r="N164" s="138"/>
      <c r="O164" s="138"/>
      <c r="P164" s="138"/>
      <c r="Q164" s="138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x14ac:dyDescent="0.2">
      <c r="A165" s="54" t="s">
        <v>192</v>
      </c>
      <c r="B165" s="67" t="s">
        <v>29</v>
      </c>
      <c r="C165" s="52" t="s">
        <v>192</v>
      </c>
      <c r="D165" s="48" t="s">
        <v>192</v>
      </c>
      <c r="E165" s="135">
        <v>1</v>
      </c>
      <c r="F165" s="54" t="s">
        <v>192</v>
      </c>
      <c r="G165" s="136">
        <v>0</v>
      </c>
      <c r="H165" s="136">
        <v>0</v>
      </c>
      <c r="I165" s="136">
        <v>0</v>
      </c>
      <c r="J165" s="137">
        <f t="shared" si="0"/>
        <v>0</v>
      </c>
      <c r="K165" s="138"/>
      <c r="L165" s="138"/>
      <c r="M165" s="138"/>
      <c r="N165" s="138"/>
      <c r="O165" s="138"/>
      <c r="P165" s="138"/>
      <c r="Q165" s="138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x14ac:dyDescent="0.2">
      <c r="A166" s="54" t="s">
        <v>192</v>
      </c>
      <c r="B166" s="67" t="s">
        <v>29</v>
      </c>
      <c r="C166" s="52" t="s">
        <v>192</v>
      </c>
      <c r="D166" s="48" t="s">
        <v>192</v>
      </c>
      <c r="E166" s="135">
        <v>1</v>
      </c>
      <c r="F166" s="54" t="s">
        <v>192</v>
      </c>
      <c r="G166" s="136">
        <v>0</v>
      </c>
      <c r="H166" s="136">
        <v>0</v>
      </c>
      <c r="I166" s="136">
        <v>0</v>
      </c>
      <c r="J166" s="137">
        <f t="shared" si="0"/>
        <v>0</v>
      </c>
      <c r="K166" s="138"/>
      <c r="L166" s="138"/>
      <c r="M166" s="138"/>
      <c r="N166" s="138"/>
      <c r="O166" s="138"/>
      <c r="P166" s="138"/>
      <c r="Q166" s="138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x14ac:dyDescent="0.2">
      <c r="A167" s="54" t="s">
        <v>192</v>
      </c>
      <c r="B167" s="67" t="s">
        <v>29</v>
      </c>
      <c r="C167" s="52" t="s">
        <v>192</v>
      </c>
      <c r="D167" s="48" t="s">
        <v>192</v>
      </c>
      <c r="E167" s="135">
        <v>1</v>
      </c>
      <c r="F167" s="54" t="s">
        <v>192</v>
      </c>
      <c r="G167" s="136">
        <v>0</v>
      </c>
      <c r="H167" s="136">
        <v>0</v>
      </c>
      <c r="I167" s="136">
        <v>0</v>
      </c>
      <c r="J167" s="137">
        <f t="shared" si="0"/>
        <v>0</v>
      </c>
      <c r="K167" s="138"/>
      <c r="L167" s="138"/>
      <c r="M167" s="138"/>
      <c r="N167" s="138"/>
      <c r="O167" s="138"/>
      <c r="P167" s="138"/>
      <c r="Q167" s="138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x14ac:dyDescent="0.2">
      <c r="A168" s="61" t="s">
        <v>205</v>
      </c>
      <c r="B168" s="67" t="s">
        <v>31</v>
      </c>
      <c r="C168" s="101" t="s">
        <v>185</v>
      </c>
      <c r="D168" s="48" t="s">
        <v>190</v>
      </c>
      <c r="E168" s="135">
        <v>1</v>
      </c>
      <c r="F168" s="82" t="s">
        <v>560</v>
      </c>
      <c r="G168" s="136">
        <v>0</v>
      </c>
      <c r="H168" s="136">
        <v>1441.31</v>
      </c>
      <c r="I168" s="136">
        <v>5765.22</v>
      </c>
      <c r="J168" s="137">
        <f t="shared" si="0"/>
        <v>7206.5300000000007</v>
      </c>
      <c r="K168" s="138"/>
      <c r="L168" s="138"/>
      <c r="M168" s="138"/>
      <c r="N168" s="138"/>
      <c r="O168" s="138"/>
      <c r="P168" s="138"/>
      <c r="Q168" s="138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x14ac:dyDescent="0.2">
      <c r="A169" s="81" t="s">
        <v>205</v>
      </c>
      <c r="B169" s="48" t="s">
        <v>31</v>
      </c>
      <c r="C169" s="48" t="s">
        <v>191</v>
      </c>
      <c r="D169" s="48" t="s">
        <v>190</v>
      </c>
      <c r="E169" s="135">
        <v>1</v>
      </c>
      <c r="F169" s="81" t="s">
        <v>606</v>
      </c>
      <c r="G169" s="136">
        <v>0</v>
      </c>
      <c r="H169" s="136">
        <v>1441.31</v>
      </c>
      <c r="I169" s="136">
        <v>5765.22</v>
      </c>
      <c r="J169" s="137">
        <f t="shared" si="0"/>
        <v>7206.5300000000007</v>
      </c>
      <c r="K169" s="138"/>
      <c r="L169" s="138"/>
      <c r="M169" s="138"/>
      <c r="N169" s="138"/>
      <c r="O169" s="138"/>
      <c r="P169" s="138"/>
      <c r="Q169" s="13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121" t="s">
        <v>205</v>
      </c>
      <c r="B170" s="145" t="s">
        <v>31</v>
      </c>
      <c r="C170" s="145" t="s">
        <v>186</v>
      </c>
      <c r="D170" s="145" t="s">
        <v>190</v>
      </c>
      <c r="E170" s="186">
        <v>1</v>
      </c>
      <c r="F170" s="120" t="s">
        <v>220</v>
      </c>
      <c r="G170" s="147">
        <v>0</v>
      </c>
      <c r="H170" s="147">
        <v>1441.31</v>
      </c>
      <c r="I170" s="147">
        <v>5765.22</v>
      </c>
      <c r="J170" s="148">
        <f t="shared" ref="J170:J233" si="1">SUM(G170:I170)</f>
        <v>7206.5300000000007</v>
      </c>
      <c r="K170" s="149"/>
      <c r="L170" s="149"/>
      <c r="M170" s="149"/>
      <c r="N170" s="149"/>
      <c r="O170" s="149"/>
      <c r="P170" s="149"/>
      <c r="Q170" s="14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</row>
    <row r="171" spans="1:30" ht="15.75" customHeight="1" x14ac:dyDescent="0.2">
      <c r="A171" s="110" t="s">
        <v>205</v>
      </c>
      <c r="B171" s="67" t="s">
        <v>31</v>
      </c>
      <c r="C171" s="67" t="s">
        <v>186</v>
      </c>
      <c r="D171" s="67" t="s">
        <v>190</v>
      </c>
      <c r="E171" s="139">
        <v>1</v>
      </c>
      <c r="F171" s="88" t="s">
        <v>264</v>
      </c>
      <c r="G171" s="140">
        <v>0</v>
      </c>
      <c r="H171" s="140">
        <v>1441.31</v>
      </c>
      <c r="I171" s="140">
        <v>5765.22</v>
      </c>
      <c r="J171" s="141">
        <f t="shared" si="1"/>
        <v>7206.5300000000007</v>
      </c>
      <c r="K171" s="142"/>
      <c r="L171" s="142"/>
      <c r="M171" s="142"/>
      <c r="N171" s="142"/>
      <c r="O171" s="142"/>
      <c r="P171" s="142"/>
      <c r="Q171" s="142"/>
      <c r="R171" s="105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5"/>
      <c r="AD171" s="105"/>
    </row>
    <row r="172" spans="1:30" x14ac:dyDescent="0.2">
      <c r="A172" s="126" t="s">
        <v>205</v>
      </c>
      <c r="B172" s="48" t="s">
        <v>31</v>
      </c>
      <c r="C172" s="83" t="s">
        <v>188</v>
      </c>
      <c r="D172" s="48" t="s">
        <v>190</v>
      </c>
      <c r="E172" s="135">
        <v>1</v>
      </c>
      <c r="F172" s="82" t="s">
        <v>412</v>
      </c>
      <c r="G172" s="136">
        <v>0</v>
      </c>
      <c r="H172" s="140">
        <v>1441.31</v>
      </c>
      <c r="I172" s="140">
        <v>5765.22</v>
      </c>
      <c r="J172" s="137">
        <f t="shared" si="1"/>
        <v>7206.5300000000007</v>
      </c>
      <c r="K172" s="138"/>
      <c r="L172" s="138"/>
      <c r="M172" s="138"/>
      <c r="N172" s="138"/>
      <c r="O172" s="138"/>
      <c r="P172" s="138"/>
      <c r="Q172" s="13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x14ac:dyDescent="0.2">
      <c r="A173" s="126" t="s">
        <v>205</v>
      </c>
      <c r="B173" s="48" t="s">
        <v>31</v>
      </c>
      <c r="C173" s="83" t="s">
        <v>187</v>
      </c>
      <c r="D173" s="48" t="s">
        <v>190</v>
      </c>
      <c r="E173" s="143">
        <v>1</v>
      </c>
      <c r="F173" s="63" t="s">
        <v>752</v>
      </c>
      <c r="G173" s="136">
        <v>0</v>
      </c>
      <c r="H173" s="136">
        <v>1441.31</v>
      </c>
      <c r="I173" s="136">
        <v>5765.22</v>
      </c>
      <c r="J173" s="137">
        <f t="shared" si="1"/>
        <v>7206.5300000000007</v>
      </c>
      <c r="K173" s="138"/>
      <c r="L173" s="138"/>
      <c r="M173" s="138"/>
      <c r="N173" s="138"/>
      <c r="O173" s="138"/>
      <c r="P173" s="138"/>
      <c r="Q173" s="138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x14ac:dyDescent="0.2">
      <c r="A174" s="107" t="s">
        <v>882</v>
      </c>
      <c r="B174" s="67" t="s">
        <v>31</v>
      </c>
      <c r="C174" s="101" t="s">
        <v>212</v>
      </c>
      <c r="D174" s="67" t="s">
        <v>190</v>
      </c>
      <c r="E174" s="144">
        <v>1</v>
      </c>
      <c r="F174" s="119" t="s">
        <v>355</v>
      </c>
      <c r="G174" s="140">
        <v>0</v>
      </c>
      <c r="H174" s="136">
        <v>1441.31</v>
      </c>
      <c r="I174" s="136">
        <v>5765.22</v>
      </c>
      <c r="J174" s="141">
        <f t="shared" si="1"/>
        <v>7206.5300000000007</v>
      </c>
      <c r="K174" s="142"/>
      <c r="L174" s="142"/>
      <c r="M174" s="142"/>
      <c r="N174" s="142"/>
      <c r="O174" s="142"/>
      <c r="P174" s="142"/>
      <c r="Q174" s="142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</row>
    <row r="175" spans="1:30" x14ac:dyDescent="0.2">
      <c r="A175" s="82" t="s">
        <v>205</v>
      </c>
      <c r="B175" s="48" t="s">
        <v>31</v>
      </c>
      <c r="C175" s="83" t="s">
        <v>191</v>
      </c>
      <c r="D175" s="48" t="s">
        <v>190</v>
      </c>
      <c r="E175" s="143">
        <v>1</v>
      </c>
      <c r="F175" s="82" t="s">
        <v>343</v>
      </c>
      <c r="G175" s="136">
        <v>0</v>
      </c>
      <c r="H175" s="136">
        <v>1441.31</v>
      </c>
      <c r="I175" s="136">
        <v>5765.22</v>
      </c>
      <c r="J175" s="137">
        <f t="shared" si="1"/>
        <v>7206.5300000000007</v>
      </c>
      <c r="K175" s="138"/>
      <c r="L175" s="138"/>
      <c r="M175" s="138"/>
      <c r="N175" s="138"/>
      <c r="O175" s="138"/>
      <c r="P175" s="138"/>
      <c r="Q175" s="138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x14ac:dyDescent="0.2">
      <c r="A176" s="61" t="s">
        <v>205</v>
      </c>
      <c r="B176" s="48" t="s">
        <v>31</v>
      </c>
      <c r="C176" s="48" t="s">
        <v>185</v>
      </c>
      <c r="D176" s="48" t="s">
        <v>190</v>
      </c>
      <c r="E176" s="143">
        <v>1</v>
      </c>
      <c r="F176" s="81" t="s">
        <v>283</v>
      </c>
      <c r="G176" s="136">
        <v>0</v>
      </c>
      <c r="H176" s="136">
        <v>1441.31</v>
      </c>
      <c r="I176" s="136">
        <v>5765.22</v>
      </c>
      <c r="J176" s="137">
        <f t="shared" si="1"/>
        <v>7206.5300000000007</v>
      </c>
      <c r="K176" s="138"/>
      <c r="L176" s="138"/>
      <c r="M176" s="138"/>
      <c r="N176" s="138"/>
      <c r="O176" s="138"/>
      <c r="P176" s="138"/>
      <c r="Q176" s="138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x14ac:dyDescent="0.2">
      <c r="A177" s="107" t="s">
        <v>205</v>
      </c>
      <c r="B177" s="67" t="s">
        <v>31</v>
      </c>
      <c r="C177" s="101" t="s">
        <v>212</v>
      </c>
      <c r="D177" s="67" t="s">
        <v>190</v>
      </c>
      <c r="E177" s="144">
        <v>1</v>
      </c>
      <c r="F177" s="119" t="s">
        <v>548</v>
      </c>
      <c r="G177" s="140">
        <v>0</v>
      </c>
      <c r="H177" s="140">
        <v>1441.31</v>
      </c>
      <c r="I177" s="140">
        <v>5765.22</v>
      </c>
      <c r="J177" s="141">
        <f t="shared" si="1"/>
        <v>7206.5300000000007</v>
      </c>
      <c r="K177" s="142"/>
      <c r="L177" s="142"/>
      <c r="M177" s="142"/>
      <c r="N177" s="142"/>
      <c r="O177" s="142"/>
      <c r="P177" s="142"/>
      <c r="Q177" s="142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x14ac:dyDescent="0.2">
      <c r="A178" s="110" t="s">
        <v>205</v>
      </c>
      <c r="B178" s="67" t="s">
        <v>31</v>
      </c>
      <c r="C178" s="101" t="s">
        <v>191</v>
      </c>
      <c r="D178" s="67" t="s">
        <v>190</v>
      </c>
      <c r="E178" s="144">
        <v>1</v>
      </c>
      <c r="F178" s="88" t="s">
        <v>379</v>
      </c>
      <c r="G178" s="140">
        <v>0</v>
      </c>
      <c r="H178" s="140">
        <v>1441.31</v>
      </c>
      <c r="I178" s="140">
        <v>5765.22</v>
      </c>
      <c r="J178" s="141">
        <f t="shared" si="1"/>
        <v>7206.5300000000007</v>
      </c>
      <c r="K178" s="142"/>
      <c r="L178" s="142"/>
      <c r="M178" s="142"/>
      <c r="N178" s="142"/>
      <c r="O178" s="142"/>
      <c r="P178" s="142"/>
      <c r="Q178" s="142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x14ac:dyDescent="0.2">
      <c r="A179" s="126" t="s">
        <v>205</v>
      </c>
      <c r="B179" s="48" t="s">
        <v>31</v>
      </c>
      <c r="C179" s="101" t="s">
        <v>212</v>
      </c>
      <c r="D179" s="48" t="s">
        <v>190</v>
      </c>
      <c r="E179" s="143">
        <v>1</v>
      </c>
      <c r="F179" s="82" t="s">
        <v>601</v>
      </c>
      <c r="G179" s="136">
        <v>0</v>
      </c>
      <c r="H179" s="136">
        <v>1441.31</v>
      </c>
      <c r="I179" s="136">
        <v>5765.22</v>
      </c>
      <c r="J179" s="137">
        <f t="shared" si="1"/>
        <v>7206.5300000000007</v>
      </c>
      <c r="K179" s="138"/>
      <c r="L179" s="138"/>
      <c r="M179" s="138"/>
      <c r="N179" s="138"/>
      <c r="O179" s="138"/>
      <c r="P179" s="138"/>
      <c r="Q179" s="138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x14ac:dyDescent="0.2">
      <c r="A180" s="110" t="s">
        <v>884</v>
      </c>
      <c r="B180" s="67" t="s">
        <v>31</v>
      </c>
      <c r="C180" s="67" t="s">
        <v>188</v>
      </c>
      <c r="D180" s="67" t="s">
        <v>190</v>
      </c>
      <c r="E180" s="144">
        <v>1</v>
      </c>
      <c r="F180" s="88" t="s">
        <v>636</v>
      </c>
      <c r="G180" s="140">
        <v>0</v>
      </c>
      <c r="H180" s="136">
        <v>1441.31</v>
      </c>
      <c r="I180" s="136">
        <v>5765.22</v>
      </c>
      <c r="J180" s="141">
        <f t="shared" si="1"/>
        <v>7206.5300000000007</v>
      </c>
      <c r="K180" s="142"/>
      <c r="L180" s="142"/>
      <c r="M180" s="142"/>
      <c r="N180" s="142"/>
      <c r="O180" s="142"/>
      <c r="P180" s="142"/>
      <c r="Q180" s="142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x14ac:dyDescent="0.2">
      <c r="A181" s="107" t="s">
        <v>775</v>
      </c>
      <c r="B181" s="67" t="s">
        <v>31</v>
      </c>
      <c r="C181" s="101" t="s">
        <v>785</v>
      </c>
      <c r="D181" s="67" t="s">
        <v>190</v>
      </c>
      <c r="E181" s="144">
        <v>1</v>
      </c>
      <c r="F181" s="204" t="s">
        <v>824</v>
      </c>
      <c r="G181" s="140">
        <v>0</v>
      </c>
      <c r="H181" s="140">
        <v>1441.31</v>
      </c>
      <c r="I181" s="140">
        <v>5765.22</v>
      </c>
      <c r="J181" s="141">
        <f t="shared" si="1"/>
        <v>7206.5300000000007</v>
      </c>
      <c r="K181" s="142"/>
      <c r="L181" s="142"/>
      <c r="M181" s="142"/>
      <c r="N181" s="142"/>
      <c r="O181" s="142"/>
      <c r="P181" s="142"/>
      <c r="Q181" s="142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07" t="s">
        <v>775</v>
      </c>
      <c r="B182" s="67" t="s">
        <v>31</v>
      </c>
      <c r="C182" s="101" t="s">
        <v>749</v>
      </c>
      <c r="D182" s="67" t="s">
        <v>190</v>
      </c>
      <c r="E182" s="144">
        <v>1</v>
      </c>
      <c r="F182" s="204" t="s">
        <v>825</v>
      </c>
      <c r="G182" s="140">
        <v>0</v>
      </c>
      <c r="H182" s="140">
        <v>1441.31</v>
      </c>
      <c r="I182" s="140">
        <v>5765.22</v>
      </c>
      <c r="J182" s="141">
        <f t="shared" si="1"/>
        <v>7206.5300000000007</v>
      </c>
      <c r="K182" s="142"/>
      <c r="L182" s="142"/>
      <c r="M182" s="142"/>
      <c r="N182" s="142"/>
      <c r="O182" s="142"/>
      <c r="P182" s="142"/>
      <c r="Q182" s="142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10" t="s">
        <v>205</v>
      </c>
      <c r="B183" s="67" t="s">
        <v>31</v>
      </c>
      <c r="C183" s="67" t="s">
        <v>185</v>
      </c>
      <c r="D183" s="67" t="s">
        <v>190</v>
      </c>
      <c r="E183" s="144">
        <v>1</v>
      </c>
      <c r="F183" s="88" t="s">
        <v>262</v>
      </c>
      <c r="G183" s="140">
        <v>0</v>
      </c>
      <c r="H183" s="140">
        <v>1441.31</v>
      </c>
      <c r="I183" s="140">
        <v>5765.22</v>
      </c>
      <c r="J183" s="141">
        <f t="shared" si="1"/>
        <v>7206.5300000000007</v>
      </c>
      <c r="K183" s="142"/>
      <c r="L183" s="142"/>
      <c r="M183" s="142"/>
      <c r="N183" s="142"/>
      <c r="O183" s="142"/>
      <c r="P183" s="142"/>
      <c r="Q183" s="142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07" t="s">
        <v>205</v>
      </c>
      <c r="B184" s="67" t="s">
        <v>31</v>
      </c>
      <c r="C184" s="101" t="s">
        <v>185</v>
      </c>
      <c r="D184" s="67" t="s">
        <v>190</v>
      </c>
      <c r="E184" s="144">
        <v>1</v>
      </c>
      <c r="F184" s="119" t="s">
        <v>653</v>
      </c>
      <c r="G184" s="140">
        <v>0</v>
      </c>
      <c r="H184" s="136">
        <v>1441.31</v>
      </c>
      <c r="I184" s="136">
        <v>5765.22</v>
      </c>
      <c r="J184" s="141">
        <f t="shared" si="1"/>
        <v>7206.5300000000007</v>
      </c>
      <c r="K184" s="142"/>
      <c r="L184" s="142"/>
      <c r="M184" s="142"/>
      <c r="N184" s="142"/>
      <c r="O184" s="142"/>
      <c r="P184" s="142"/>
      <c r="Q184" s="14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61" t="s">
        <v>205</v>
      </c>
      <c r="B185" s="48" t="s">
        <v>31</v>
      </c>
      <c r="C185" s="58" t="s">
        <v>257</v>
      </c>
      <c r="D185" s="48" t="s">
        <v>190</v>
      </c>
      <c r="E185" s="143">
        <v>1</v>
      </c>
      <c r="F185" s="81" t="s">
        <v>255</v>
      </c>
      <c r="G185" s="136">
        <v>0</v>
      </c>
      <c r="H185" s="136">
        <v>1441.31</v>
      </c>
      <c r="I185" s="136">
        <v>5765.22</v>
      </c>
      <c r="J185" s="137">
        <f t="shared" si="1"/>
        <v>7206.5300000000007</v>
      </c>
      <c r="K185" s="138"/>
      <c r="L185" s="138"/>
      <c r="M185" s="138"/>
      <c r="N185" s="138"/>
      <c r="O185" s="138"/>
      <c r="P185" s="138"/>
      <c r="Q185" s="138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s="106" customFormat="1" x14ac:dyDescent="0.2">
      <c r="A186" s="107" t="s">
        <v>205</v>
      </c>
      <c r="B186" s="67" t="s">
        <v>31</v>
      </c>
      <c r="C186" s="101" t="s">
        <v>212</v>
      </c>
      <c r="D186" s="67" t="s">
        <v>190</v>
      </c>
      <c r="E186" s="144">
        <v>1</v>
      </c>
      <c r="F186" s="119" t="s">
        <v>537</v>
      </c>
      <c r="G186" s="140">
        <v>0</v>
      </c>
      <c r="H186" s="140">
        <v>1441.31</v>
      </c>
      <c r="I186" s="140">
        <v>5765.22</v>
      </c>
      <c r="J186" s="141">
        <f t="shared" si="1"/>
        <v>7206.5300000000007</v>
      </c>
      <c r="K186" s="142"/>
      <c r="L186" s="142"/>
      <c r="M186" s="142"/>
      <c r="N186" s="142"/>
      <c r="O186" s="142"/>
      <c r="P186" s="142"/>
      <c r="Q186" s="142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</row>
    <row r="187" spans="1:30" s="106" customFormat="1" x14ac:dyDescent="0.2">
      <c r="A187" s="61" t="s">
        <v>205</v>
      </c>
      <c r="B187" s="48" t="s">
        <v>31</v>
      </c>
      <c r="C187" s="48" t="s">
        <v>186</v>
      </c>
      <c r="D187" s="48" t="s">
        <v>190</v>
      </c>
      <c r="E187" s="143">
        <v>1</v>
      </c>
      <c r="F187" s="81" t="s">
        <v>272</v>
      </c>
      <c r="G187" s="136">
        <v>0</v>
      </c>
      <c r="H187" s="136">
        <v>1441.31</v>
      </c>
      <c r="I187" s="136">
        <v>5765.22</v>
      </c>
      <c r="J187" s="137">
        <f t="shared" si="1"/>
        <v>7206.5300000000007</v>
      </c>
      <c r="K187" s="138"/>
      <c r="L187" s="138"/>
      <c r="M187" s="138"/>
      <c r="N187" s="138"/>
      <c r="O187" s="138"/>
      <c r="P187" s="138"/>
      <c r="Q187" s="138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s="106" customFormat="1" x14ac:dyDescent="0.2">
      <c r="A188" s="126" t="s">
        <v>205</v>
      </c>
      <c r="B188" s="48" t="s">
        <v>31</v>
      </c>
      <c r="C188" s="182" t="s">
        <v>191</v>
      </c>
      <c r="D188" s="48" t="s">
        <v>190</v>
      </c>
      <c r="E188" s="143">
        <v>1</v>
      </c>
      <c r="F188" s="204" t="s">
        <v>719</v>
      </c>
      <c r="G188" s="136">
        <v>0</v>
      </c>
      <c r="H188" s="136">
        <v>1441.31</v>
      </c>
      <c r="I188" s="136">
        <v>5765.22</v>
      </c>
      <c r="J188" s="137">
        <f t="shared" si="1"/>
        <v>7206.5300000000007</v>
      </c>
      <c r="K188" s="138"/>
      <c r="L188" s="138"/>
      <c r="M188" s="138"/>
      <c r="N188" s="138"/>
      <c r="O188" s="138"/>
      <c r="P188" s="138"/>
      <c r="Q188" s="138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s="106" customFormat="1" x14ac:dyDescent="0.2">
      <c r="A189" s="126" t="s">
        <v>205</v>
      </c>
      <c r="B189" s="48" t="s">
        <v>31</v>
      </c>
      <c r="C189" s="182" t="s">
        <v>191</v>
      </c>
      <c r="D189" s="48" t="s">
        <v>190</v>
      </c>
      <c r="E189" s="143">
        <v>1</v>
      </c>
      <c r="F189" s="190" t="s">
        <v>341</v>
      </c>
      <c r="G189" s="136">
        <v>0</v>
      </c>
      <c r="H189" s="136">
        <v>1441.31</v>
      </c>
      <c r="I189" s="136">
        <v>5765.22</v>
      </c>
      <c r="J189" s="137">
        <f t="shared" si="1"/>
        <v>7206.5300000000007</v>
      </c>
      <c r="K189" s="138"/>
      <c r="L189" s="138"/>
      <c r="M189" s="138"/>
      <c r="N189" s="138"/>
      <c r="O189" s="138"/>
      <c r="P189" s="138"/>
      <c r="Q189" s="138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s="106" customFormat="1" x14ac:dyDescent="0.2">
      <c r="A190" s="90" t="s">
        <v>205</v>
      </c>
      <c r="B190" s="67" t="s">
        <v>31</v>
      </c>
      <c r="C190" s="101" t="s">
        <v>212</v>
      </c>
      <c r="D190" s="67" t="s">
        <v>190</v>
      </c>
      <c r="E190" s="144">
        <v>1</v>
      </c>
      <c r="F190" s="90" t="s">
        <v>415</v>
      </c>
      <c r="G190" s="140">
        <v>0</v>
      </c>
      <c r="H190" s="136">
        <v>1441.31</v>
      </c>
      <c r="I190" s="136">
        <v>5765.22</v>
      </c>
      <c r="J190" s="141">
        <f t="shared" si="1"/>
        <v>7206.5300000000007</v>
      </c>
      <c r="K190" s="142"/>
      <c r="L190" s="142"/>
      <c r="M190" s="142"/>
      <c r="N190" s="142"/>
      <c r="O190" s="142"/>
      <c r="P190" s="142"/>
      <c r="Q190" s="142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</row>
    <row r="191" spans="1:30" s="106" customFormat="1" x14ac:dyDescent="0.2">
      <c r="A191" s="107" t="s">
        <v>205</v>
      </c>
      <c r="B191" s="67" t="s">
        <v>31</v>
      </c>
      <c r="C191" s="101" t="s">
        <v>191</v>
      </c>
      <c r="D191" s="67" t="s">
        <v>190</v>
      </c>
      <c r="E191" s="144">
        <v>1</v>
      </c>
      <c r="F191" s="63" t="s">
        <v>617</v>
      </c>
      <c r="G191" s="140">
        <v>0</v>
      </c>
      <c r="H191" s="136">
        <v>1441.31</v>
      </c>
      <c r="I191" s="136">
        <v>5765.22</v>
      </c>
      <c r="J191" s="141">
        <f t="shared" si="1"/>
        <v>7206.5300000000007</v>
      </c>
      <c r="K191" s="142"/>
      <c r="L191" s="142"/>
      <c r="M191" s="142"/>
      <c r="N191" s="142"/>
      <c r="O191" s="142"/>
      <c r="P191" s="142"/>
      <c r="Q191" s="142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</row>
    <row r="192" spans="1:30" s="106" customFormat="1" x14ac:dyDescent="0.2">
      <c r="A192" s="107" t="s">
        <v>775</v>
      </c>
      <c r="B192" s="67" t="s">
        <v>31</v>
      </c>
      <c r="C192" s="101" t="s">
        <v>749</v>
      </c>
      <c r="D192" s="67" t="s">
        <v>190</v>
      </c>
      <c r="E192" s="144">
        <v>1</v>
      </c>
      <c r="F192" s="204" t="s">
        <v>826</v>
      </c>
      <c r="G192" s="140">
        <v>0</v>
      </c>
      <c r="H192" s="136">
        <v>1441.31</v>
      </c>
      <c r="I192" s="136">
        <v>5765.22</v>
      </c>
      <c r="J192" s="141">
        <f t="shared" si="1"/>
        <v>7206.5300000000007</v>
      </c>
      <c r="K192" s="142"/>
      <c r="L192" s="142"/>
      <c r="M192" s="142"/>
      <c r="N192" s="142"/>
      <c r="O192" s="142"/>
      <c r="P192" s="142"/>
      <c r="Q192" s="142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</row>
    <row r="193" spans="1:30" s="106" customFormat="1" x14ac:dyDescent="0.2">
      <c r="A193" s="126" t="s">
        <v>205</v>
      </c>
      <c r="B193" s="48" t="s">
        <v>31</v>
      </c>
      <c r="C193" s="83" t="s">
        <v>186</v>
      </c>
      <c r="D193" s="48" t="s">
        <v>190</v>
      </c>
      <c r="E193" s="143">
        <v>1</v>
      </c>
      <c r="F193" s="63" t="s">
        <v>323</v>
      </c>
      <c r="G193" s="136">
        <v>0</v>
      </c>
      <c r="H193" s="140">
        <v>1441.31</v>
      </c>
      <c r="I193" s="140">
        <v>5765.22</v>
      </c>
      <c r="J193" s="137">
        <f t="shared" si="1"/>
        <v>7206.5300000000007</v>
      </c>
      <c r="K193" s="138"/>
      <c r="L193" s="138"/>
      <c r="M193" s="138"/>
      <c r="N193" s="138"/>
      <c r="O193" s="138"/>
      <c r="P193" s="138"/>
      <c r="Q193" s="138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s="106" customFormat="1" x14ac:dyDescent="0.2">
      <c r="A194" s="88" t="s">
        <v>249</v>
      </c>
      <c r="B194" s="67" t="s">
        <v>31</v>
      </c>
      <c r="C194" s="58" t="s">
        <v>212</v>
      </c>
      <c r="D194" s="48" t="s">
        <v>190</v>
      </c>
      <c r="E194" s="143">
        <v>1</v>
      </c>
      <c r="F194" s="81" t="s">
        <v>245</v>
      </c>
      <c r="G194" s="136">
        <v>0</v>
      </c>
      <c r="H194" s="136">
        <v>1441.31</v>
      </c>
      <c r="I194" s="136">
        <v>5765.22</v>
      </c>
      <c r="J194" s="137">
        <f t="shared" si="1"/>
        <v>7206.5300000000007</v>
      </c>
      <c r="K194" s="138"/>
      <c r="L194" s="138"/>
      <c r="M194" s="138"/>
      <c r="N194" s="138"/>
      <c r="O194" s="138"/>
      <c r="P194" s="138"/>
      <c r="Q194" s="138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s="106" customFormat="1" x14ac:dyDescent="0.2">
      <c r="A195" s="61" t="s">
        <v>277</v>
      </c>
      <c r="B195" s="48" t="s">
        <v>31</v>
      </c>
      <c r="C195" s="48" t="s">
        <v>186</v>
      </c>
      <c r="D195" s="48" t="s">
        <v>190</v>
      </c>
      <c r="E195" s="143">
        <v>1</v>
      </c>
      <c r="F195" s="81" t="s">
        <v>273</v>
      </c>
      <c r="G195" s="136">
        <v>0</v>
      </c>
      <c r="H195" s="136">
        <v>1441.31</v>
      </c>
      <c r="I195" s="136">
        <v>5765.22</v>
      </c>
      <c r="J195" s="137">
        <f t="shared" si="1"/>
        <v>7206.5300000000007</v>
      </c>
      <c r="K195" s="138"/>
      <c r="L195" s="138"/>
      <c r="M195" s="138"/>
      <c r="N195" s="138"/>
      <c r="O195" s="138"/>
      <c r="P195" s="138"/>
      <c r="Q195" s="138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s="106" customFormat="1" x14ac:dyDescent="0.2">
      <c r="A196" s="126" t="s">
        <v>639</v>
      </c>
      <c r="B196" s="48" t="s">
        <v>31</v>
      </c>
      <c r="C196" s="83" t="s">
        <v>188</v>
      </c>
      <c r="D196" s="48" t="s">
        <v>190</v>
      </c>
      <c r="E196" s="143">
        <v>1</v>
      </c>
      <c r="F196" s="82" t="s">
        <v>417</v>
      </c>
      <c r="G196" s="136">
        <v>0</v>
      </c>
      <c r="H196" s="136">
        <v>1441.31</v>
      </c>
      <c r="I196" s="136">
        <v>5765.22</v>
      </c>
      <c r="J196" s="137">
        <f t="shared" si="1"/>
        <v>7206.5300000000007</v>
      </c>
      <c r="K196" s="138"/>
      <c r="L196" s="138"/>
      <c r="M196" s="138"/>
      <c r="N196" s="138"/>
      <c r="O196" s="138"/>
      <c r="P196" s="138"/>
      <c r="Q196" s="138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s="106" customFormat="1" x14ac:dyDescent="0.2">
      <c r="A197" s="126" t="s">
        <v>742</v>
      </c>
      <c r="B197" s="67" t="s">
        <v>31</v>
      </c>
      <c r="C197" s="101" t="s">
        <v>188</v>
      </c>
      <c r="D197" s="67" t="s">
        <v>190</v>
      </c>
      <c r="E197" s="144">
        <v>1</v>
      </c>
      <c r="F197" s="119" t="s">
        <v>555</v>
      </c>
      <c r="G197" s="140">
        <v>0</v>
      </c>
      <c r="H197" s="136">
        <v>1441.31</v>
      </c>
      <c r="I197" s="136">
        <v>5765.22</v>
      </c>
      <c r="J197" s="141">
        <f t="shared" si="1"/>
        <v>7206.5300000000007</v>
      </c>
      <c r="K197" s="142"/>
      <c r="L197" s="142"/>
      <c r="M197" s="142"/>
      <c r="N197" s="142"/>
      <c r="O197" s="142"/>
      <c r="P197" s="142"/>
      <c r="Q197" s="142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</row>
    <row r="198" spans="1:30" s="106" customFormat="1" x14ac:dyDescent="0.2">
      <c r="A198" s="107" t="s">
        <v>775</v>
      </c>
      <c r="B198" s="67" t="s">
        <v>31</v>
      </c>
      <c r="C198" s="101" t="s">
        <v>749</v>
      </c>
      <c r="D198" s="67" t="s">
        <v>190</v>
      </c>
      <c r="E198" s="144">
        <v>1</v>
      </c>
      <c r="F198" s="204" t="s">
        <v>886</v>
      </c>
      <c r="G198" s="140">
        <v>0</v>
      </c>
      <c r="H198" s="136">
        <v>1441.31</v>
      </c>
      <c r="I198" s="136">
        <v>5765.22</v>
      </c>
      <c r="J198" s="141">
        <f t="shared" si="1"/>
        <v>7206.5300000000007</v>
      </c>
      <c r="K198" s="142"/>
      <c r="L198" s="142"/>
      <c r="M198" s="142"/>
      <c r="N198" s="142"/>
      <c r="O198" s="142"/>
      <c r="P198" s="142"/>
      <c r="Q198" s="142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</row>
    <row r="199" spans="1:30" s="106" customFormat="1" x14ac:dyDescent="0.2">
      <c r="A199" s="107" t="s">
        <v>205</v>
      </c>
      <c r="B199" s="67" t="s">
        <v>31</v>
      </c>
      <c r="C199" s="101" t="s">
        <v>212</v>
      </c>
      <c r="D199" s="67" t="s">
        <v>190</v>
      </c>
      <c r="E199" s="144">
        <v>1</v>
      </c>
      <c r="F199" s="119" t="s">
        <v>541</v>
      </c>
      <c r="G199" s="140">
        <v>0</v>
      </c>
      <c r="H199" s="140">
        <v>1441.31</v>
      </c>
      <c r="I199" s="140">
        <v>5765.22</v>
      </c>
      <c r="J199" s="141">
        <f t="shared" si="1"/>
        <v>7206.5300000000007</v>
      </c>
      <c r="K199" s="142"/>
      <c r="L199" s="142"/>
      <c r="M199" s="142"/>
      <c r="N199" s="142"/>
      <c r="O199" s="142"/>
      <c r="P199" s="142"/>
      <c r="Q199" s="142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</row>
    <row r="200" spans="1:30" s="106" customFormat="1" x14ac:dyDescent="0.2">
      <c r="A200" s="107" t="s">
        <v>205</v>
      </c>
      <c r="B200" s="67" t="s">
        <v>31</v>
      </c>
      <c r="C200" s="101" t="s">
        <v>191</v>
      </c>
      <c r="D200" s="67" t="s">
        <v>190</v>
      </c>
      <c r="E200" s="144">
        <v>1</v>
      </c>
      <c r="F200" s="204" t="s">
        <v>733</v>
      </c>
      <c r="G200" s="140">
        <v>0</v>
      </c>
      <c r="H200" s="140">
        <v>1441.31</v>
      </c>
      <c r="I200" s="140">
        <v>5765.22</v>
      </c>
      <c r="J200" s="141">
        <f t="shared" si="1"/>
        <v>7206.5300000000007</v>
      </c>
      <c r="K200" s="142"/>
      <c r="L200" s="142"/>
      <c r="M200" s="142"/>
      <c r="N200" s="142"/>
      <c r="O200" s="142"/>
      <c r="P200" s="142"/>
      <c r="Q200" s="142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</row>
    <row r="201" spans="1:30" s="106" customFormat="1" x14ac:dyDescent="0.2">
      <c r="A201" s="88" t="s">
        <v>251</v>
      </c>
      <c r="B201" s="67" t="s">
        <v>31</v>
      </c>
      <c r="C201" s="58" t="s">
        <v>252</v>
      </c>
      <c r="D201" s="48" t="s">
        <v>190</v>
      </c>
      <c r="E201" s="143">
        <v>1</v>
      </c>
      <c r="F201" s="81" t="s">
        <v>247</v>
      </c>
      <c r="G201" s="136">
        <v>0</v>
      </c>
      <c r="H201" s="136">
        <v>1441.31</v>
      </c>
      <c r="I201" s="136">
        <v>5765.22</v>
      </c>
      <c r="J201" s="137">
        <f t="shared" si="1"/>
        <v>7206.5300000000007</v>
      </c>
      <c r="K201" s="138"/>
      <c r="L201" s="138"/>
      <c r="M201" s="138"/>
      <c r="N201" s="138"/>
      <c r="O201" s="138"/>
      <c r="P201" s="138"/>
      <c r="Q201" s="13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s="106" customFormat="1" x14ac:dyDescent="0.2">
      <c r="A202" s="119" t="s">
        <v>205</v>
      </c>
      <c r="B202" s="67" t="s">
        <v>31</v>
      </c>
      <c r="C202" s="101" t="s">
        <v>191</v>
      </c>
      <c r="D202" s="67" t="s">
        <v>190</v>
      </c>
      <c r="E202" s="144">
        <v>1</v>
      </c>
      <c r="F202" s="63" t="s">
        <v>726</v>
      </c>
      <c r="G202" s="140">
        <v>0</v>
      </c>
      <c r="H202" s="136">
        <v>1441.31</v>
      </c>
      <c r="I202" s="136">
        <v>5765.22</v>
      </c>
      <c r="J202" s="137">
        <f t="shared" si="1"/>
        <v>7206.5300000000007</v>
      </c>
      <c r="K202" s="142"/>
      <c r="L202" s="142"/>
      <c r="M202" s="142"/>
      <c r="N202" s="142"/>
      <c r="O202" s="142"/>
      <c r="P202" s="142"/>
      <c r="Q202" s="142"/>
      <c r="R202" s="105"/>
      <c r="S202" s="105"/>
      <c r="T202" s="105"/>
      <c r="U202" s="105"/>
      <c r="V202" s="105"/>
      <c r="W202" s="105"/>
      <c r="X202" s="105"/>
      <c r="Y202" s="105"/>
      <c r="Z202" s="105"/>
      <c r="AA202" s="105"/>
      <c r="AB202" s="105"/>
      <c r="AC202" s="105"/>
      <c r="AD202" s="105"/>
    </row>
    <row r="203" spans="1:30" s="106" customFormat="1" x14ac:dyDescent="0.2">
      <c r="A203" s="126" t="s">
        <v>205</v>
      </c>
      <c r="B203" s="48" t="s">
        <v>31</v>
      </c>
      <c r="C203" s="182" t="s">
        <v>191</v>
      </c>
      <c r="D203" s="48" t="s">
        <v>190</v>
      </c>
      <c r="E203" s="143">
        <v>1</v>
      </c>
      <c r="F203" s="202" t="s">
        <v>668</v>
      </c>
      <c r="G203" s="136">
        <v>0</v>
      </c>
      <c r="H203" s="136">
        <v>1441.31</v>
      </c>
      <c r="I203" s="136">
        <v>5765.22</v>
      </c>
      <c r="J203" s="137">
        <f t="shared" si="1"/>
        <v>7206.5300000000007</v>
      </c>
      <c r="K203" s="138"/>
      <c r="L203" s="138"/>
      <c r="M203" s="138"/>
      <c r="N203" s="138"/>
      <c r="O203" s="138"/>
      <c r="P203" s="138"/>
      <c r="Q203" s="13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s="106" customFormat="1" x14ac:dyDescent="0.2">
      <c r="A204" s="107" t="s">
        <v>205</v>
      </c>
      <c r="B204" s="67" t="s">
        <v>31</v>
      </c>
      <c r="C204" s="101" t="s">
        <v>185</v>
      </c>
      <c r="D204" s="67" t="s">
        <v>190</v>
      </c>
      <c r="E204" s="144">
        <v>1</v>
      </c>
      <c r="F204" s="119" t="s">
        <v>710</v>
      </c>
      <c r="G204" s="140">
        <v>0</v>
      </c>
      <c r="H204" s="136">
        <v>1441.31</v>
      </c>
      <c r="I204" s="136">
        <v>5765.22</v>
      </c>
      <c r="J204" s="137">
        <f t="shared" si="1"/>
        <v>7206.5300000000007</v>
      </c>
      <c r="K204" s="142"/>
      <c r="L204" s="142"/>
      <c r="M204" s="142"/>
      <c r="N204" s="142"/>
      <c r="O204" s="142"/>
      <c r="P204" s="142"/>
      <c r="Q204" s="142"/>
      <c r="R204" s="105"/>
      <c r="S204" s="105"/>
      <c r="T204" s="105"/>
      <c r="U204" s="105"/>
      <c r="V204" s="105"/>
      <c r="W204" s="105"/>
      <c r="X204" s="105"/>
      <c r="Y204" s="105"/>
      <c r="Z204" s="105"/>
      <c r="AA204" s="105"/>
      <c r="AB204" s="105"/>
      <c r="AC204" s="105"/>
      <c r="AD204" s="105"/>
    </row>
    <row r="205" spans="1:30" s="106" customFormat="1" x14ac:dyDescent="0.2">
      <c r="A205" s="107" t="s">
        <v>205</v>
      </c>
      <c r="B205" s="67" t="s">
        <v>31</v>
      </c>
      <c r="C205" s="101" t="s">
        <v>187</v>
      </c>
      <c r="D205" s="67" t="s">
        <v>190</v>
      </c>
      <c r="E205" s="144">
        <v>1</v>
      </c>
      <c r="F205" s="192" t="s">
        <v>602</v>
      </c>
      <c r="G205" s="140">
        <v>0</v>
      </c>
      <c r="H205" s="140">
        <v>1441.31</v>
      </c>
      <c r="I205" s="140">
        <v>5765.22</v>
      </c>
      <c r="J205" s="141">
        <f t="shared" si="1"/>
        <v>7206.5300000000007</v>
      </c>
      <c r="K205" s="142"/>
      <c r="L205" s="142"/>
      <c r="M205" s="142"/>
      <c r="N205" s="142"/>
      <c r="O205" s="142"/>
      <c r="P205" s="142"/>
      <c r="Q205" s="142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</row>
    <row r="206" spans="1:30" s="106" customFormat="1" x14ac:dyDescent="0.2">
      <c r="A206" s="126" t="s">
        <v>205</v>
      </c>
      <c r="B206" s="48" t="s">
        <v>31</v>
      </c>
      <c r="C206" s="182" t="s">
        <v>191</v>
      </c>
      <c r="D206" s="48" t="s">
        <v>190</v>
      </c>
      <c r="E206" s="143">
        <v>1</v>
      </c>
      <c r="F206" s="190" t="s">
        <v>610</v>
      </c>
      <c r="G206" s="136">
        <v>0</v>
      </c>
      <c r="H206" s="136">
        <v>1441.31</v>
      </c>
      <c r="I206" s="136">
        <v>5765.22</v>
      </c>
      <c r="J206" s="137">
        <f t="shared" si="1"/>
        <v>7206.5300000000007</v>
      </c>
      <c r="K206" s="138"/>
      <c r="L206" s="138"/>
      <c r="M206" s="138"/>
      <c r="N206" s="138"/>
      <c r="O206" s="138"/>
      <c r="P206" s="138"/>
      <c r="Q206" s="138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s="106" customFormat="1" x14ac:dyDescent="0.2">
      <c r="A207" s="126" t="s">
        <v>775</v>
      </c>
      <c r="B207" s="48" t="s">
        <v>31</v>
      </c>
      <c r="C207" s="101" t="s">
        <v>191</v>
      </c>
      <c r="D207" s="48" t="s">
        <v>190</v>
      </c>
      <c r="E207" s="143">
        <v>1</v>
      </c>
      <c r="F207" s="204" t="s">
        <v>828</v>
      </c>
      <c r="G207" s="136">
        <v>0</v>
      </c>
      <c r="H207" s="136">
        <v>1441.31</v>
      </c>
      <c r="I207" s="136">
        <v>5765.22</v>
      </c>
      <c r="J207" s="137">
        <f t="shared" si="1"/>
        <v>7206.5300000000007</v>
      </c>
      <c r="K207" s="138"/>
      <c r="L207" s="138"/>
      <c r="M207" s="138"/>
      <c r="N207" s="138"/>
      <c r="O207" s="138"/>
      <c r="P207" s="138"/>
      <c r="Q207" s="13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s="106" customFormat="1" x14ac:dyDescent="0.2">
      <c r="A208" s="126" t="s">
        <v>205</v>
      </c>
      <c r="B208" s="48" t="s">
        <v>31</v>
      </c>
      <c r="C208" s="101" t="s">
        <v>185</v>
      </c>
      <c r="D208" s="48" t="s">
        <v>190</v>
      </c>
      <c r="E208" s="143">
        <v>1</v>
      </c>
      <c r="F208" s="82" t="s">
        <v>561</v>
      </c>
      <c r="G208" s="136">
        <v>0</v>
      </c>
      <c r="H208" s="136">
        <v>1441.31</v>
      </c>
      <c r="I208" s="136">
        <v>5765.22</v>
      </c>
      <c r="J208" s="137">
        <f t="shared" si="1"/>
        <v>7206.5300000000007</v>
      </c>
      <c r="K208" s="138"/>
      <c r="L208" s="138"/>
      <c r="M208" s="138"/>
      <c r="N208" s="138"/>
      <c r="O208" s="138"/>
      <c r="P208" s="138"/>
      <c r="Q208" s="13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s="106" customFormat="1" x14ac:dyDescent="0.2">
      <c r="A209" s="61" t="s">
        <v>297</v>
      </c>
      <c r="B209" s="48" t="s">
        <v>31</v>
      </c>
      <c r="C209" s="48" t="s">
        <v>185</v>
      </c>
      <c r="D209" s="48" t="s">
        <v>190</v>
      </c>
      <c r="E209" s="143">
        <v>1</v>
      </c>
      <c r="F209" s="81" t="s">
        <v>286</v>
      </c>
      <c r="G209" s="136">
        <v>0</v>
      </c>
      <c r="H209" s="136">
        <v>1441.31</v>
      </c>
      <c r="I209" s="136">
        <v>5765.22</v>
      </c>
      <c r="J209" s="137">
        <f t="shared" si="1"/>
        <v>7206.5300000000007</v>
      </c>
      <c r="K209" s="138"/>
      <c r="L209" s="138"/>
      <c r="M209" s="138"/>
      <c r="N209" s="138"/>
      <c r="O209" s="138"/>
      <c r="P209" s="138"/>
      <c r="Q209" s="13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s="106" customFormat="1" x14ac:dyDescent="0.2">
      <c r="A210" s="126" t="s">
        <v>205</v>
      </c>
      <c r="B210" s="48" t="s">
        <v>31</v>
      </c>
      <c r="C210" s="182" t="s">
        <v>191</v>
      </c>
      <c r="D210" s="48" t="s">
        <v>190</v>
      </c>
      <c r="E210" s="143">
        <v>1</v>
      </c>
      <c r="F210" s="87" t="s">
        <v>609</v>
      </c>
      <c r="G210" s="136">
        <v>0</v>
      </c>
      <c r="H210" s="136">
        <v>1441.31</v>
      </c>
      <c r="I210" s="136">
        <v>5765.22</v>
      </c>
      <c r="J210" s="137">
        <f t="shared" si="1"/>
        <v>7206.5300000000007</v>
      </c>
      <c r="K210" s="138"/>
      <c r="L210" s="138"/>
      <c r="M210" s="138"/>
      <c r="N210" s="138"/>
      <c r="O210" s="138"/>
      <c r="P210" s="138"/>
      <c r="Q210" s="13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s="106" customFormat="1" x14ac:dyDescent="0.2">
      <c r="A211" s="61" t="s">
        <v>205</v>
      </c>
      <c r="B211" s="48" t="s">
        <v>31</v>
      </c>
      <c r="C211" s="183" t="s">
        <v>191</v>
      </c>
      <c r="D211" s="48" t="s">
        <v>190</v>
      </c>
      <c r="E211" s="143">
        <v>1</v>
      </c>
      <c r="F211" s="191" t="s">
        <v>260</v>
      </c>
      <c r="G211" s="136">
        <v>0</v>
      </c>
      <c r="H211" s="136">
        <v>1441.31</v>
      </c>
      <c r="I211" s="136">
        <v>5765.22</v>
      </c>
      <c r="J211" s="137">
        <f t="shared" si="1"/>
        <v>7206.5300000000007</v>
      </c>
      <c r="K211" s="138"/>
      <c r="L211" s="138"/>
      <c r="M211" s="138"/>
      <c r="N211" s="138"/>
      <c r="O211" s="138"/>
      <c r="P211" s="138"/>
      <c r="Q211" s="13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s="106" customFormat="1" x14ac:dyDescent="0.2">
      <c r="A212" s="126" t="s">
        <v>205</v>
      </c>
      <c r="B212" s="48" t="s">
        <v>31</v>
      </c>
      <c r="C212" s="182" t="s">
        <v>191</v>
      </c>
      <c r="D212" s="48" t="s">
        <v>190</v>
      </c>
      <c r="E212" s="143">
        <v>1</v>
      </c>
      <c r="F212" s="87" t="s">
        <v>316</v>
      </c>
      <c r="G212" s="136">
        <v>0</v>
      </c>
      <c r="H212" s="136">
        <v>1441.31</v>
      </c>
      <c r="I212" s="136">
        <v>5765.22</v>
      </c>
      <c r="J212" s="137">
        <f t="shared" si="1"/>
        <v>7206.5300000000007</v>
      </c>
      <c r="K212" s="138"/>
      <c r="L212" s="138"/>
      <c r="M212" s="138"/>
      <c r="N212" s="138"/>
      <c r="O212" s="138"/>
      <c r="P212" s="138"/>
      <c r="Q212" s="13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s="106" customFormat="1" x14ac:dyDescent="0.2">
      <c r="A213" s="107" t="s">
        <v>775</v>
      </c>
      <c r="B213" s="67" t="s">
        <v>31</v>
      </c>
      <c r="C213" s="101" t="s">
        <v>191</v>
      </c>
      <c r="D213" s="67" t="s">
        <v>190</v>
      </c>
      <c r="E213" s="144">
        <v>1</v>
      </c>
      <c r="F213" s="204" t="s">
        <v>829</v>
      </c>
      <c r="G213" s="140">
        <v>0</v>
      </c>
      <c r="H213" s="136">
        <v>1441.31</v>
      </c>
      <c r="I213" s="136">
        <v>5765.22</v>
      </c>
      <c r="J213" s="141">
        <f t="shared" si="1"/>
        <v>7206.5300000000007</v>
      </c>
      <c r="K213" s="142"/>
      <c r="L213" s="142"/>
      <c r="M213" s="142"/>
      <c r="N213" s="142"/>
      <c r="O213" s="142"/>
      <c r="P213" s="142"/>
      <c r="Q213" s="142"/>
      <c r="R213" s="105"/>
      <c r="S213" s="105"/>
      <c r="T213" s="105"/>
      <c r="U213" s="105"/>
      <c r="V213" s="105"/>
      <c r="W213" s="105"/>
      <c r="X213" s="105"/>
      <c r="Y213" s="105"/>
      <c r="Z213" s="105"/>
      <c r="AA213" s="105"/>
      <c r="AB213" s="105"/>
      <c r="AC213" s="105"/>
      <c r="AD213" s="105"/>
    </row>
    <row r="214" spans="1:30" x14ac:dyDescent="0.2">
      <c r="A214" s="126" t="s">
        <v>205</v>
      </c>
      <c r="B214" s="48" t="s">
        <v>31</v>
      </c>
      <c r="C214" s="195" t="s">
        <v>191</v>
      </c>
      <c r="D214" s="48" t="s">
        <v>190</v>
      </c>
      <c r="E214" s="143">
        <v>1</v>
      </c>
      <c r="F214" s="63" t="s">
        <v>725</v>
      </c>
      <c r="G214" s="136">
        <v>0</v>
      </c>
      <c r="H214" s="136">
        <v>1441.31</v>
      </c>
      <c r="I214" s="136">
        <v>5765.22</v>
      </c>
      <c r="J214" s="141">
        <f t="shared" si="1"/>
        <v>7206.5300000000007</v>
      </c>
      <c r="K214" s="138"/>
      <c r="L214" s="138"/>
      <c r="M214" s="138"/>
      <c r="N214" s="138"/>
      <c r="O214" s="138"/>
      <c r="P214" s="138"/>
      <c r="Q214" s="13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s="106" customFormat="1" x14ac:dyDescent="0.2">
      <c r="A215" s="88" t="s">
        <v>250</v>
      </c>
      <c r="B215" s="67" t="s">
        <v>31</v>
      </c>
      <c r="C215" s="58" t="s">
        <v>212</v>
      </c>
      <c r="D215" s="48" t="s">
        <v>189</v>
      </c>
      <c r="E215" s="143">
        <v>1</v>
      </c>
      <c r="F215" s="81" t="s">
        <v>246</v>
      </c>
      <c r="G215" s="136">
        <v>0</v>
      </c>
      <c r="H215" s="136">
        <v>0</v>
      </c>
      <c r="I215" s="136">
        <v>5765.22</v>
      </c>
      <c r="J215" s="137">
        <f t="shared" si="1"/>
        <v>5765.22</v>
      </c>
      <c r="K215" s="138"/>
      <c r="L215" s="138"/>
      <c r="M215" s="138"/>
      <c r="N215" s="138"/>
      <c r="O215" s="138"/>
      <c r="P215" s="138"/>
      <c r="Q215" s="138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s="106" customFormat="1" x14ac:dyDescent="0.2">
      <c r="A216" s="126" t="s">
        <v>205</v>
      </c>
      <c r="B216" s="48" t="s">
        <v>31</v>
      </c>
      <c r="C216" s="182" t="s">
        <v>191</v>
      </c>
      <c r="D216" s="48" t="s">
        <v>190</v>
      </c>
      <c r="E216" s="143">
        <v>1</v>
      </c>
      <c r="F216" s="190" t="s">
        <v>608</v>
      </c>
      <c r="G216" s="136">
        <v>0</v>
      </c>
      <c r="H216" s="136">
        <v>1441.31</v>
      </c>
      <c r="I216" s="136">
        <v>5765.22</v>
      </c>
      <c r="J216" s="137">
        <f t="shared" si="1"/>
        <v>7206.5300000000007</v>
      </c>
      <c r="K216" s="138"/>
      <c r="L216" s="138"/>
      <c r="M216" s="138"/>
      <c r="N216" s="138"/>
      <c r="O216" s="138"/>
      <c r="P216" s="138"/>
      <c r="Q216" s="138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x14ac:dyDescent="0.2">
      <c r="A217" s="126" t="s">
        <v>205</v>
      </c>
      <c r="B217" s="48" t="s">
        <v>31</v>
      </c>
      <c r="C217" s="83" t="s">
        <v>186</v>
      </c>
      <c r="D217" s="48" t="s">
        <v>190</v>
      </c>
      <c r="E217" s="143">
        <v>1</v>
      </c>
      <c r="F217" s="82" t="s">
        <v>565</v>
      </c>
      <c r="G217" s="136">
        <v>0</v>
      </c>
      <c r="H217" s="136">
        <v>1441.31</v>
      </c>
      <c r="I217" s="136">
        <v>5765.22</v>
      </c>
      <c r="J217" s="137">
        <f t="shared" si="1"/>
        <v>7206.5300000000007</v>
      </c>
      <c r="K217" s="138"/>
      <c r="L217" s="138"/>
      <c r="M217" s="138"/>
      <c r="N217" s="138"/>
      <c r="O217" s="138"/>
      <c r="P217" s="138"/>
      <c r="Q217" s="13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107" t="s">
        <v>205</v>
      </c>
      <c r="B218" s="67" t="s">
        <v>31</v>
      </c>
      <c r="C218" s="179" t="s">
        <v>187</v>
      </c>
      <c r="D218" s="48" t="s">
        <v>190</v>
      </c>
      <c r="E218" s="143">
        <v>1</v>
      </c>
      <c r="F218" s="187" t="s">
        <v>321</v>
      </c>
      <c r="G218" s="140">
        <v>0</v>
      </c>
      <c r="H218" s="140">
        <v>1441.31</v>
      </c>
      <c r="I218" s="140">
        <v>5765.22</v>
      </c>
      <c r="J218" s="141">
        <f t="shared" si="1"/>
        <v>7206.5300000000007</v>
      </c>
      <c r="K218" s="142"/>
      <c r="L218" s="142"/>
      <c r="M218" s="142"/>
      <c r="N218" s="142"/>
      <c r="O218" s="142"/>
      <c r="P218" s="142"/>
      <c r="Q218" s="142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5"/>
      <c r="AD218" s="105"/>
    </row>
    <row r="219" spans="1:30" s="106" customFormat="1" x14ac:dyDescent="0.2">
      <c r="A219" s="126" t="s">
        <v>775</v>
      </c>
      <c r="B219" s="48" t="s">
        <v>31</v>
      </c>
      <c r="C219" s="83" t="s">
        <v>749</v>
      </c>
      <c r="D219" s="48" t="s">
        <v>190</v>
      </c>
      <c r="E219" s="143">
        <v>1</v>
      </c>
      <c r="F219" s="204" t="s">
        <v>887</v>
      </c>
      <c r="G219" s="136">
        <v>0</v>
      </c>
      <c r="H219" s="140">
        <v>1441.31</v>
      </c>
      <c r="I219" s="140">
        <v>5765.22</v>
      </c>
      <c r="J219" s="137">
        <f t="shared" si="1"/>
        <v>7206.5300000000007</v>
      </c>
      <c r="K219" s="138"/>
      <c r="L219" s="138"/>
      <c r="M219" s="138"/>
      <c r="N219" s="138"/>
      <c r="O219" s="138"/>
      <c r="P219" s="138"/>
      <c r="Q219" s="13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s="106" customFormat="1" x14ac:dyDescent="0.2">
      <c r="A220" s="107" t="s">
        <v>205</v>
      </c>
      <c r="B220" s="67" t="s">
        <v>31</v>
      </c>
      <c r="C220" s="101" t="s">
        <v>191</v>
      </c>
      <c r="D220" s="67" t="s">
        <v>190</v>
      </c>
      <c r="E220" s="144">
        <v>1</v>
      </c>
      <c r="F220" s="63" t="s">
        <v>616</v>
      </c>
      <c r="G220" s="140">
        <v>0</v>
      </c>
      <c r="H220" s="136">
        <v>1441.31</v>
      </c>
      <c r="I220" s="136">
        <v>5765.22</v>
      </c>
      <c r="J220" s="137">
        <f t="shared" si="1"/>
        <v>7206.5300000000007</v>
      </c>
      <c r="K220" s="142"/>
      <c r="L220" s="142"/>
      <c r="M220" s="142"/>
      <c r="N220" s="142"/>
      <c r="O220" s="142"/>
      <c r="P220" s="142"/>
      <c r="Q220" s="142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5"/>
      <c r="AD220" s="105"/>
    </row>
    <row r="221" spans="1:30" s="106" customFormat="1" x14ac:dyDescent="0.2">
      <c r="A221" s="126" t="s">
        <v>205</v>
      </c>
      <c r="B221" s="48" t="s">
        <v>31</v>
      </c>
      <c r="C221" s="182" t="s">
        <v>191</v>
      </c>
      <c r="D221" s="48" t="s">
        <v>190</v>
      </c>
      <c r="E221" s="143">
        <v>1</v>
      </c>
      <c r="F221" s="190" t="s">
        <v>338</v>
      </c>
      <c r="G221" s="136">
        <v>0</v>
      </c>
      <c r="H221" s="136">
        <v>1441.31</v>
      </c>
      <c r="I221" s="136">
        <v>5765.22</v>
      </c>
      <c r="J221" s="137">
        <f t="shared" si="1"/>
        <v>7206.5300000000007</v>
      </c>
      <c r="K221" s="138"/>
      <c r="L221" s="138"/>
      <c r="M221" s="138"/>
      <c r="N221" s="138"/>
      <c r="O221" s="138"/>
      <c r="P221" s="138"/>
      <c r="Q221" s="13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s="106" customFormat="1" x14ac:dyDescent="0.2">
      <c r="A222" s="126" t="s">
        <v>205</v>
      </c>
      <c r="B222" s="48" t="s">
        <v>31</v>
      </c>
      <c r="C222" s="101" t="s">
        <v>185</v>
      </c>
      <c r="D222" s="48" t="s">
        <v>190</v>
      </c>
      <c r="E222" s="143">
        <v>1</v>
      </c>
      <c r="F222" s="82" t="s">
        <v>563</v>
      </c>
      <c r="G222" s="136">
        <v>0</v>
      </c>
      <c r="H222" s="136">
        <v>1441.31</v>
      </c>
      <c r="I222" s="136">
        <v>5765.22</v>
      </c>
      <c r="J222" s="137">
        <f t="shared" si="1"/>
        <v>7206.5300000000007</v>
      </c>
      <c r="K222" s="138"/>
      <c r="L222" s="138"/>
      <c r="M222" s="138"/>
      <c r="N222" s="138"/>
      <c r="O222" s="138"/>
      <c r="P222" s="138"/>
      <c r="Q222" s="13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s="106" customFormat="1" x14ac:dyDescent="0.2">
      <c r="A223" s="107" t="s">
        <v>205</v>
      </c>
      <c r="B223" s="67" t="s">
        <v>31</v>
      </c>
      <c r="C223" s="101" t="s">
        <v>212</v>
      </c>
      <c r="D223" s="67" t="s">
        <v>190</v>
      </c>
      <c r="E223" s="144">
        <v>1</v>
      </c>
      <c r="F223" s="119" t="s">
        <v>574</v>
      </c>
      <c r="G223" s="140">
        <v>0</v>
      </c>
      <c r="H223" s="140">
        <v>1441.31</v>
      </c>
      <c r="I223" s="140">
        <v>5765.22</v>
      </c>
      <c r="J223" s="141">
        <f t="shared" si="1"/>
        <v>7206.5300000000007</v>
      </c>
      <c r="K223" s="142"/>
      <c r="L223" s="142"/>
      <c r="M223" s="142"/>
      <c r="N223" s="142"/>
      <c r="O223" s="142"/>
      <c r="P223" s="142"/>
      <c r="Q223" s="142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</row>
    <row r="224" spans="1:30" s="106" customFormat="1" x14ac:dyDescent="0.2">
      <c r="A224" s="107" t="s">
        <v>873</v>
      </c>
      <c r="B224" s="67" t="s">
        <v>31</v>
      </c>
      <c r="C224" s="101" t="s">
        <v>749</v>
      </c>
      <c r="D224" s="67" t="s">
        <v>190</v>
      </c>
      <c r="E224" s="144">
        <v>1</v>
      </c>
      <c r="F224" s="204" t="s">
        <v>892</v>
      </c>
      <c r="G224" s="140">
        <v>0</v>
      </c>
      <c r="H224" s="140">
        <v>1441.31</v>
      </c>
      <c r="I224" s="140">
        <v>5765.22</v>
      </c>
      <c r="J224" s="141">
        <f t="shared" si="1"/>
        <v>7206.5300000000007</v>
      </c>
      <c r="K224" s="142"/>
      <c r="L224" s="142"/>
      <c r="M224" s="142"/>
      <c r="N224" s="142"/>
      <c r="O224" s="142"/>
      <c r="P224" s="142"/>
      <c r="Q224" s="142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</row>
    <row r="225" spans="1:30" x14ac:dyDescent="0.2">
      <c r="A225" s="126" t="s">
        <v>205</v>
      </c>
      <c r="B225" s="48" t="s">
        <v>31</v>
      </c>
      <c r="C225" s="83" t="s">
        <v>187</v>
      </c>
      <c r="D225" s="48" t="s">
        <v>190</v>
      </c>
      <c r="E225" s="143">
        <v>1</v>
      </c>
      <c r="F225" s="204" t="s">
        <v>831</v>
      </c>
      <c r="G225" s="136">
        <v>0</v>
      </c>
      <c r="H225" s="140">
        <v>1441.31</v>
      </c>
      <c r="I225" s="140">
        <v>5765.22</v>
      </c>
      <c r="J225" s="141">
        <f t="shared" si="1"/>
        <v>7206.5300000000007</v>
      </c>
      <c r="K225" s="138"/>
      <c r="L225" s="138"/>
      <c r="M225" s="138"/>
      <c r="N225" s="138"/>
      <c r="O225" s="138"/>
      <c r="P225" s="138"/>
      <c r="Q225" s="138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x14ac:dyDescent="0.2">
      <c r="A226" s="107" t="s">
        <v>834</v>
      </c>
      <c r="B226" s="67" t="s">
        <v>31</v>
      </c>
      <c r="C226" s="101" t="s">
        <v>212</v>
      </c>
      <c r="D226" s="67" t="s">
        <v>190</v>
      </c>
      <c r="E226" s="144">
        <v>1</v>
      </c>
      <c r="F226" s="204" t="s">
        <v>833</v>
      </c>
      <c r="G226" s="140">
        <v>0</v>
      </c>
      <c r="H226" s="140">
        <v>1441.31</v>
      </c>
      <c r="I226" s="140">
        <v>5765.22</v>
      </c>
      <c r="J226" s="141">
        <f t="shared" si="1"/>
        <v>7206.5300000000007</v>
      </c>
      <c r="K226" s="142"/>
      <c r="L226" s="142"/>
      <c r="M226" s="142"/>
      <c r="N226" s="142"/>
      <c r="O226" s="142"/>
      <c r="P226" s="142"/>
      <c r="Q226" s="142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5"/>
      <c r="AD226" s="105"/>
    </row>
    <row r="227" spans="1:30" x14ac:dyDescent="0.2">
      <c r="A227" s="61" t="s">
        <v>205</v>
      </c>
      <c r="B227" s="48" t="s">
        <v>31</v>
      </c>
      <c r="C227" s="179" t="s">
        <v>186</v>
      </c>
      <c r="D227" s="48" t="s">
        <v>190</v>
      </c>
      <c r="E227" s="143">
        <v>1</v>
      </c>
      <c r="F227" s="187" t="s">
        <v>312</v>
      </c>
      <c r="G227" s="136">
        <v>0</v>
      </c>
      <c r="H227" s="136">
        <v>1441.31</v>
      </c>
      <c r="I227" s="136">
        <v>5765.22</v>
      </c>
      <c r="J227" s="137">
        <f t="shared" si="1"/>
        <v>7206.5300000000007</v>
      </c>
      <c r="K227" s="138"/>
      <c r="L227" s="138"/>
      <c r="M227" s="138"/>
      <c r="N227" s="138"/>
      <c r="O227" s="138"/>
      <c r="P227" s="138"/>
      <c r="Q227" s="138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x14ac:dyDescent="0.2">
      <c r="A228" s="126" t="s">
        <v>775</v>
      </c>
      <c r="B228" s="48" t="s">
        <v>31</v>
      </c>
      <c r="C228" s="182" t="s">
        <v>191</v>
      </c>
      <c r="D228" s="48" t="s">
        <v>190</v>
      </c>
      <c r="E228" s="143">
        <v>1</v>
      </c>
      <c r="F228" s="204" t="s">
        <v>838</v>
      </c>
      <c r="G228" s="136">
        <v>0</v>
      </c>
      <c r="H228" s="136">
        <v>1441.31</v>
      </c>
      <c r="I228" s="136">
        <v>5765.22</v>
      </c>
      <c r="J228" s="137">
        <f t="shared" si="1"/>
        <v>7206.5300000000007</v>
      </c>
      <c r="K228" s="138"/>
      <c r="L228" s="138"/>
      <c r="M228" s="138"/>
      <c r="N228" s="138"/>
      <c r="O228" s="138"/>
      <c r="P228" s="138"/>
      <c r="Q228" s="13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61" t="s">
        <v>205</v>
      </c>
      <c r="B229" s="48" t="s">
        <v>31</v>
      </c>
      <c r="C229" s="179" t="s">
        <v>186</v>
      </c>
      <c r="D229" s="48" t="s">
        <v>190</v>
      </c>
      <c r="E229" s="143">
        <v>1</v>
      </c>
      <c r="F229" s="187" t="s">
        <v>311</v>
      </c>
      <c r="G229" s="136">
        <v>0</v>
      </c>
      <c r="H229" s="136">
        <v>1441.31</v>
      </c>
      <c r="I229" s="136">
        <v>5765.22</v>
      </c>
      <c r="J229" s="137">
        <f t="shared" si="1"/>
        <v>7206.5300000000007</v>
      </c>
      <c r="K229" s="138"/>
      <c r="L229" s="138"/>
      <c r="M229" s="138"/>
      <c r="N229" s="138"/>
      <c r="O229" s="138"/>
      <c r="P229" s="138"/>
      <c r="Q229" s="13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61" t="s">
        <v>205</v>
      </c>
      <c r="B230" s="48" t="s">
        <v>31</v>
      </c>
      <c r="C230" s="185" t="s">
        <v>191</v>
      </c>
      <c r="D230" s="48" t="s">
        <v>190</v>
      </c>
      <c r="E230" s="143">
        <v>1</v>
      </c>
      <c r="F230" s="193" t="s">
        <v>607</v>
      </c>
      <c r="G230" s="136">
        <v>0</v>
      </c>
      <c r="H230" s="136">
        <v>1441.31</v>
      </c>
      <c r="I230" s="136">
        <v>5765.22</v>
      </c>
      <c r="J230" s="137">
        <f t="shared" si="1"/>
        <v>7206.5300000000007</v>
      </c>
      <c r="K230" s="138"/>
      <c r="L230" s="138"/>
      <c r="M230" s="138"/>
      <c r="N230" s="138"/>
      <c r="O230" s="138"/>
      <c r="P230" s="138"/>
      <c r="Q230" s="13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s="80" customFormat="1" x14ac:dyDescent="0.2">
      <c r="A231" s="61" t="s">
        <v>290</v>
      </c>
      <c r="B231" s="48" t="s">
        <v>31</v>
      </c>
      <c r="C231" s="48" t="s">
        <v>291</v>
      </c>
      <c r="D231" s="48" t="s">
        <v>190</v>
      </c>
      <c r="E231" s="143">
        <v>1</v>
      </c>
      <c r="F231" s="81" t="s">
        <v>281</v>
      </c>
      <c r="G231" s="136">
        <v>0</v>
      </c>
      <c r="H231" s="136">
        <v>1441.31</v>
      </c>
      <c r="I231" s="136">
        <v>5765.22</v>
      </c>
      <c r="J231" s="137">
        <f t="shared" si="1"/>
        <v>7206.5300000000007</v>
      </c>
      <c r="K231" s="138"/>
      <c r="L231" s="138"/>
      <c r="M231" s="138"/>
      <c r="N231" s="138"/>
      <c r="O231" s="138"/>
      <c r="P231" s="138"/>
      <c r="Q231" s="13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107" t="s">
        <v>205</v>
      </c>
      <c r="B232" s="67" t="s">
        <v>31</v>
      </c>
      <c r="C232" s="48" t="s">
        <v>185</v>
      </c>
      <c r="D232" s="48" t="s">
        <v>190</v>
      </c>
      <c r="E232" s="143">
        <v>1</v>
      </c>
      <c r="F232" s="187" t="s">
        <v>340</v>
      </c>
      <c r="G232" s="140">
        <v>0</v>
      </c>
      <c r="H232" s="140">
        <v>1441.31</v>
      </c>
      <c r="I232" s="140">
        <v>5765.22</v>
      </c>
      <c r="J232" s="141">
        <f t="shared" si="1"/>
        <v>7206.5300000000007</v>
      </c>
      <c r="K232" s="142"/>
      <c r="L232" s="142"/>
      <c r="M232" s="142"/>
      <c r="N232" s="142"/>
      <c r="O232" s="142"/>
      <c r="P232" s="142"/>
      <c r="Q232" s="142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5"/>
      <c r="AD232" s="105"/>
    </row>
    <row r="233" spans="1:30" x14ac:dyDescent="0.2">
      <c r="A233" s="61" t="s">
        <v>205</v>
      </c>
      <c r="B233" s="48" t="s">
        <v>31</v>
      </c>
      <c r="C233" s="83" t="s">
        <v>191</v>
      </c>
      <c r="D233" s="48" t="s">
        <v>190</v>
      </c>
      <c r="E233" s="143">
        <v>1</v>
      </c>
      <c r="F233" s="212" t="s">
        <v>704</v>
      </c>
      <c r="G233" s="136">
        <v>0</v>
      </c>
      <c r="H233" s="140">
        <v>1441.31</v>
      </c>
      <c r="I233" s="140">
        <v>5765.22</v>
      </c>
      <c r="J233" s="141">
        <f t="shared" si="1"/>
        <v>7206.5300000000007</v>
      </c>
      <c r="K233" s="138"/>
      <c r="L233" s="138"/>
      <c r="M233" s="138"/>
      <c r="N233" s="138"/>
      <c r="O233" s="138"/>
      <c r="P233" s="138"/>
      <c r="Q233" s="138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x14ac:dyDescent="0.2">
      <c r="A234" s="61" t="s">
        <v>278</v>
      </c>
      <c r="B234" s="48" t="s">
        <v>31</v>
      </c>
      <c r="C234" s="48" t="s">
        <v>235</v>
      </c>
      <c r="D234" s="48" t="s">
        <v>190</v>
      </c>
      <c r="E234" s="143">
        <v>1</v>
      </c>
      <c r="F234" s="81" t="s">
        <v>274</v>
      </c>
      <c r="G234" s="136">
        <v>0</v>
      </c>
      <c r="H234" s="136">
        <v>1441.31</v>
      </c>
      <c r="I234" s="136">
        <v>5765.22</v>
      </c>
      <c r="J234" s="137">
        <f t="shared" ref="J234:J297" si="2">SUM(G234:I234)</f>
        <v>7206.5300000000007</v>
      </c>
      <c r="K234" s="138"/>
      <c r="L234" s="138"/>
      <c r="M234" s="138"/>
      <c r="N234" s="138"/>
      <c r="O234" s="138"/>
      <c r="P234" s="138"/>
      <c r="Q234" s="13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126" t="s">
        <v>834</v>
      </c>
      <c r="B235" s="48" t="s">
        <v>31</v>
      </c>
      <c r="C235" s="182" t="s">
        <v>212</v>
      </c>
      <c r="D235" s="48" t="s">
        <v>190</v>
      </c>
      <c r="E235" s="143">
        <v>1</v>
      </c>
      <c r="F235" s="204" t="s">
        <v>839</v>
      </c>
      <c r="G235" s="136">
        <v>0</v>
      </c>
      <c r="H235" s="136">
        <v>1441.31</v>
      </c>
      <c r="I235" s="136">
        <v>5765.22</v>
      </c>
      <c r="J235" s="137">
        <f t="shared" si="2"/>
        <v>7206.5300000000007</v>
      </c>
      <c r="K235" s="138"/>
      <c r="L235" s="138"/>
      <c r="M235" s="138"/>
      <c r="N235" s="138"/>
      <c r="O235" s="138"/>
      <c r="P235" s="138"/>
      <c r="Q235" s="13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126" t="s">
        <v>205</v>
      </c>
      <c r="B236" s="48" t="s">
        <v>31</v>
      </c>
      <c r="C236" s="83" t="s">
        <v>191</v>
      </c>
      <c r="D236" s="48" t="s">
        <v>190</v>
      </c>
      <c r="E236" s="143">
        <v>1</v>
      </c>
      <c r="F236" s="220" t="s">
        <v>737</v>
      </c>
      <c r="G236" s="136">
        <v>0</v>
      </c>
      <c r="H236" s="136">
        <v>1441.31</v>
      </c>
      <c r="I236" s="136">
        <v>5765.22</v>
      </c>
      <c r="J236" s="137">
        <f t="shared" si="2"/>
        <v>7206.5300000000007</v>
      </c>
      <c r="K236" s="138"/>
      <c r="L236" s="138"/>
      <c r="M236" s="138"/>
      <c r="N236" s="138"/>
      <c r="O236" s="138"/>
      <c r="P236" s="138"/>
      <c r="Q236" s="13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61" t="s">
        <v>280</v>
      </c>
      <c r="B237" s="48" t="s">
        <v>31</v>
      </c>
      <c r="C237" s="48" t="s">
        <v>213</v>
      </c>
      <c r="D237" s="48" t="s">
        <v>190</v>
      </c>
      <c r="E237" s="143">
        <v>1</v>
      </c>
      <c r="F237" s="81" t="s">
        <v>276</v>
      </c>
      <c r="G237" s="136">
        <v>0</v>
      </c>
      <c r="H237" s="136">
        <v>1441.31</v>
      </c>
      <c r="I237" s="136">
        <v>5765.22</v>
      </c>
      <c r="J237" s="137">
        <f t="shared" si="2"/>
        <v>7206.5300000000007</v>
      </c>
      <c r="K237" s="138"/>
      <c r="L237" s="138"/>
      <c r="M237" s="138"/>
      <c r="N237" s="138"/>
      <c r="O237" s="138"/>
      <c r="P237" s="138"/>
      <c r="Q237" s="13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126" t="s">
        <v>205</v>
      </c>
      <c r="B238" s="48" t="s">
        <v>31</v>
      </c>
      <c r="C238" s="83" t="s">
        <v>788</v>
      </c>
      <c r="D238" s="48" t="s">
        <v>190</v>
      </c>
      <c r="E238" s="143">
        <v>1</v>
      </c>
      <c r="F238" s="214" t="s">
        <v>893</v>
      </c>
      <c r="G238" s="136">
        <v>0</v>
      </c>
      <c r="H238" s="136">
        <v>1441.31</v>
      </c>
      <c r="I238" s="136">
        <v>5765.22</v>
      </c>
      <c r="J238" s="137">
        <f t="shared" si="2"/>
        <v>7206.5300000000007</v>
      </c>
      <c r="K238" s="138"/>
      <c r="L238" s="138"/>
      <c r="M238" s="138"/>
      <c r="N238" s="138"/>
      <c r="O238" s="138"/>
      <c r="P238" s="138"/>
      <c r="Q238" s="13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107" t="s">
        <v>205</v>
      </c>
      <c r="B239" s="67" t="s">
        <v>31</v>
      </c>
      <c r="C239" s="101" t="s">
        <v>212</v>
      </c>
      <c r="D239" s="67" t="s">
        <v>190</v>
      </c>
      <c r="E239" s="144">
        <v>1</v>
      </c>
      <c r="F239" s="119" t="s">
        <v>538</v>
      </c>
      <c r="G239" s="140">
        <v>0</v>
      </c>
      <c r="H239" s="140">
        <v>1441.31</v>
      </c>
      <c r="I239" s="140">
        <v>5765.22</v>
      </c>
      <c r="J239" s="141">
        <f t="shared" si="2"/>
        <v>7206.5300000000007</v>
      </c>
      <c r="K239" s="142"/>
      <c r="L239" s="142"/>
      <c r="M239" s="142"/>
      <c r="N239" s="142"/>
      <c r="O239" s="142"/>
      <c r="P239" s="142"/>
      <c r="Q239" s="142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5"/>
      <c r="AD239" s="105"/>
    </row>
    <row r="240" spans="1:30" x14ac:dyDescent="0.2">
      <c r="A240" s="107" t="s">
        <v>205</v>
      </c>
      <c r="B240" s="67" t="s">
        <v>31</v>
      </c>
      <c r="C240" s="101" t="s">
        <v>186</v>
      </c>
      <c r="D240" s="67" t="s">
        <v>190</v>
      </c>
      <c r="E240" s="144">
        <v>1</v>
      </c>
      <c r="F240" s="187" t="s">
        <v>330</v>
      </c>
      <c r="G240" s="140">
        <v>0</v>
      </c>
      <c r="H240" s="140">
        <v>1441.31</v>
      </c>
      <c r="I240" s="140">
        <v>5765.22</v>
      </c>
      <c r="J240" s="141">
        <f t="shared" si="2"/>
        <v>7206.5300000000007</v>
      </c>
      <c r="K240" s="142"/>
      <c r="L240" s="142"/>
      <c r="M240" s="142"/>
      <c r="N240" s="142"/>
      <c r="O240" s="142"/>
      <c r="P240" s="142"/>
      <c r="Q240" s="142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</row>
    <row r="241" spans="1:30" x14ac:dyDescent="0.2">
      <c r="A241" s="61" t="s">
        <v>205</v>
      </c>
      <c r="B241" s="48" t="s">
        <v>31</v>
      </c>
      <c r="C241" s="179" t="s">
        <v>185</v>
      </c>
      <c r="D241" s="48" t="s">
        <v>190</v>
      </c>
      <c r="E241" s="143">
        <v>1</v>
      </c>
      <c r="F241" s="187" t="s">
        <v>318</v>
      </c>
      <c r="G241" s="136">
        <v>0</v>
      </c>
      <c r="H241" s="136">
        <v>1441.31</v>
      </c>
      <c r="I241" s="136">
        <v>5765.22</v>
      </c>
      <c r="J241" s="137">
        <f t="shared" si="2"/>
        <v>7206.5300000000007</v>
      </c>
      <c r="K241" s="138"/>
      <c r="L241" s="138"/>
      <c r="M241" s="138"/>
      <c r="N241" s="138"/>
      <c r="O241" s="138"/>
      <c r="P241" s="138"/>
      <c r="Q241" s="138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x14ac:dyDescent="0.2">
      <c r="A242" s="107" t="s">
        <v>205</v>
      </c>
      <c r="B242" s="67" t="s">
        <v>31</v>
      </c>
      <c r="C242" s="48" t="s">
        <v>213</v>
      </c>
      <c r="D242" s="48" t="s">
        <v>190</v>
      </c>
      <c r="E242" s="143">
        <v>1</v>
      </c>
      <c r="F242" s="187" t="s">
        <v>339</v>
      </c>
      <c r="G242" s="140">
        <v>0</v>
      </c>
      <c r="H242" s="140">
        <v>1441.31</v>
      </c>
      <c r="I242" s="140">
        <v>5765.22</v>
      </c>
      <c r="J242" s="141">
        <f t="shared" si="2"/>
        <v>7206.5300000000007</v>
      </c>
      <c r="K242" s="142"/>
      <c r="L242" s="142"/>
      <c r="M242" s="142"/>
      <c r="N242" s="142"/>
      <c r="O242" s="142"/>
      <c r="P242" s="142"/>
      <c r="Q242" s="142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5"/>
      <c r="AD242" s="105"/>
    </row>
    <row r="243" spans="1:30" x14ac:dyDescent="0.2">
      <c r="A243" s="61" t="s">
        <v>205</v>
      </c>
      <c r="B243" s="48" t="s">
        <v>31</v>
      </c>
      <c r="C243" s="179" t="s">
        <v>186</v>
      </c>
      <c r="D243" s="48" t="s">
        <v>190</v>
      </c>
      <c r="E243" s="143">
        <v>1</v>
      </c>
      <c r="F243" s="187" t="s">
        <v>303</v>
      </c>
      <c r="G243" s="136">
        <v>0</v>
      </c>
      <c r="H243" s="136">
        <v>1441.31</v>
      </c>
      <c r="I243" s="136">
        <v>5765.22</v>
      </c>
      <c r="J243" s="137">
        <f t="shared" si="2"/>
        <v>7206.5300000000007</v>
      </c>
      <c r="K243" s="138"/>
      <c r="L243" s="138"/>
      <c r="M243" s="138"/>
      <c r="N243" s="138"/>
      <c r="O243" s="138"/>
      <c r="P243" s="138"/>
      <c r="Q243" s="13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61" t="s">
        <v>279</v>
      </c>
      <c r="B244" s="48" t="s">
        <v>31</v>
      </c>
      <c r="C244" s="48" t="s">
        <v>235</v>
      </c>
      <c r="D244" s="48" t="s">
        <v>190</v>
      </c>
      <c r="E244" s="143">
        <v>1</v>
      </c>
      <c r="F244" s="81" t="s">
        <v>275</v>
      </c>
      <c r="G244" s="136">
        <v>0</v>
      </c>
      <c r="H244" s="136">
        <v>1441.31</v>
      </c>
      <c r="I244" s="136">
        <v>5765.22</v>
      </c>
      <c r="J244" s="137">
        <f t="shared" si="2"/>
        <v>7206.5300000000007</v>
      </c>
      <c r="K244" s="138"/>
      <c r="L244" s="138"/>
      <c r="M244" s="138"/>
      <c r="N244" s="138"/>
      <c r="O244" s="138"/>
      <c r="P244" s="138"/>
      <c r="Q244" s="13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107" t="s">
        <v>775</v>
      </c>
      <c r="B245" s="67" t="s">
        <v>31</v>
      </c>
      <c r="C245" s="101" t="s">
        <v>777</v>
      </c>
      <c r="D245" s="67" t="s">
        <v>190</v>
      </c>
      <c r="E245" s="144">
        <v>1</v>
      </c>
      <c r="F245" s="81" t="s">
        <v>951</v>
      </c>
      <c r="G245" s="140">
        <v>0</v>
      </c>
      <c r="H245" s="136">
        <v>1441.31</v>
      </c>
      <c r="I245" s="136">
        <v>5765.22</v>
      </c>
      <c r="J245" s="137">
        <f t="shared" si="2"/>
        <v>7206.5300000000007</v>
      </c>
      <c r="K245" s="142"/>
      <c r="L245" s="142"/>
      <c r="M245" s="142"/>
      <c r="N245" s="142"/>
      <c r="O245" s="142"/>
      <c r="P245" s="142"/>
      <c r="Q245" s="142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5"/>
      <c r="AD245" s="105"/>
    </row>
    <row r="246" spans="1:30" x14ac:dyDescent="0.2">
      <c r="A246" s="126" t="s">
        <v>205</v>
      </c>
      <c r="B246" s="48" t="s">
        <v>31</v>
      </c>
      <c r="C246" s="125" t="s">
        <v>191</v>
      </c>
      <c r="D246" s="48" t="s">
        <v>190</v>
      </c>
      <c r="E246" s="143">
        <v>1</v>
      </c>
      <c r="F246" s="87" t="s">
        <v>329</v>
      </c>
      <c r="G246" s="136">
        <v>0</v>
      </c>
      <c r="H246" s="136">
        <v>1441.31</v>
      </c>
      <c r="I246" s="136">
        <v>5765.22</v>
      </c>
      <c r="J246" s="137">
        <f t="shared" si="2"/>
        <v>7206.5300000000007</v>
      </c>
      <c r="K246" s="142"/>
      <c r="L246" s="142"/>
      <c r="M246" s="142"/>
      <c r="N246" s="142"/>
      <c r="O246" s="142"/>
      <c r="P246" s="142"/>
      <c r="Q246" s="142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5"/>
      <c r="AD246" s="105"/>
    </row>
    <row r="247" spans="1:30" x14ac:dyDescent="0.2">
      <c r="A247" s="126" t="s">
        <v>205</v>
      </c>
      <c r="B247" s="48" t="s">
        <v>31</v>
      </c>
      <c r="C247" s="182" t="s">
        <v>187</v>
      </c>
      <c r="D247" s="48" t="s">
        <v>190</v>
      </c>
      <c r="E247" s="143">
        <v>1</v>
      </c>
      <c r="F247" s="204" t="s">
        <v>734</v>
      </c>
      <c r="G247" s="136">
        <v>0</v>
      </c>
      <c r="H247" s="136">
        <v>1441.31</v>
      </c>
      <c r="I247" s="136">
        <v>5765.22</v>
      </c>
      <c r="J247" s="137">
        <f t="shared" si="2"/>
        <v>7206.5300000000007</v>
      </c>
      <c r="K247" s="138"/>
      <c r="L247" s="138"/>
      <c r="M247" s="138"/>
      <c r="N247" s="138"/>
      <c r="O247" s="138"/>
      <c r="P247" s="138"/>
      <c r="Q247" s="13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107" t="s">
        <v>205</v>
      </c>
      <c r="B248" s="67" t="s">
        <v>31</v>
      </c>
      <c r="C248" s="101" t="s">
        <v>788</v>
      </c>
      <c r="D248" s="67" t="s">
        <v>190</v>
      </c>
      <c r="E248" s="144">
        <v>1</v>
      </c>
      <c r="F248" s="214" t="s">
        <v>894</v>
      </c>
      <c r="G248" s="140">
        <v>0</v>
      </c>
      <c r="H248" s="136">
        <v>1441.31</v>
      </c>
      <c r="I248" s="136">
        <v>5765.22</v>
      </c>
      <c r="J248" s="141">
        <f t="shared" si="2"/>
        <v>7206.5300000000007</v>
      </c>
      <c r="K248" s="142"/>
      <c r="L248" s="142"/>
      <c r="M248" s="142"/>
      <c r="N248" s="142"/>
      <c r="O248" s="142"/>
      <c r="P248" s="142"/>
      <c r="Q248" s="142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5"/>
      <c r="AD248" s="105"/>
    </row>
    <row r="249" spans="1:30" x14ac:dyDescent="0.2">
      <c r="A249" s="126" t="s">
        <v>205</v>
      </c>
      <c r="B249" s="48" t="s">
        <v>31</v>
      </c>
      <c r="C249" s="83" t="s">
        <v>788</v>
      </c>
      <c r="D249" s="48" t="s">
        <v>190</v>
      </c>
      <c r="E249" s="143">
        <v>1</v>
      </c>
      <c r="F249" s="204" t="s">
        <v>844</v>
      </c>
      <c r="G249" s="136">
        <v>0</v>
      </c>
      <c r="H249" s="140">
        <v>1441.31</v>
      </c>
      <c r="I249" s="140">
        <v>5765.22</v>
      </c>
      <c r="J249" s="137">
        <f t="shared" si="2"/>
        <v>7206.5300000000007</v>
      </c>
      <c r="K249" s="138"/>
      <c r="L249" s="138"/>
      <c r="M249" s="138"/>
      <c r="N249" s="138"/>
      <c r="O249" s="138"/>
      <c r="P249" s="138"/>
      <c r="Q249" s="13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x14ac:dyDescent="0.2">
      <c r="A250" s="126" t="s">
        <v>205</v>
      </c>
      <c r="B250" s="48" t="s">
        <v>31</v>
      </c>
      <c r="C250" s="83" t="s">
        <v>187</v>
      </c>
      <c r="D250" s="48" t="s">
        <v>190</v>
      </c>
      <c r="E250" s="143">
        <v>1</v>
      </c>
      <c r="F250" s="204" t="s">
        <v>845</v>
      </c>
      <c r="G250" s="136">
        <v>0</v>
      </c>
      <c r="H250" s="140">
        <v>1441.31</v>
      </c>
      <c r="I250" s="140">
        <v>5765.22</v>
      </c>
      <c r="J250" s="137">
        <f t="shared" si="2"/>
        <v>7206.5300000000007</v>
      </c>
      <c r="K250" s="138"/>
      <c r="L250" s="138"/>
      <c r="M250" s="138"/>
      <c r="N250" s="138"/>
      <c r="O250" s="138"/>
      <c r="P250" s="138"/>
      <c r="Q250" s="138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x14ac:dyDescent="0.2">
      <c r="A251" s="126" t="s">
        <v>205</v>
      </c>
      <c r="B251" s="48" t="s">
        <v>31</v>
      </c>
      <c r="C251" s="83" t="s">
        <v>191</v>
      </c>
      <c r="D251" s="48" t="s">
        <v>190</v>
      </c>
      <c r="E251" s="143">
        <v>1</v>
      </c>
      <c r="F251" s="202" t="s">
        <v>669</v>
      </c>
      <c r="G251" s="136">
        <v>0</v>
      </c>
      <c r="H251" s="136">
        <v>1441.31</v>
      </c>
      <c r="I251" s="136">
        <v>5765.22</v>
      </c>
      <c r="J251" s="137">
        <f t="shared" si="2"/>
        <v>7206.5300000000007</v>
      </c>
      <c r="K251" s="138"/>
      <c r="L251" s="138"/>
      <c r="M251" s="138"/>
      <c r="N251" s="138"/>
      <c r="O251" s="138"/>
      <c r="P251" s="138"/>
      <c r="Q251" s="138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x14ac:dyDescent="0.2">
      <c r="A252" s="126" t="s">
        <v>205</v>
      </c>
      <c r="B252" s="48" t="s">
        <v>31</v>
      </c>
      <c r="C252" s="83" t="s">
        <v>186</v>
      </c>
      <c r="D252" s="48" t="s">
        <v>190</v>
      </c>
      <c r="E252" s="143">
        <v>1</v>
      </c>
      <c r="F252" s="82" t="s">
        <v>650</v>
      </c>
      <c r="G252" s="136">
        <v>0</v>
      </c>
      <c r="H252" s="136">
        <v>1441.31</v>
      </c>
      <c r="I252" s="136">
        <v>5765.22</v>
      </c>
      <c r="J252" s="137">
        <f t="shared" si="2"/>
        <v>7206.5300000000007</v>
      </c>
      <c r="K252" s="138"/>
      <c r="L252" s="138"/>
      <c r="M252" s="138"/>
      <c r="N252" s="138"/>
      <c r="O252" s="138"/>
      <c r="P252" s="138"/>
      <c r="Q252" s="13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x14ac:dyDescent="0.2">
      <c r="A253" s="61" t="s">
        <v>258</v>
      </c>
      <c r="B253" s="48" t="s">
        <v>31</v>
      </c>
      <c r="C253" s="101" t="s">
        <v>187</v>
      </c>
      <c r="D253" s="48" t="s">
        <v>190</v>
      </c>
      <c r="E253" s="143">
        <v>1</v>
      </c>
      <c r="F253" s="81" t="s">
        <v>254</v>
      </c>
      <c r="G253" s="136">
        <v>0</v>
      </c>
      <c r="H253" s="136">
        <v>1441.31</v>
      </c>
      <c r="I253" s="136">
        <v>5765.22</v>
      </c>
      <c r="J253" s="137">
        <f t="shared" si="2"/>
        <v>7206.5300000000007</v>
      </c>
      <c r="K253" s="138"/>
      <c r="L253" s="138"/>
      <c r="M253" s="138"/>
      <c r="N253" s="138"/>
      <c r="O253" s="138"/>
      <c r="P253" s="138"/>
      <c r="Q253" s="138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x14ac:dyDescent="0.2">
      <c r="A254" s="126" t="s">
        <v>205</v>
      </c>
      <c r="B254" s="48" t="s">
        <v>31</v>
      </c>
      <c r="C254" s="182" t="s">
        <v>191</v>
      </c>
      <c r="D254" s="48" t="s">
        <v>190</v>
      </c>
      <c r="E254" s="143">
        <v>1</v>
      </c>
      <c r="F254" s="190" t="s">
        <v>336</v>
      </c>
      <c r="G254" s="136">
        <v>0</v>
      </c>
      <c r="H254" s="136">
        <v>1441.31</v>
      </c>
      <c r="I254" s="136">
        <v>5765.22</v>
      </c>
      <c r="J254" s="137">
        <f t="shared" si="2"/>
        <v>7206.5300000000007</v>
      </c>
      <c r="K254" s="138"/>
      <c r="L254" s="138"/>
      <c r="M254" s="138"/>
      <c r="N254" s="138"/>
      <c r="O254" s="138"/>
      <c r="P254" s="138"/>
      <c r="Q254" s="138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x14ac:dyDescent="0.2">
      <c r="A255" s="107" t="s">
        <v>205</v>
      </c>
      <c r="B255" s="67" t="s">
        <v>31</v>
      </c>
      <c r="C255" s="101" t="s">
        <v>187</v>
      </c>
      <c r="D255" s="67" t="s">
        <v>190</v>
      </c>
      <c r="E255" s="144">
        <v>1</v>
      </c>
      <c r="F255" s="119" t="s">
        <v>604</v>
      </c>
      <c r="G255" s="140">
        <v>0</v>
      </c>
      <c r="H255" s="140">
        <v>1441.31</v>
      </c>
      <c r="I255" s="140">
        <v>5765.22</v>
      </c>
      <c r="J255" s="141">
        <f t="shared" si="2"/>
        <v>7206.5300000000007</v>
      </c>
      <c r="K255" s="142"/>
      <c r="L255" s="142"/>
      <c r="M255" s="142"/>
      <c r="N255" s="142"/>
      <c r="O255" s="142"/>
      <c r="P255" s="142"/>
      <c r="Q255" s="142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105"/>
    </row>
    <row r="256" spans="1:30" s="106" customFormat="1" x14ac:dyDescent="0.2">
      <c r="A256" s="81" t="s">
        <v>205</v>
      </c>
      <c r="B256" s="48" t="s">
        <v>31</v>
      </c>
      <c r="C256" s="48" t="s">
        <v>186</v>
      </c>
      <c r="D256" s="48" t="s">
        <v>190</v>
      </c>
      <c r="E256" s="143">
        <v>1</v>
      </c>
      <c r="F256" s="81" t="s">
        <v>268</v>
      </c>
      <c r="G256" s="136">
        <v>0</v>
      </c>
      <c r="H256" s="136">
        <v>1441.31</v>
      </c>
      <c r="I256" s="136">
        <v>5765.22</v>
      </c>
      <c r="J256" s="137">
        <f t="shared" si="2"/>
        <v>7206.5300000000007</v>
      </c>
      <c r="K256" s="138"/>
      <c r="L256" s="138"/>
      <c r="M256" s="138"/>
      <c r="N256" s="138"/>
      <c r="O256" s="138"/>
      <c r="P256" s="138"/>
      <c r="Q256" s="13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s="106" customFormat="1" x14ac:dyDescent="0.2">
      <c r="A257" s="107" t="s">
        <v>775</v>
      </c>
      <c r="B257" s="67" t="s">
        <v>31</v>
      </c>
      <c r="C257" s="101" t="s">
        <v>749</v>
      </c>
      <c r="D257" s="67" t="s">
        <v>190</v>
      </c>
      <c r="E257" s="144">
        <v>1</v>
      </c>
      <c r="F257" s="204" t="s">
        <v>848</v>
      </c>
      <c r="G257" s="140">
        <v>0</v>
      </c>
      <c r="H257" s="136">
        <v>1441.31</v>
      </c>
      <c r="I257" s="136">
        <v>5765.22</v>
      </c>
      <c r="J257" s="137">
        <f t="shared" si="2"/>
        <v>7206.5300000000007</v>
      </c>
      <c r="K257" s="142"/>
      <c r="L257" s="142"/>
      <c r="M257" s="142"/>
      <c r="N257" s="142"/>
      <c r="O257" s="142"/>
      <c r="P257" s="142"/>
      <c r="Q257" s="142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105"/>
    </row>
    <row r="258" spans="1:30" s="106" customFormat="1" x14ac:dyDescent="0.2">
      <c r="A258" s="61" t="s">
        <v>205</v>
      </c>
      <c r="B258" s="48" t="s">
        <v>31</v>
      </c>
      <c r="C258" s="179" t="s">
        <v>241</v>
      </c>
      <c r="D258" s="48" t="s">
        <v>190</v>
      </c>
      <c r="E258" s="143">
        <v>1</v>
      </c>
      <c r="F258" s="187" t="s">
        <v>305</v>
      </c>
      <c r="G258" s="136">
        <v>0</v>
      </c>
      <c r="H258" s="136">
        <v>1441.31</v>
      </c>
      <c r="I258" s="136">
        <v>5765.22</v>
      </c>
      <c r="J258" s="137">
        <f t="shared" si="2"/>
        <v>7206.5300000000007</v>
      </c>
      <c r="K258" s="138"/>
      <c r="L258" s="138"/>
      <c r="M258" s="138"/>
      <c r="N258" s="138"/>
      <c r="O258" s="138"/>
      <c r="P258" s="138"/>
      <c r="Q258" s="13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s="106" customFormat="1" x14ac:dyDescent="0.2">
      <c r="A259" s="107" t="s">
        <v>205</v>
      </c>
      <c r="B259" s="67" t="s">
        <v>31</v>
      </c>
      <c r="C259" s="101" t="s">
        <v>191</v>
      </c>
      <c r="D259" s="67" t="s">
        <v>190</v>
      </c>
      <c r="E259" s="144">
        <v>1</v>
      </c>
      <c r="F259" s="202" t="s">
        <v>615</v>
      </c>
      <c r="G259" s="140">
        <v>0</v>
      </c>
      <c r="H259" s="136">
        <v>1441.31</v>
      </c>
      <c r="I259" s="136">
        <v>5765.22</v>
      </c>
      <c r="J259" s="141">
        <f t="shared" si="2"/>
        <v>7206.5300000000007</v>
      </c>
      <c r="K259" s="142"/>
      <c r="L259" s="142"/>
      <c r="M259" s="142"/>
      <c r="N259" s="142"/>
      <c r="O259" s="142"/>
      <c r="P259" s="142"/>
      <c r="Q259" s="142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</row>
    <row r="260" spans="1:30" s="106" customFormat="1" x14ac:dyDescent="0.2">
      <c r="A260" s="107" t="s">
        <v>205</v>
      </c>
      <c r="B260" s="67" t="s">
        <v>31</v>
      </c>
      <c r="C260" s="101" t="s">
        <v>186</v>
      </c>
      <c r="D260" s="67" t="s">
        <v>190</v>
      </c>
      <c r="E260" s="144">
        <v>1</v>
      </c>
      <c r="F260" s="119" t="s">
        <v>659</v>
      </c>
      <c r="G260" s="140">
        <v>0</v>
      </c>
      <c r="H260" s="140">
        <v>1441.31</v>
      </c>
      <c r="I260" s="140">
        <v>5765.22</v>
      </c>
      <c r="J260" s="141">
        <f t="shared" si="2"/>
        <v>7206.5300000000007</v>
      </c>
      <c r="K260" s="142"/>
      <c r="L260" s="142"/>
      <c r="M260" s="142"/>
      <c r="N260" s="142"/>
      <c r="O260" s="142"/>
      <c r="P260" s="142"/>
      <c r="Q260" s="142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/>
      <c r="AC260" s="105"/>
      <c r="AD260" s="105"/>
    </row>
    <row r="261" spans="1:30" x14ac:dyDescent="0.2">
      <c r="A261" s="119" t="s">
        <v>205</v>
      </c>
      <c r="B261" s="67" t="s">
        <v>31</v>
      </c>
      <c r="C261" s="101" t="s">
        <v>185</v>
      </c>
      <c r="D261" s="67" t="s">
        <v>190</v>
      </c>
      <c r="E261" s="144">
        <v>1</v>
      </c>
      <c r="F261" s="202" t="s">
        <v>656</v>
      </c>
      <c r="G261" s="140">
        <v>0</v>
      </c>
      <c r="H261" s="140">
        <v>1441.31</v>
      </c>
      <c r="I261" s="140">
        <v>5765.22</v>
      </c>
      <c r="J261" s="141">
        <f t="shared" si="2"/>
        <v>7206.5300000000007</v>
      </c>
      <c r="K261" s="142"/>
      <c r="L261" s="142"/>
      <c r="M261" s="142"/>
      <c r="N261" s="142"/>
      <c r="O261" s="142"/>
      <c r="P261" s="142"/>
      <c r="Q261" s="142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5"/>
      <c r="AD261" s="105"/>
    </row>
    <row r="262" spans="1:30" s="106" customFormat="1" x14ac:dyDescent="0.2">
      <c r="A262" s="119" t="s">
        <v>205</v>
      </c>
      <c r="B262" s="67" t="s">
        <v>31</v>
      </c>
      <c r="C262" s="101" t="s">
        <v>191</v>
      </c>
      <c r="D262" s="67" t="s">
        <v>190</v>
      </c>
      <c r="E262" s="144">
        <v>1</v>
      </c>
      <c r="F262" s="203" t="s">
        <v>613</v>
      </c>
      <c r="G262" s="140">
        <v>0</v>
      </c>
      <c r="H262" s="140">
        <v>1441.31</v>
      </c>
      <c r="I262" s="140">
        <v>5765.22</v>
      </c>
      <c r="J262" s="141">
        <f t="shared" si="2"/>
        <v>7206.5300000000007</v>
      </c>
      <c r="K262" s="142"/>
      <c r="L262" s="142"/>
      <c r="M262" s="142"/>
      <c r="N262" s="142"/>
      <c r="O262" s="142"/>
      <c r="P262" s="142"/>
      <c r="Q262" s="142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105"/>
    </row>
    <row r="263" spans="1:30" s="106" customFormat="1" x14ac:dyDescent="0.2">
      <c r="A263" s="82" t="s">
        <v>205</v>
      </c>
      <c r="B263" s="48" t="s">
        <v>31</v>
      </c>
      <c r="C263" s="195" t="s">
        <v>186</v>
      </c>
      <c r="D263" s="48" t="s">
        <v>190</v>
      </c>
      <c r="E263" s="143">
        <v>1</v>
      </c>
      <c r="F263" s="202" t="s">
        <v>671</v>
      </c>
      <c r="G263" s="136">
        <v>0</v>
      </c>
      <c r="H263" s="140">
        <v>1441.31</v>
      </c>
      <c r="I263" s="140">
        <v>5765.22</v>
      </c>
      <c r="J263" s="137">
        <f t="shared" si="2"/>
        <v>7206.5300000000007</v>
      </c>
      <c r="K263" s="138"/>
      <c r="L263" s="138"/>
      <c r="M263" s="138"/>
      <c r="N263" s="138"/>
      <c r="O263" s="138"/>
      <c r="P263" s="138"/>
      <c r="Q263" s="13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s="106" customFormat="1" x14ac:dyDescent="0.2">
      <c r="A264" s="82" t="s">
        <v>205</v>
      </c>
      <c r="B264" s="48" t="s">
        <v>31</v>
      </c>
      <c r="C264" s="195" t="s">
        <v>187</v>
      </c>
      <c r="D264" s="48" t="s">
        <v>190</v>
      </c>
      <c r="E264" s="143">
        <v>1</v>
      </c>
      <c r="F264" s="202" t="s">
        <v>674</v>
      </c>
      <c r="G264" s="136">
        <v>0</v>
      </c>
      <c r="H264" s="140">
        <v>1441.31</v>
      </c>
      <c r="I264" s="140">
        <v>5765.22</v>
      </c>
      <c r="J264" s="137">
        <f t="shared" si="2"/>
        <v>7206.5300000000007</v>
      </c>
      <c r="K264" s="138"/>
      <c r="L264" s="138"/>
      <c r="M264" s="138"/>
      <c r="N264" s="138"/>
      <c r="O264" s="138"/>
      <c r="P264" s="138"/>
      <c r="Q264" s="13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s="106" customFormat="1" x14ac:dyDescent="0.2">
      <c r="A265" s="82" t="s">
        <v>775</v>
      </c>
      <c r="B265" s="48" t="s">
        <v>31</v>
      </c>
      <c r="C265" s="195" t="s">
        <v>788</v>
      </c>
      <c r="D265" s="48" t="s">
        <v>190</v>
      </c>
      <c r="E265" s="143">
        <v>1</v>
      </c>
      <c r="F265" s="202" t="s">
        <v>947</v>
      </c>
      <c r="G265" s="136">
        <v>0</v>
      </c>
      <c r="H265" s="140">
        <v>1441.31</v>
      </c>
      <c r="I265" s="140">
        <v>5765.22</v>
      </c>
      <c r="J265" s="137">
        <f t="shared" si="2"/>
        <v>7206.5300000000007</v>
      </c>
      <c r="K265" s="138"/>
      <c r="L265" s="138"/>
      <c r="M265" s="138"/>
      <c r="N265" s="138"/>
      <c r="O265" s="138"/>
      <c r="P265" s="138"/>
      <c r="Q265" s="13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s="106" customFormat="1" x14ac:dyDescent="0.2">
      <c r="A266" s="82" t="s">
        <v>873</v>
      </c>
      <c r="B266" s="48" t="s">
        <v>31</v>
      </c>
      <c r="C266" s="195" t="s">
        <v>777</v>
      </c>
      <c r="D266" s="48" t="s">
        <v>190</v>
      </c>
      <c r="E266" s="143">
        <v>1</v>
      </c>
      <c r="F266" s="202" t="s">
        <v>952</v>
      </c>
      <c r="G266" s="136">
        <v>0</v>
      </c>
      <c r="H266" s="140">
        <v>1441.31</v>
      </c>
      <c r="I266" s="140">
        <v>5765.22</v>
      </c>
      <c r="J266" s="137">
        <f t="shared" si="2"/>
        <v>7206.5300000000007</v>
      </c>
      <c r="K266" s="138"/>
      <c r="L266" s="138"/>
      <c r="M266" s="138"/>
      <c r="N266" s="138"/>
      <c r="O266" s="138"/>
      <c r="P266" s="138"/>
      <c r="Q266" s="13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s="106" customFormat="1" x14ac:dyDescent="0.2">
      <c r="A267" s="82" t="s">
        <v>904</v>
      </c>
      <c r="B267" s="48" t="s">
        <v>31</v>
      </c>
      <c r="C267" s="195" t="s">
        <v>777</v>
      </c>
      <c r="D267" s="48" t="s">
        <v>190</v>
      </c>
      <c r="E267" s="143">
        <v>1</v>
      </c>
      <c r="F267" s="202" t="s">
        <v>953</v>
      </c>
      <c r="G267" s="136">
        <v>0</v>
      </c>
      <c r="H267" s="140">
        <v>1441.31</v>
      </c>
      <c r="I267" s="140">
        <v>5765.22</v>
      </c>
      <c r="J267" s="137">
        <f t="shared" si="2"/>
        <v>7206.5300000000007</v>
      </c>
      <c r="K267" s="138"/>
      <c r="L267" s="138"/>
      <c r="M267" s="138"/>
      <c r="N267" s="138"/>
      <c r="O267" s="138"/>
      <c r="P267" s="138"/>
      <c r="Q267" s="13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82" t="s">
        <v>205</v>
      </c>
      <c r="B268" s="48" t="s">
        <v>31</v>
      </c>
      <c r="C268" s="195" t="s">
        <v>212</v>
      </c>
      <c r="D268" s="48" t="s">
        <v>190</v>
      </c>
      <c r="E268" s="143">
        <v>1</v>
      </c>
      <c r="F268" s="223" t="s">
        <v>850</v>
      </c>
      <c r="G268" s="136">
        <v>0</v>
      </c>
      <c r="H268" s="140">
        <v>1441.31</v>
      </c>
      <c r="I268" s="140">
        <v>5765.22</v>
      </c>
      <c r="J268" s="137">
        <f t="shared" si="2"/>
        <v>7206.5300000000007</v>
      </c>
      <c r="K268" s="138"/>
      <c r="L268" s="138"/>
      <c r="M268" s="138"/>
      <c r="N268" s="138"/>
      <c r="O268" s="138"/>
      <c r="P268" s="138"/>
      <c r="Q268" s="13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107" t="s">
        <v>205</v>
      </c>
      <c r="B269" s="67" t="s">
        <v>31</v>
      </c>
      <c r="C269" s="184" t="s">
        <v>187</v>
      </c>
      <c r="D269" s="67" t="s">
        <v>190</v>
      </c>
      <c r="E269" s="144">
        <v>1</v>
      </c>
      <c r="F269" s="192" t="s">
        <v>605</v>
      </c>
      <c r="G269" s="140">
        <v>0</v>
      </c>
      <c r="H269" s="140">
        <v>1441.31</v>
      </c>
      <c r="I269" s="140">
        <v>5765.22</v>
      </c>
      <c r="J269" s="141">
        <f t="shared" si="2"/>
        <v>7206.5300000000007</v>
      </c>
      <c r="K269" s="138"/>
      <c r="L269" s="138"/>
      <c r="M269" s="138"/>
      <c r="N269" s="138"/>
      <c r="O269" s="138"/>
      <c r="P269" s="138"/>
      <c r="Q269" s="13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82" t="s">
        <v>205</v>
      </c>
      <c r="B270" s="48" t="s">
        <v>31</v>
      </c>
      <c r="C270" s="195" t="s">
        <v>212</v>
      </c>
      <c r="D270" s="48" t="s">
        <v>190</v>
      </c>
      <c r="E270" s="143">
        <v>1</v>
      </c>
      <c r="F270" s="204" t="s">
        <v>314</v>
      </c>
      <c r="G270" s="136">
        <v>0</v>
      </c>
      <c r="H270" s="140">
        <v>1441.31</v>
      </c>
      <c r="I270" s="140">
        <v>5765.22</v>
      </c>
      <c r="J270" s="137">
        <f t="shared" si="2"/>
        <v>7206.5300000000007</v>
      </c>
      <c r="K270" s="138"/>
      <c r="L270" s="138"/>
      <c r="M270" s="138"/>
      <c r="N270" s="138"/>
      <c r="O270" s="138"/>
      <c r="P270" s="138"/>
      <c r="Q270" s="13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82" t="s">
        <v>205</v>
      </c>
      <c r="B271" s="48" t="s">
        <v>31</v>
      </c>
      <c r="C271" s="195" t="s">
        <v>185</v>
      </c>
      <c r="D271" s="48" t="s">
        <v>190</v>
      </c>
      <c r="E271" s="143">
        <v>1</v>
      </c>
      <c r="F271" s="205" t="s">
        <v>687</v>
      </c>
      <c r="G271" s="136">
        <v>0</v>
      </c>
      <c r="H271" s="140">
        <v>1441.31</v>
      </c>
      <c r="I271" s="140">
        <v>5765.22</v>
      </c>
      <c r="J271" s="137">
        <f t="shared" si="2"/>
        <v>7206.5300000000007</v>
      </c>
      <c r="K271" s="138"/>
      <c r="L271" s="138"/>
      <c r="M271" s="138"/>
      <c r="N271" s="138"/>
      <c r="O271" s="138"/>
      <c r="P271" s="138"/>
      <c r="Q271" s="13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82" t="s">
        <v>775</v>
      </c>
      <c r="B272" s="48" t="s">
        <v>31</v>
      </c>
      <c r="C272" s="195" t="s">
        <v>788</v>
      </c>
      <c r="D272" s="48" t="s">
        <v>190</v>
      </c>
      <c r="E272" s="143">
        <v>1</v>
      </c>
      <c r="F272" s="205" t="s">
        <v>948</v>
      </c>
      <c r="G272" s="136">
        <v>0</v>
      </c>
      <c r="H272" s="140">
        <v>1441.31</v>
      </c>
      <c r="I272" s="140">
        <v>5765.22</v>
      </c>
      <c r="J272" s="137">
        <f t="shared" si="2"/>
        <v>7206.5300000000007</v>
      </c>
      <c r="K272" s="138"/>
      <c r="L272" s="138"/>
      <c r="M272" s="138"/>
      <c r="N272" s="138"/>
      <c r="O272" s="138"/>
      <c r="P272" s="138"/>
      <c r="Q272" s="138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s="106" customFormat="1" x14ac:dyDescent="0.2">
      <c r="A273" s="107" t="s">
        <v>205</v>
      </c>
      <c r="B273" s="67" t="s">
        <v>31</v>
      </c>
      <c r="C273" s="184" t="s">
        <v>212</v>
      </c>
      <c r="D273" s="67" t="s">
        <v>190</v>
      </c>
      <c r="E273" s="144">
        <v>1</v>
      </c>
      <c r="F273" s="204" t="s">
        <v>761</v>
      </c>
      <c r="G273" s="140">
        <v>0</v>
      </c>
      <c r="H273" s="140">
        <v>1441.31</v>
      </c>
      <c r="I273" s="140">
        <v>5765.22</v>
      </c>
      <c r="J273" s="137">
        <f t="shared" si="2"/>
        <v>7206.5300000000007</v>
      </c>
      <c r="K273" s="142"/>
      <c r="L273" s="142"/>
      <c r="M273" s="142"/>
      <c r="N273" s="142"/>
      <c r="O273" s="142"/>
      <c r="P273" s="142"/>
      <c r="Q273" s="142"/>
      <c r="R273" s="105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</row>
    <row r="274" spans="1:30" s="106" customFormat="1" x14ac:dyDescent="0.2">
      <c r="A274" s="107" t="s">
        <v>205</v>
      </c>
      <c r="B274" s="67" t="s">
        <v>31</v>
      </c>
      <c r="C274" s="184" t="s">
        <v>785</v>
      </c>
      <c r="D274" s="67" t="s">
        <v>190</v>
      </c>
      <c r="E274" s="144">
        <v>1</v>
      </c>
      <c r="F274" s="204" t="s">
        <v>896</v>
      </c>
      <c r="G274" s="140">
        <v>0</v>
      </c>
      <c r="H274" s="140">
        <v>1441.31</v>
      </c>
      <c r="I274" s="140">
        <v>5765.22</v>
      </c>
      <c r="J274" s="141">
        <f t="shared" si="2"/>
        <v>7206.5300000000007</v>
      </c>
      <c r="K274" s="142"/>
      <c r="L274" s="142"/>
      <c r="M274" s="142"/>
      <c r="N274" s="142"/>
      <c r="O274" s="142"/>
      <c r="P274" s="142"/>
      <c r="Q274" s="142"/>
      <c r="R274" s="105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</row>
    <row r="275" spans="1:30" s="106" customFormat="1" x14ac:dyDescent="0.2">
      <c r="A275" s="107" t="s">
        <v>205</v>
      </c>
      <c r="B275" s="67" t="s">
        <v>31</v>
      </c>
      <c r="C275" s="184" t="s">
        <v>186</v>
      </c>
      <c r="D275" s="67" t="s">
        <v>190</v>
      </c>
      <c r="E275" s="144">
        <v>1</v>
      </c>
      <c r="F275" s="204" t="s">
        <v>696</v>
      </c>
      <c r="G275" s="140">
        <v>0</v>
      </c>
      <c r="H275" s="140">
        <v>1441.31</v>
      </c>
      <c r="I275" s="140">
        <v>5765.22</v>
      </c>
      <c r="J275" s="141">
        <f t="shared" si="2"/>
        <v>7206.5300000000007</v>
      </c>
      <c r="K275" s="142"/>
      <c r="L275" s="142"/>
      <c r="M275" s="142"/>
      <c r="N275" s="142"/>
      <c r="O275" s="142"/>
      <c r="P275" s="142"/>
      <c r="Q275" s="142"/>
      <c r="R275" s="105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</row>
    <row r="276" spans="1:30" s="106" customFormat="1" x14ac:dyDescent="0.2">
      <c r="A276" s="107" t="s">
        <v>205</v>
      </c>
      <c r="B276" s="67" t="s">
        <v>31</v>
      </c>
      <c r="C276" s="184" t="s">
        <v>186</v>
      </c>
      <c r="D276" s="67" t="s">
        <v>190</v>
      </c>
      <c r="E276" s="144">
        <v>1</v>
      </c>
      <c r="F276" s="203" t="s">
        <v>697</v>
      </c>
      <c r="G276" s="140">
        <v>0</v>
      </c>
      <c r="H276" s="140">
        <v>1441.31</v>
      </c>
      <c r="I276" s="140">
        <v>5765.22</v>
      </c>
      <c r="J276" s="141">
        <f t="shared" si="2"/>
        <v>7206.5300000000007</v>
      </c>
      <c r="K276" s="142"/>
      <c r="L276" s="142"/>
      <c r="M276" s="142"/>
      <c r="N276" s="142"/>
      <c r="O276" s="142"/>
      <c r="P276" s="142"/>
      <c r="Q276" s="142"/>
      <c r="R276" s="105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</row>
    <row r="277" spans="1:30" s="106" customFormat="1" x14ac:dyDescent="0.2">
      <c r="A277" s="107" t="s">
        <v>904</v>
      </c>
      <c r="B277" s="67" t="s">
        <v>31</v>
      </c>
      <c r="C277" s="184" t="s">
        <v>777</v>
      </c>
      <c r="D277" s="67" t="s">
        <v>189</v>
      </c>
      <c r="E277" s="144">
        <v>1</v>
      </c>
      <c r="F277" s="86" t="s">
        <v>954</v>
      </c>
      <c r="G277" s="140">
        <v>0</v>
      </c>
      <c r="H277" s="140">
        <v>0</v>
      </c>
      <c r="I277" s="140">
        <v>5765.22</v>
      </c>
      <c r="J277" s="141">
        <f t="shared" si="2"/>
        <v>5765.22</v>
      </c>
      <c r="K277" s="142"/>
      <c r="L277" s="142"/>
      <c r="M277" s="142"/>
      <c r="N277" s="142"/>
      <c r="O277" s="142"/>
      <c r="P277" s="142"/>
      <c r="Q277" s="142"/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</row>
    <row r="278" spans="1:30" s="106" customFormat="1" x14ac:dyDescent="0.2">
      <c r="A278" s="107" t="s">
        <v>205</v>
      </c>
      <c r="B278" s="67" t="s">
        <v>31</v>
      </c>
      <c r="C278" s="108" t="s">
        <v>186</v>
      </c>
      <c r="D278" s="67" t="s">
        <v>190</v>
      </c>
      <c r="E278" s="144">
        <v>1</v>
      </c>
      <c r="F278" s="204" t="s">
        <v>700</v>
      </c>
      <c r="G278" s="140">
        <v>0</v>
      </c>
      <c r="H278" s="140">
        <v>1441.31</v>
      </c>
      <c r="I278" s="140">
        <v>5765.22</v>
      </c>
      <c r="J278" s="141">
        <f t="shared" si="2"/>
        <v>7206.5300000000007</v>
      </c>
      <c r="K278" s="142"/>
      <c r="L278" s="142"/>
      <c r="M278" s="142"/>
      <c r="N278" s="142"/>
      <c r="O278" s="142"/>
      <c r="P278" s="142"/>
      <c r="Q278" s="142"/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</row>
    <row r="279" spans="1:30" s="106" customFormat="1" x14ac:dyDescent="0.2">
      <c r="A279" s="107" t="s">
        <v>873</v>
      </c>
      <c r="B279" s="67" t="s">
        <v>31</v>
      </c>
      <c r="C279" s="108" t="s">
        <v>777</v>
      </c>
      <c r="D279" s="67" t="s">
        <v>190</v>
      </c>
      <c r="E279" s="144">
        <v>1</v>
      </c>
      <c r="F279" s="220" t="s">
        <v>955</v>
      </c>
      <c r="G279" s="140">
        <v>0</v>
      </c>
      <c r="H279" s="140">
        <v>1441.31</v>
      </c>
      <c r="I279" s="140">
        <v>5765.22</v>
      </c>
      <c r="J279" s="141">
        <f t="shared" si="2"/>
        <v>7206.5300000000007</v>
      </c>
      <c r="K279" s="142"/>
      <c r="L279" s="142"/>
      <c r="M279" s="142"/>
      <c r="N279" s="142"/>
      <c r="O279" s="142"/>
      <c r="P279" s="142"/>
      <c r="Q279" s="142"/>
      <c r="R279" s="105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</row>
    <row r="280" spans="1:30" s="106" customFormat="1" x14ac:dyDescent="0.2">
      <c r="A280" s="107" t="s">
        <v>205</v>
      </c>
      <c r="B280" s="67" t="s">
        <v>31</v>
      </c>
      <c r="C280" s="108" t="s">
        <v>186</v>
      </c>
      <c r="D280" s="67" t="s">
        <v>190</v>
      </c>
      <c r="E280" s="144">
        <v>1</v>
      </c>
      <c r="F280" s="204" t="s">
        <v>706</v>
      </c>
      <c r="G280" s="140">
        <v>0</v>
      </c>
      <c r="H280" s="140">
        <v>1441.31</v>
      </c>
      <c r="I280" s="140">
        <v>5765.22</v>
      </c>
      <c r="J280" s="141">
        <f t="shared" si="2"/>
        <v>7206.5300000000007</v>
      </c>
      <c r="K280" s="142"/>
      <c r="L280" s="142"/>
      <c r="M280" s="142"/>
      <c r="N280" s="142"/>
      <c r="O280" s="142"/>
      <c r="P280" s="142"/>
      <c r="Q280" s="142"/>
      <c r="R280" s="105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</row>
    <row r="281" spans="1:30" s="106" customFormat="1" x14ac:dyDescent="0.2">
      <c r="A281" s="107" t="s">
        <v>205</v>
      </c>
      <c r="B281" s="67" t="s">
        <v>31</v>
      </c>
      <c r="C281" s="108" t="s">
        <v>186</v>
      </c>
      <c r="D281" s="67" t="s">
        <v>190</v>
      </c>
      <c r="E281" s="144">
        <v>1</v>
      </c>
      <c r="F281" s="204" t="s">
        <v>707</v>
      </c>
      <c r="G281" s="140">
        <v>0</v>
      </c>
      <c r="H281" s="140">
        <v>1441.31</v>
      </c>
      <c r="I281" s="140">
        <v>5765.22</v>
      </c>
      <c r="J281" s="141">
        <f t="shared" si="2"/>
        <v>7206.5300000000007</v>
      </c>
      <c r="K281" s="142"/>
      <c r="L281" s="142"/>
      <c r="M281" s="142"/>
      <c r="N281" s="142"/>
      <c r="O281" s="142"/>
      <c r="P281" s="142"/>
      <c r="Q281" s="142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</row>
    <row r="282" spans="1:30" s="106" customFormat="1" x14ac:dyDescent="0.2">
      <c r="A282" s="107" t="s">
        <v>775</v>
      </c>
      <c r="B282" s="67" t="s">
        <v>31</v>
      </c>
      <c r="C282" s="108" t="s">
        <v>788</v>
      </c>
      <c r="D282" s="67" t="s">
        <v>190</v>
      </c>
      <c r="E282" s="144">
        <v>1</v>
      </c>
      <c r="F282" s="204" t="s">
        <v>947</v>
      </c>
      <c r="G282" s="140">
        <v>0</v>
      </c>
      <c r="H282" s="140">
        <v>1441.31</v>
      </c>
      <c r="I282" s="140">
        <v>5765.22</v>
      </c>
      <c r="J282" s="141">
        <f t="shared" si="2"/>
        <v>7206.5300000000007</v>
      </c>
      <c r="K282" s="142"/>
      <c r="L282" s="142"/>
      <c r="M282" s="142"/>
      <c r="N282" s="142"/>
      <c r="O282" s="142"/>
      <c r="P282" s="142"/>
      <c r="Q282" s="142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</row>
    <row r="283" spans="1:30" s="106" customFormat="1" x14ac:dyDescent="0.2">
      <c r="A283" s="126" t="s">
        <v>205</v>
      </c>
      <c r="B283" s="48" t="s">
        <v>31</v>
      </c>
      <c r="C283" s="125" t="s">
        <v>185</v>
      </c>
      <c r="D283" s="48" t="s">
        <v>190</v>
      </c>
      <c r="E283" s="143">
        <v>1</v>
      </c>
      <c r="F283" s="202" t="s">
        <v>713</v>
      </c>
      <c r="G283" s="136">
        <v>0</v>
      </c>
      <c r="H283" s="140">
        <v>1441.31</v>
      </c>
      <c r="I283" s="140">
        <v>5765.22</v>
      </c>
      <c r="J283" s="137">
        <f t="shared" si="2"/>
        <v>7206.5300000000007</v>
      </c>
      <c r="K283" s="138"/>
      <c r="L283" s="138"/>
      <c r="M283" s="138"/>
      <c r="N283" s="138"/>
      <c r="O283" s="138"/>
      <c r="P283" s="138"/>
      <c r="Q283" s="13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s="106" customFormat="1" x14ac:dyDescent="0.2">
      <c r="A284" s="126" t="s">
        <v>205</v>
      </c>
      <c r="B284" s="48" t="s">
        <v>31</v>
      </c>
      <c r="C284" s="125" t="s">
        <v>186</v>
      </c>
      <c r="D284" s="48" t="s">
        <v>190</v>
      </c>
      <c r="E284" s="143">
        <v>1</v>
      </c>
      <c r="F284" s="202" t="s">
        <v>714</v>
      </c>
      <c r="G284" s="136">
        <v>0</v>
      </c>
      <c r="H284" s="140">
        <v>1441.31</v>
      </c>
      <c r="I284" s="140">
        <v>5765.22</v>
      </c>
      <c r="J284" s="137">
        <f t="shared" si="2"/>
        <v>7206.5300000000007</v>
      </c>
      <c r="K284" s="138"/>
      <c r="L284" s="138"/>
      <c r="M284" s="138"/>
      <c r="N284" s="138"/>
      <c r="O284" s="138"/>
      <c r="P284" s="138"/>
      <c r="Q284" s="13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s="106" customFormat="1" x14ac:dyDescent="0.2">
      <c r="A285" s="107" t="s">
        <v>205</v>
      </c>
      <c r="B285" s="67" t="s">
        <v>31</v>
      </c>
      <c r="C285" s="108" t="s">
        <v>185</v>
      </c>
      <c r="D285" s="67" t="s">
        <v>190</v>
      </c>
      <c r="E285" s="144">
        <v>1</v>
      </c>
      <c r="F285" s="202" t="s">
        <v>715</v>
      </c>
      <c r="G285" s="140">
        <v>0</v>
      </c>
      <c r="H285" s="140">
        <v>1441.31</v>
      </c>
      <c r="I285" s="140">
        <v>5765.22</v>
      </c>
      <c r="J285" s="141">
        <f t="shared" si="2"/>
        <v>7206.5300000000007</v>
      </c>
      <c r="K285" s="142"/>
      <c r="L285" s="142"/>
      <c r="M285" s="142"/>
      <c r="N285" s="142"/>
      <c r="O285" s="142"/>
      <c r="P285" s="142"/>
      <c r="Q285" s="142"/>
      <c r="R285" s="105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105"/>
    </row>
    <row r="286" spans="1:30" s="106" customFormat="1" x14ac:dyDescent="0.2">
      <c r="A286" s="107" t="s">
        <v>205</v>
      </c>
      <c r="B286" s="67" t="s">
        <v>31</v>
      </c>
      <c r="C286" s="108" t="s">
        <v>191</v>
      </c>
      <c r="D286" s="67" t="s">
        <v>190</v>
      </c>
      <c r="E286" s="144">
        <v>1</v>
      </c>
      <c r="F286" s="63" t="s">
        <v>672</v>
      </c>
      <c r="G286" s="140">
        <v>0</v>
      </c>
      <c r="H286" s="140">
        <v>1441.31</v>
      </c>
      <c r="I286" s="140">
        <v>5765.22</v>
      </c>
      <c r="J286" s="141">
        <f t="shared" si="2"/>
        <v>7206.5300000000007</v>
      </c>
      <c r="K286" s="142"/>
      <c r="L286" s="142"/>
      <c r="M286" s="142"/>
      <c r="N286" s="142"/>
      <c r="O286" s="142"/>
      <c r="P286" s="142"/>
      <c r="Q286" s="142"/>
      <c r="R286" s="105"/>
      <c r="S286" s="105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105"/>
    </row>
    <row r="287" spans="1:30" x14ac:dyDescent="0.2">
      <c r="A287" s="107" t="s">
        <v>205</v>
      </c>
      <c r="B287" s="67" t="s">
        <v>31</v>
      </c>
      <c r="C287" s="108" t="s">
        <v>187</v>
      </c>
      <c r="D287" s="67" t="s">
        <v>190</v>
      </c>
      <c r="E287" s="144">
        <v>1</v>
      </c>
      <c r="F287" s="204" t="s">
        <v>736</v>
      </c>
      <c r="G287" s="140">
        <v>0</v>
      </c>
      <c r="H287" s="140">
        <v>1441.31</v>
      </c>
      <c r="I287" s="140">
        <v>5765.22</v>
      </c>
      <c r="J287" s="141">
        <f t="shared" si="2"/>
        <v>7206.5300000000007</v>
      </c>
      <c r="K287" s="142"/>
      <c r="L287" s="142"/>
      <c r="M287" s="142"/>
      <c r="N287" s="142"/>
      <c r="O287" s="142"/>
      <c r="P287" s="142"/>
      <c r="Q287" s="142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</row>
    <row r="288" spans="1:30" x14ac:dyDescent="0.2">
      <c r="A288" s="107" t="s">
        <v>205</v>
      </c>
      <c r="B288" s="67" t="s">
        <v>31</v>
      </c>
      <c r="C288" s="108" t="s">
        <v>186</v>
      </c>
      <c r="D288" s="67" t="s">
        <v>190</v>
      </c>
      <c r="E288" s="144">
        <v>1</v>
      </c>
      <c r="F288" s="204" t="s">
        <v>738</v>
      </c>
      <c r="G288" s="140">
        <v>0</v>
      </c>
      <c r="H288" s="140">
        <v>1441.31</v>
      </c>
      <c r="I288" s="140">
        <v>5765.22</v>
      </c>
      <c r="J288" s="141">
        <f t="shared" si="2"/>
        <v>7206.5300000000007</v>
      </c>
      <c r="K288" s="142"/>
      <c r="L288" s="142"/>
      <c r="M288" s="142"/>
      <c r="N288" s="142"/>
      <c r="O288" s="142"/>
      <c r="P288" s="142"/>
      <c r="Q288" s="142"/>
      <c r="R288" s="105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</row>
    <row r="289" spans="1:30" x14ac:dyDescent="0.2">
      <c r="A289" s="107" t="s">
        <v>742</v>
      </c>
      <c r="B289" s="67" t="s">
        <v>31</v>
      </c>
      <c r="C289" s="108" t="s">
        <v>191</v>
      </c>
      <c r="D289" s="67" t="s">
        <v>189</v>
      </c>
      <c r="E289" s="144">
        <v>1</v>
      </c>
      <c r="F289" s="214" t="s">
        <v>741</v>
      </c>
      <c r="G289" s="140">
        <v>0</v>
      </c>
      <c r="H289" s="140">
        <v>0</v>
      </c>
      <c r="I289" s="140">
        <v>5765.22</v>
      </c>
      <c r="J289" s="141">
        <f t="shared" si="2"/>
        <v>5765.22</v>
      </c>
      <c r="K289" s="142"/>
      <c r="L289" s="142"/>
      <c r="M289" s="142"/>
      <c r="N289" s="142"/>
      <c r="O289" s="142"/>
      <c r="P289" s="142"/>
      <c r="Q289" s="142"/>
      <c r="R289" s="105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</row>
    <row r="290" spans="1:30" x14ac:dyDescent="0.2">
      <c r="A290" s="107" t="s">
        <v>205</v>
      </c>
      <c r="B290" s="67" t="s">
        <v>31</v>
      </c>
      <c r="C290" s="215" t="s">
        <v>788</v>
      </c>
      <c r="D290" s="67" t="s">
        <v>190</v>
      </c>
      <c r="E290" s="144">
        <v>1</v>
      </c>
      <c r="F290" s="214" t="s">
        <v>897</v>
      </c>
      <c r="G290" s="140">
        <v>0</v>
      </c>
      <c r="H290" s="140">
        <v>1441.31</v>
      </c>
      <c r="I290" s="140">
        <v>5765.22</v>
      </c>
      <c r="J290" s="141">
        <f t="shared" si="2"/>
        <v>7206.5300000000007</v>
      </c>
      <c r="K290" s="142"/>
      <c r="L290" s="142"/>
      <c r="M290" s="142"/>
      <c r="N290" s="142"/>
      <c r="O290" s="142"/>
      <c r="P290" s="142"/>
      <c r="Q290" s="142"/>
      <c r="R290" s="105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</row>
    <row r="291" spans="1:30" x14ac:dyDescent="0.2">
      <c r="A291" s="107" t="s">
        <v>205</v>
      </c>
      <c r="B291" s="67" t="s">
        <v>31</v>
      </c>
      <c r="C291" s="108" t="s">
        <v>191</v>
      </c>
      <c r="D291" s="67" t="s">
        <v>190</v>
      </c>
      <c r="E291" s="144">
        <v>1</v>
      </c>
      <c r="F291" s="102" t="s">
        <v>748</v>
      </c>
      <c r="G291" s="140">
        <v>0</v>
      </c>
      <c r="H291" s="140">
        <v>1441.31</v>
      </c>
      <c r="I291" s="140">
        <v>5765.22</v>
      </c>
      <c r="J291" s="141">
        <f t="shared" si="2"/>
        <v>7206.5300000000007</v>
      </c>
      <c r="K291" s="142"/>
      <c r="L291" s="142"/>
      <c r="M291" s="142"/>
      <c r="N291" s="142"/>
      <c r="O291" s="142"/>
      <c r="P291" s="142"/>
      <c r="Q291" s="142"/>
      <c r="R291" s="105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</row>
    <row r="292" spans="1:30" x14ac:dyDescent="0.2">
      <c r="A292" s="107" t="s">
        <v>205</v>
      </c>
      <c r="B292" s="67" t="s">
        <v>31</v>
      </c>
      <c r="C292" s="108" t="s">
        <v>186</v>
      </c>
      <c r="D292" s="67" t="s">
        <v>190</v>
      </c>
      <c r="E292" s="144">
        <v>1</v>
      </c>
      <c r="F292" s="204" t="s">
        <v>762</v>
      </c>
      <c r="G292" s="140">
        <v>0</v>
      </c>
      <c r="H292" s="140">
        <v>1441.31</v>
      </c>
      <c r="I292" s="140">
        <v>5765.22</v>
      </c>
      <c r="J292" s="141">
        <f t="shared" si="2"/>
        <v>7206.5300000000007</v>
      </c>
      <c r="K292" s="142"/>
      <c r="L292" s="142"/>
      <c r="M292" s="142"/>
      <c r="N292" s="142"/>
      <c r="O292" s="142"/>
      <c r="P292" s="142"/>
      <c r="Q292" s="142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</row>
    <row r="293" spans="1:30" x14ac:dyDescent="0.2">
      <c r="A293" s="107" t="s">
        <v>205</v>
      </c>
      <c r="B293" s="67" t="s">
        <v>31</v>
      </c>
      <c r="C293" s="108" t="s">
        <v>186</v>
      </c>
      <c r="D293" s="67" t="s">
        <v>190</v>
      </c>
      <c r="E293" s="144">
        <v>1</v>
      </c>
      <c r="F293" s="204" t="s">
        <v>764</v>
      </c>
      <c r="G293" s="140">
        <v>0</v>
      </c>
      <c r="H293" s="140">
        <v>1441.31</v>
      </c>
      <c r="I293" s="140">
        <v>5765.22</v>
      </c>
      <c r="J293" s="141">
        <f t="shared" si="2"/>
        <v>7206.5300000000007</v>
      </c>
      <c r="K293" s="142"/>
      <c r="L293" s="142"/>
      <c r="M293" s="142"/>
      <c r="N293" s="142"/>
      <c r="O293" s="142"/>
      <c r="P293" s="142"/>
      <c r="Q293" s="142"/>
      <c r="R293" s="105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</row>
    <row r="294" spans="1:30" x14ac:dyDescent="0.2">
      <c r="A294" s="107" t="s">
        <v>205</v>
      </c>
      <c r="B294" s="67" t="s">
        <v>31</v>
      </c>
      <c r="C294" s="108" t="s">
        <v>186</v>
      </c>
      <c r="D294" s="67" t="s">
        <v>190</v>
      </c>
      <c r="E294" s="144">
        <v>1</v>
      </c>
      <c r="F294" s="204" t="s">
        <v>765</v>
      </c>
      <c r="G294" s="140">
        <v>0</v>
      </c>
      <c r="H294" s="140">
        <v>1441.31</v>
      </c>
      <c r="I294" s="140">
        <v>5765.22</v>
      </c>
      <c r="J294" s="141">
        <f t="shared" si="2"/>
        <v>7206.5300000000007</v>
      </c>
      <c r="K294" s="142"/>
      <c r="L294" s="142"/>
      <c r="M294" s="142"/>
      <c r="N294" s="142"/>
      <c r="O294" s="142"/>
      <c r="P294" s="142"/>
      <c r="Q294" s="142"/>
      <c r="R294" s="105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</row>
    <row r="295" spans="1:30" x14ac:dyDescent="0.2">
      <c r="A295" s="107" t="s">
        <v>205</v>
      </c>
      <c r="B295" s="67" t="s">
        <v>31</v>
      </c>
      <c r="C295" s="108" t="s">
        <v>185</v>
      </c>
      <c r="D295" s="67" t="s">
        <v>190</v>
      </c>
      <c r="E295" s="144">
        <v>1</v>
      </c>
      <c r="F295" s="203" t="s">
        <v>766</v>
      </c>
      <c r="G295" s="140">
        <v>0</v>
      </c>
      <c r="H295" s="140">
        <v>1441.31</v>
      </c>
      <c r="I295" s="140">
        <v>5765.22</v>
      </c>
      <c r="J295" s="141">
        <f t="shared" si="2"/>
        <v>7206.5300000000007</v>
      </c>
      <c r="K295" s="142"/>
      <c r="L295" s="142"/>
      <c r="M295" s="142"/>
      <c r="N295" s="142"/>
      <c r="O295" s="142"/>
      <c r="P295" s="142"/>
      <c r="Q295" s="142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</row>
    <row r="296" spans="1:30" x14ac:dyDescent="0.2">
      <c r="A296" s="107" t="s">
        <v>775</v>
      </c>
      <c r="B296" s="67" t="s">
        <v>31</v>
      </c>
      <c r="C296" s="108" t="s">
        <v>788</v>
      </c>
      <c r="D296" s="67" t="s">
        <v>190</v>
      </c>
      <c r="E296" s="144">
        <v>1</v>
      </c>
      <c r="F296" s="214" t="s">
        <v>832</v>
      </c>
      <c r="G296" s="140">
        <v>0</v>
      </c>
      <c r="H296" s="140">
        <v>1441.31</v>
      </c>
      <c r="I296" s="140">
        <v>5765.22</v>
      </c>
      <c r="J296" s="141">
        <f t="shared" si="2"/>
        <v>7206.5300000000007</v>
      </c>
      <c r="K296" s="142"/>
      <c r="L296" s="142"/>
      <c r="M296" s="142"/>
      <c r="N296" s="142"/>
      <c r="O296" s="142"/>
      <c r="P296" s="142"/>
      <c r="Q296" s="142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</row>
    <row r="297" spans="1:30" x14ac:dyDescent="0.2">
      <c r="A297" s="107" t="s">
        <v>775</v>
      </c>
      <c r="B297" s="67" t="s">
        <v>31</v>
      </c>
      <c r="C297" s="108" t="s">
        <v>191</v>
      </c>
      <c r="D297" s="67" t="s">
        <v>190</v>
      </c>
      <c r="E297" s="144">
        <v>1</v>
      </c>
      <c r="F297" s="204" t="s">
        <v>774</v>
      </c>
      <c r="G297" s="140">
        <v>0</v>
      </c>
      <c r="H297" s="140">
        <v>1441.31</v>
      </c>
      <c r="I297" s="140">
        <v>5765.22</v>
      </c>
      <c r="J297" s="141">
        <f t="shared" si="2"/>
        <v>7206.5300000000007</v>
      </c>
      <c r="K297" s="142"/>
      <c r="L297" s="142"/>
      <c r="M297" s="142"/>
      <c r="N297" s="142"/>
      <c r="O297" s="142"/>
      <c r="P297" s="142"/>
      <c r="Q297" s="142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</row>
    <row r="298" spans="1:30" x14ac:dyDescent="0.2">
      <c r="A298" s="107" t="s">
        <v>775</v>
      </c>
      <c r="B298" s="67" t="s">
        <v>31</v>
      </c>
      <c r="C298" s="108" t="s">
        <v>749</v>
      </c>
      <c r="D298" s="67" t="s">
        <v>190</v>
      </c>
      <c r="E298" s="144">
        <v>1</v>
      </c>
      <c r="F298" s="204" t="s">
        <v>780</v>
      </c>
      <c r="G298" s="140">
        <v>0</v>
      </c>
      <c r="H298" s="140">
        <v>1441.31</v>
      </c>
      <c r="I298" s="140">
        <v>5765.22</v>
      </c>
      <c r="J298" s="141">
        <f t="shared" ref="J298:J540" si="3">SUM(G298:I298)</f>
        <v>7206.5300000000007</v>
      </c>
      <c r="K298" s="142"/>
      <c r="L298" s="142"/>
      <c r="M298" s="142"/>
      <c r="N298" s="142"/>
      <c r="O298" s="142"/>
      <c r="P298" s="142"/>
      <c r="Q298" s="142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</row>
    <row r="299" spans="1:30" x14ac:dyDescent="0.2">
      <c r="A299" s="107" t="s">
        <v>775</v>
      </c>
      <c r="B299" s="67" t="s">
        <v>31</v>
      </c>
      <c r="C299" s="108" t="s">
        <v>749</v>
      </c>
      <c r="D299" s="67" t="s">
        <v>190</v>
      </c>
      <c r="E299" s="143">
        <v>1</v>
      </c>
      <c r="F299" s="204" t="s">
        <v>781</v>
      </c>
      <c r="G299" s="136">
        <v>0</v>
      </c>
      <c r="H299" s="140">
        <v>1441.31</v>
      </c>
      <c r="I299" s="140">
        <v>5765.22</v>
      </c>
      <c r="J299" s="137">
        <f t="shared" si="3"/>
        <v>7206.5300000000007</v>
      </c>
      <c r="K299" s="138"/>
      <c r="L299" s="138"/>
      <c r="M299" s="138"/>
      <c r="N299" s="138"/>
      <c r="O299" s="138"/>
      <c r="P299" s="138"/>
      <c r="Q299" s="13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126" t="s">
        <v>775</v>
      </c>
      <c r="B300" s="67" t="s">
        <v>31</v>
      </c>
      <c r="C300" s="108" t="s">
        <v>785</v>
      </c>
      <c r="D300" s="67" t="s">
        <v>190</v>
      </c>
      <c r="E300" s="143">
        <v>1</v>
      </c>
      <c r="F300" s="204" t="s">
        <v>784</v>
      </c>
      <c r="G300" s="136">
        <v>0</v>
      </c>
      <c r="H300" s="140">
        <v>1441.31</v>
      </c>
      <c r="I300" s="140">
        <v>5765.22</v>
      </c>
      <c r="J300" s="137">
        <f t="shared" si="3"/>
        <v>7206.5300000000007</v>
      </c>
      <c r="K300" s="138"/>
      <c r="L300" s="138"/>
      <c r="M300" s="138"/>
      <c r="N300" s="138"/>
      <c r="O300" s="138"/>
      <c r="P300" s="138"/>
      <c r="Q300" s="13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126" t="s">
        <v>775</v>
      </c>
      <c r="B301" s="67" t="s">
        <v>31</v>
      </c>
      <c r="C301" s="108" t="s">
        <v>788</v>
      </c>
      <c r="D301" s="67" t="s">
        <v>190</v>
      </c>
      <c r="E301" s="143">
        <v>1</v>
      </c>
      <c r="F301" s="204" t="s">
        <v>948</v>
      </c>
      <c r="G301" s="136">
        <v>0</v>
      </c>
      <c r="H301" s="140">
        <v>1441.31</v>
      </c>
      <c r="I301" s="140">
        <v>5765.22</v>
      </c>
      <c r="J301" s="137">
        <f t="shared" si="3"/>
        <v>7206.5300000000007</v>
      </c>
      <c r="K301" s="138"/>
      <c r="L301" s="138"/>
      <c r="M301" s="138"/>
      <c r="N301" s="138"/>
      <c r="O301" s="138"/>
      <c r="P301" s="138"/>
      <c r="Q301" s="13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126" t="s">
        <v>775</v>
      </c>
      <c r="B302" s="67" t="s">
        <v>31</v>
      </c>
      <c r="C302" s="108" t="s">
        <v>785</v>
      </c>
      <c r="D302" s="67" t="s">
        <v>190</v>
      </c>
      <c r="E302" s="143">
        <v>1</v>
      </c>
      <c r="F302" s="204" t="s">
        <v>790</v>
      </c>
      <c r="G302" s="136">
        <v>0</v>
      </c>
      <c r="H302" s="140">
        <v>1441.31</v>
      </c>
      <c r="I302" s="140">
        <v>5765.22</v>
      </c>
      <c r="J302" s="137">
        <f t="shared" si="3"/>
        <v>7206.5300000000007</v>
      </c>
      <c r="K302" s="138"/>
      <c r="L302" s="138"/>
      <c r="M302" s="138"/>
      <c r="N302" s="138"/>
      <c r="O302" s="138"/>
      <c r="P302" s="138"/>
      <c r="Q302" s="13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126" t="s">
        <v>775</v>
      </c>
      <c r="B303" s="67" t="s">
        <v>31</v>
      </c>
      <c r="C303" s="108" t="s">
        <v>749</v>
      </c>
      <c r="D303" s="67" t="s">
        <v>190</v>
      </c>
      <c r="E303" s="143">
        <v>1</v>
      </c>
      <c r="F303" s="204" t="s">
        <v>791</v>
      </c>
      <c r="G303" s="136">
        <v>0</v>
      </c>
      <c r="H303" s="140">
        <v>1441.31</v>
      </c>
      <c r="I303" s="140">
        <v>5765.22</v>
      </c>
      <c r="J303" s="137">
        <f t="shared" si="3"/>
        <v>7206.5300000000007</v>
      </c>
      <c r="K303" s="138"/>
      <c r="L303" s="138"/>
      <c r="M303" s="138"/>
      <c r="N303" s="138"/>
      <c r="O303" s="138"/>
      <c r="P303" s="138"/>
      <c r="Q303" s="13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126" t="s">
        <v>775</v>
      </c>
      <c r="B304" s="67" t="s">
        <v>31</v>
      </c>
      <c r="C304" s="108" t="s">
        <v>749</v>
      </c>
      <c r="D304" s="67" t="s">
        <v>190</v>
      </c>
      <c r="E304" s="143">
        <v>1</v>
      </c>
      <c r="F304" s="203" t="s">
        <v>794</v>
      </c>
      <c r="G304" s="136">
        <v>0</v>
      </c>
      <c r="H304" s="140">
        <v>1441.31</v>
      </c>
      <c r="I304" s="140">
        <v>5765.22</v>
      </c>
      <c r="J304" s="137">
        <f t="shared" si="3"/>
        <v>7206.5300000000007</v>
      </c>
      <c r="K304" s="138"/>
      <c r="L304" s="138"/>
      <c r="M304" s="138"/>
      <c r="N304" s="138"/>
      <c r="O304" s="138"/>
      <c r="P304" s="138"/>
      <c r="Q304" s="13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126" t="s">
        <v>775</v>
      </c>
      <c r="B305" s="67" t="s">
        <v>31</v>
      </c>
      <c r="C305" s="108" t="s">
        <v>749</v>
      </c>
      <c r="D305" s="67" t="s">
        <v>190</v>
      </c>
      <c r="E305" s="143">
        <v>1</v>
      </c>
      <c r="F305" s="204" t="s">
        <v>795</v>
      </c>
      <c r="G305" s="136">
        <v>0</v>
      </c>
      <c r="H305" s="140">
        <v>1441.31</v>
      </c>
      <c r="I305" s="140">
        <v>5765.22</v>
      </c>
      <c r="J305" s="137">
        <f t="shared" si="3"/>
        <v>7206.5300000000007</v>
      </c>
      <c r="K305" s="138"/>
      <c r="L305" s="138"/>
      <c r="M305" s="138"/>
      <c r="N305" s="138"/>
      <c r="O305" s="138"/>
      <c r="P305" s="138"/>
      <c r="Q305" s="13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126" t="s">
        <v>775</v>
      </c>
      <c r="B306" s="67" t="s">
        <v>31</v>
      </c>
      <c r="C306" s="108" t="s">
        <v>749</v>
      </c>
      <c r="D306" s="67" t="s">
        <v>190</v>
      </c>
      <c r="E306" s="143">
        <v>1</v>
      </c>
      <c r="F306" s="204" t="s">
        <v>796</v>
      </c>
      <c r="G306" s="136">
        <v>0</v>
      </c>
      <c r="H306" s="140">
        <v>1441.31</v>
      </c>
      <c r="I306" s="140">
        <v>5765.22</v>
      </c>
      <c r="J306" s="137">
        <f t="shared" si="3"/>
        <v>7206.5300000000007</v>
      </c>
      <c r="K306" s="138"/>
      <c r="L306" s="138"/>
      <c r="M306" s="138"/>
      <c r="N306" s="138"/>
      <c r="O306" s="138"/>
      <c r="P306" s="138"/>
      <c r="Q306" s="13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126" t="s">
        <v>775</v>
      </c>
      <c r="B307" s="67" t="s">
        <v>31</v>
      </c>
      <c r="C307" s="108" t="s">
        <v>749</v>
      </c>
      <c r="D307" s="67" t="s">
        <v>190</v>
      </c>
      <c r="E307" s="143">
        <v>1</v>
      </c>
      <c r="F307" s="204" t="s">
        <v>797</v>
      </c>
      <c r="G307" s="136">
        <v>0</v>
      </c>
      <c r="H307" s="140">
        <v>1441.31</v>
      </c>
      <c r="I307" s="140">
        <v>5765.22</v>
      </c>
      <c r="J307" s="137">
        <f t="shared" si="3"/>
        <v>7206.5300000000007</v>
      </c>
      <c r="K307" s="138"/>
      <c r="L307" s="138"/>
      <c r="M307" s="138"/>
      <c r="N307" s="138"/>
      <c r="O307" s="138"/>
      <c r="P307" s="138"/>
      <c r="Q307" s="13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126" t="s">
        <v>775</v>
      </c>
      <c r="B308" s="67" t="s">
        <v>31</v>
      </c>
      <c r="C308" s="108" t="s">
        <v>749</v>
      </c>
      <c r="D308" s="67" t="s">
        <v>190</v>
      </c>
      <c r="E308" s="143">
        <v>1</v>
      </c>
      <c r="F308" s="204" t="s">
        <v>798</v>
      </c>
      <c r="G308" s="136">
        <v>0</v>
      </c>
      <c r="H308" s="140">
        <v>1441.31</v>
      </c>
      <c r="I308" s="140">
        <v>5765.22</v>
      </c>
      <c r="J308" s="137">
        <f t="shared" si="3"/>
        <v>7206.5300000000007</v>
      </c>
      <c r="K308" s="138"/>
      <c r="L308" s="138"/>
      <c r="M308" s="138"/>
      <c r="N308" s="138"/>
      <c r="O308" s="138"/>
      <c r="P308" s="138"/>
      <c r="Q308" s="13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126" t="s">
        <v>775</v>
      </c>
      <c r="B309" s="67" t="s">
        <v>31</v>
      </c>
      <c r="C309" s="108" t="s">
        <v>749</v>
      </c>
      <c r="D309" s="67" t="s">
        <v>190</v>
      </c>
      <c r="E309" s="143">
        <v>1</v>
      </c>
      <c r="F309" s="204" t="s">
        <v>799</v>
      </c>
      <c r="G309" s="136">
        <v>0</v>
      </c>
      <c r="H309" s="140">
        <v>1441.31</v>
      </c>
      <c r="I309" s="140">
        <v>5765.22</v>
      </c>
      <c r="J309" s="137">
        <f t="shared" si="3"/>
        <v>7206.5300000000007</v>
      </c>
      <c r="K309" s="138"/>
      <c r="L309" s="138"/>
      <c r="M309" s="138"/>
      <c r="N309" s="138"/>
      <c r="O309" s="138"/>
      <c r="P309" s="138"/>
      <c r="Q309" s="13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126" t="s">
        <v>775</v>
      </c>
      <c r="B310" s="67" t="s">
        <v>31</v>
      </c>
      <c r="C310" s="108" t="s">
        <v>749</v>
      </c>
      <c r="D310" s="67" t="s">
        <v>190</v>
      </c>
      <c r="E310" s="143">
        <v>1</v>
      </c>
      <c r="F310" s="204" t="s">
        <v>800</v>
      </c>
      <c r="G310" s="136">
        <v>0</v>
      </c>
      <c r="H310" s="140">
        <v>1441.31</v>
      </c>
      <c r="I310" s="140">
        <v>5765.22</v>
      </c>
      <c r="J310" s="137">
        <f t="shared" si="3"/>
        <v>7206.5300000000007</v>
      </c>
      <c r="K310" s="138"/>
      <c r="L310" s="138"/>
      <c r="M310" s="138"/>
      <c r="N310" s="138"/>
      <c r="O310" s="138"/>
      <c r="P310" s="138"/>
      <c r="Q310" s="13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126" t="s">
        <v>775</v>
      </c>
      <c r="B311" s="67" t="s">
        <v>31</v>
      </c>
      <c r="C311" s="108" t="s">
        <v>788</v>
      </c>
      <c r="D311" s="67" t="s">
        <v>190</v>
      </c>
      <c r="E311" s="143">
        <v>1</v>
      </c>
      <c r="F311" s="204" t="s">
        <v>851</v>
      </c>
      <c r="G311" s="136">
        <v>0</v>
      </c>
      <c r="H311" s="140">
        <v>1441.31</v>
      </c>
      <c r="I311" s="140">
        <v>5765.22</v>
      </c>
      <c r="J311" s="137">
        <f t="shared" si="3"/>
        <v>7206.5300000000007</v>
      </c>
      <c r="K311" s="138"/>
      <c r="L311" s="138"/>
      <c r="M311" s="138"/>
      <c r="N311" s="138"/>
      <c r="O311" s="138"/>
      <c r="P311" s="138"/>
      <c r="Q311" s="13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x14ac:dyDescent="0.2">
      <c r="A312" s="126" t="s">
        <v>853</v>
      </c>
      <c r="B312" s="67" t="s">
        <v>31</v>
      </c>
      <c r="C312" s="108" t="s">
        <v>749</v>
      </c>
      <c r="D312" s="67" t="s">
        <v>190</v>
      </c>
      <c r="E312" s="143">
        <v>1</v>
      </c>
      <c r="F312" s="204" t="s">
        <v>852</v>
      </c>
      <c r="G312" s="136">
        <v>0</v>
      </c>
      <c r="H312" s="140">
        <v>1441.31</v>
      </c>
      <c r="I312" s="140">
        <v>5765.22</v>
      </c>
      <c r="J312" s="137">
        <f t="shared" si="3"/>
        <v>7206.5300000000007</v>
      </c>
      <c r="K312" s="138"/>
      <c r="L312" s="138"/>
      <c r="M312" s="138"/>
      <c r="N312" s="138"/>
      <c r="O312" s="138"/>
      <c r="P312" s="138"/>
      <c r="Q312" s="138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x14ac:dyDescent="0.2">
      <c r="A313" s="214" t="s">
        <v>205</v>
      </c>
      <c r="B313" s="67" t="s">
        <v>31</v>
      </c>
      <c r="C313" s="108" t="s">
        <v>749</v>
      </c>
      <c r="D313" s="67" t="s">
        <v>190</v>
      </c>
      <c r="E313" s="143">
        <v>1</v>
      </c>
      <c r="F313" s="204" t="s">
        <v>854</v>
      </c>
      <c r="G313" s="136">
        <v>0</v>
      </c>
      <c r="H313" s="140">
        <v>1441.31</v>
      </c>
      <c r="I313" s="140">
        <v>5765.22</v>
      </c>
      <c r="J313" s="137">
        <f t="shared" si="3"/>
        <v>7206.5300000000007</v>
      </c>
      <c r="K313" s="138"/>
      <c r="L313" s="138"/>
      <c r="M313" s="138"/>
      <c r="N313" s="138"/>
      <c r="O313" s="138"/>
      <c r="P313" s="138"/>
      <c r="Q313" s="138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x14ac:dyDescent="0.2">
      <c r="A314" s="126" t="s">
        <v>873</v>
      </c>
      <c r="B314" s="67" t="s">
        <v>31</v>
      </c>
      <c r="C314" s="108" t="s">
        <v>788</v>
      </c>
      <c r="D314" s="67" t="s">
        <v>190</v>
      </c>
      <c r="E314" s="143">
        <v>1</v>
      </c>
      <c r="F314" s="204" t="s">
        <v>872</v>
      </c>
      <c r="G314" s="136">
        <v>0</v>
      </c>
      <c r="H314" s="140">
        <v>1441.31</v>
      </c>
      <c r="I314" s="140">
        <v>5765.22</v>
      </c>
      <c r="J314" s="137">
        <f t="shared" si="3"/>
        <v>7206.5300000000007</v>
      </c>
      <c r="K314" s="138"/>
      <c r="L314" s="138"/>
      <c r="M314" s="138"/>
      <c r="N314" s="138"/>
      <c r="O314" s="138"/>
      <c r="P314" s="138"/>
      <c r="Q314" s="138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x14ac:dyDescent="0.2">
      <c r="A315" s="214" t="s">
        <v>205</v>
      </c>
      <c r="B315" s="67" t="s">
        <v>31</v>
      </c>
      <c r="C315" s="108" t="s">
        <v>187</v>
      </c>
      <c r="D315" s="67" t="s">
        <v>190</v>
      </c>
      <c r="E315" s="143">
        <v>1</v>
      </c>
      <c r="F315" s="87" t="s">
        <v>370</v>
      </c>
      <c r="G315" s="136">
        <v>0</v>
      </c>
      <c r="H315" s="140">
        <v>1441.31</v>
      </c>
      <c r="I315" s="140">
        <v>5765.22</v>
      </c>
      <c r="J315" s="137">
        <f t="shared" si="3"/>
        <v>7206.5300000000007</v>
      </c>
      <c r="K315" s="138"/>
      <c r="L315" s="138"/>
      <c r="M315" s="138"/>
      <c r="N315" s="138"/>
      <c r="O315" s="138"/>
      <c r="P315" s="138"/>
      <c r="Q315" s="13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126" t="s">
        <v>873</v>
      </c>
      <c r="B316" s="67" t="s">
        <v>31</v>
      </c>
      <c r="C316" s="108" t="s">
        <v>777</v>
      </c>
      <c r="D316" s="67" t="s">
        <v>190</v>
      </c>
      <c r="E316" s="143">
        <v>1</v>
      </c>
      <c r="F316" s="87" t="s">
        <v>901</v>
      </c>
      <c r="G316" s="136">
        <v>0</v>
      </c>
      <c r="H316" s="140">
        <v>1441.31</v>
      </c>
      <c r="I316" s="140">
        <v>5765.22</v>
      </c>
      <c r="J316" s="137">
        <f t="shared" si="3"/>
        <v>7206.5300000000007</v>
      </c>
      <c r="K316" s="138"/>
      <c r="L316" s="138"/>
      <c r="M316" s="138"/>
      <c r="N316" s="138"/>
      <c r="O316" s="138"/>
      <c r="P316" s="138"/>
      <c r="Q316" s="13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126" t="s">
        <v>873</v>
      </c>
      <c r="B317" s="67" t="s">
        <v>31</v>
      </c>
      <c r="C317" s="108" t="s">
        <v>777</v>
      </c>
      <c r="D317" s="67" t="s">
        <v>190</v>
      </c>
      <c r="E317" s="143">
        <v>1</v>
      </c>
      <c r="F317" s="87" t="s">
        <v>902</v>
      </c>
      <c r="G317" s="136">
        <v>0</v>
      </c>
      <c r="H317" s="140">
        <v>1441.31</v>
      </c>
      <c r="I317" s="140">
        <v>5765.22</v>
      </c>
      <c r="J317" s="137">
        <f t="shared" si="3"/>
        <v>7206.5300000000007</v>
      </c>
      <c r="K317" s="138"/>
      <c r="L317" s="138"/>
      <c r="M317" s="138"/>
      <c r="N317" s="138"/>
      <c r="O317" s="138"/>
      <c r="P317" s="138"/>
      <c r="Q317" s="13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126" t="s">
        <v>904</v>
      </c>
      <c r="B318" s="67" t="s">
        <v>31</v>
      </c>
      <c r="C318" s="108" t="s">
        <v>777</v>
      </c>
      <c r="D318" s="67" t="s">
        <v>190</v>
      </c>
      <c r="E318" s="143">
        <v>1</v>
      </c>
      <c r="F318" s="87" t="s">
        <v>903</v>
      </c>
      <c r="G318" s="136">
        <v>0</v>
      </c>
      <c r="H318" s="140">
        <v>1441.31</v>
      </c>
      <c r="I318" s="140">
        <v>5765.22</v>
      </c>
      <c r="J318" s="137">
        <f t="shared" si="3"/>
        <v>7206.5300000000007</v>
      </c>
      <c r="K318" s="138"/>
      <c r="L318" s="138"/>
      <c r="M318" s="138"/>
      <c r="N318" s="138"/>
      <c r="O318" s="138"/>
      <c r="P318" s="138"/>
      <c r="Q318" s="13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126" t="s">
        <v>775</v>
      </c>
      <c r="B319" s="67" t="s">
        <v>31</v>
      </c>
      <c r="C319" s="108" t="s">
        <v>777</v>
      </c>
      <c r="D319" s="67" t="s">
        <v>190</v>
      </c>
      <c r="E319" s="143">
        <v>1</v>
      </c>
      <c r="F319" s="87" t="s">
        <v>907</v>
      </c>
      <c r="G319" s="136">
        <v>0</v>
      </c>
      <c r="H319" s="140">
        <v>1441.31</v>
      </c>
      <c r="I319" s="140">
        <v>5765.22</v>
      </c>
      <c r="J319" s="137">
        <f t="shared" si="3"/>
        <v>7206.5300000000007</v>
      </c>
      <c r="K319" s="138"/>
      <c r="L319" s="138"/>
      <c r="M319" s="138"/>
      <c r="N319" s="138"/>
      <c r="O319" s="138"/>
      <c r="P319" s="138"/>
      <c r="Q319" s="13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126" t="s">
        <v>205</v>
      </c>
      <c r="B320" s="67" t="s">
        <v>31</v>
      </c>
      <c r="C320" s="108" t="s">
        <v>749</v>
      </c>
      <c r="D320" s="67" t="s">
        <v>190</v>
      </c>
      <c r="E320" s="143">
        <v>1</v>
      </c>
      <c r="F320" s="87" t="s">
        <v>915</v>
      </c>
      <c r="G320" s="136">
        <v>0</v>
      </c>
      <c r="H320" s="140">
        <v>1441.31</v>
      </c>
      <c r="I320" s="140">
        <v>5765.22</v>
      </c>
      <c r="J320" s="137">
        <f t="shared" si="3"/>
        <v>7206.5300000000007</v>
      </c>
      <c r="K320" s="138"/>
      <c r="L320" s="138"/>
      <c r="M320" s="138"/>
      <c r="N320" s="138"/>
      <c r="O320" s="138"/>
      <c r="P320" s="138"/>
      <c r="Q320" s="13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126" t="s">
        <v>775</v>
      </c>
      <c r="B321" s="67" t="s">
        <v>31</v>
      </c>
      <c r="C321" s="108" t="s">
        <v>788</v>
      </c>
      <c r="D321" s="67" t="s">
        <v>190</v>
      </c>
      <c r="E321" s="143">
        <v>1</v>
      </c>
      <c r="F321" s="87" t="s">
        <v>918</v>
      </c>
      <c r="G321" s="136">
        <v>0</v>
      </c>
      <c r="H321" s="140">
        <v>1441.31</v>
      </c>
      <c r="I321" s="140">
        <v>5765.22</v>
      </c>
      <c r="J321" s="137">
        <f t="shared" si="3"/>
        <v>7206.5300000000007</v>
      </c>
      <c r="K321" s="138"/>
      <c r="L321" s="138"/>
      <c r="M321" s="138"/>
      <c r="N321" s="138"/>
      <c r="O321" s="138"/>
      <c r="P321" s="138"/>
      <c r="Q321" s="13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126" t="s">
        <v>775</v>
      </c>
      <c r="B322" s="67" t="s">
        <v>31</v>
      </c>
      <c r="C322" s="108" t="s">
        <v>749</v>
      </c>
      <c r="D322" s="67" t="s">
        <v>190</v>
      </c>
      <c r="E322" s="143">
        <v>1</v>
      </c>
      <c r="F322" s="87" t="s">
        <v>919</v>
      </c>
      <c r="G322" s="136">
        <v>0</v>
      </c>
      <c r="H322" s="140">
        <v>1441.31</v>
      </c>
      <c r="I322" s="140">
        <v>5765.22</v>
      </c>
      <c r="J322" s="137">
        <f t="shared" si="3"/>
        <v>7206.5300000000007</v>
      </c>
      <c r="K322" s="138"/>
      <c r="L322" s="138"/>
      <c r="M322" s="138"/>
      <c r="N322" s="138"/>
      <c r="O322" s="138"/>
      <c r="P322" s="138"/>
      <c r="Q322" s="13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x14ac:dyDescent="0.2">
      <c r="A323" s="126" t="s">
        <v>775</v>
      </c>
      <c r="B323" s="67" t="s">
        <v>31</v>
      </c>
      <c r="C323" s="108" t="s">
        <v>788</v>
      </c>
      <c r="D323" s="67" t="s">
        <v>190</v>
      </c>
      <c r="E323" s="143">
        <v>1</v>
      </c>
      <c r="F323" s="87" t="s">
        <v>920</v>
      </c>
      <c r="G323" s="136">
        <v>0</v>
      </c>
      <c r="H323" s="140">
        <v>1441.31</v>
      </c>
      <c r="I323" s="140">
        <v>5765.22</v>
      </c>
      <c r="J323" s="137">
        <f t="shared" si="3"/>
        <v>7206.5300000000007</v>
      </c>
      <c r="K323" s="138"/>
      <c r="L323" s="138"/>
      <c r="M323" s="138"/>
      <c r="N323" s="138"/>
      <c r="O323" s="138"/>
      <c r="P323" s="138"/>
      <c r="Q323" s="138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x14ac:dyDescent="0.2">
      <c r="A324" s="126" t="s">
        <v>873</v>
      </c>
      <c r="B324" s="67" t="s">
        <v>31</v>
      </c>
      <c r="C324" s="108" t="s">
        <v>749</v>
      </c>
      <c r="D324" s="67" t="s">
        <v>190</v>
      </c>
      <c r="E324" s="143">
        <v>1</v>
      </c>
      <c r="F324" s="87" t="s">
        <v>921</v>
      </c>
      <c r="G324" s="136">
        <v>0</v>
      </c>
      <c r="H324" s="140">
        <v>1441.31</v>
      </c>
      <c r="I324" s="140">
        <v>5765.22</v>
      </c>
      <c r="J324" s="137">
        <f t="shared" si="3"/>
        <v>7206.5300000000007</v>
      </c>
      <c r="K324" s="138"/>
      <c r="L324" s="138"/>
      <c r="M324" s="138"/>
      <c r="N324" s="138"/>
      <c r="O324" s="138"/>
      <c r="P324" s="138"/>
      <c r="Q324" s="138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x14ac:dyDescent="0.2">
      <c r="A325" s="126" t="s">
        <v>873</v>
      </c>
      <c r="B325" s="67" t="s">
        <v>31</v>
      </c>
      <c r="C325" s="108" t="s">
        <v>749</v>
      </c>
      <c r="D325" s="67" t="s">
        <v>190</v>
      </c>
      <c r="E325" s="143">
        <v>1</v>
      </c>
      <c r="F325" s="87" t="s">
        <v>922</v>
      </c>
      <c r="G325" s="136">
        <v>0</v>
      </c>
      <c r="H325" s="140">
        <v>1441.31</v>
      </c>
      <c r="I325" s="140">
        <v>5765.22</v>
      </c>
      <c r="J325" s="137">
        <f t="shared" si="3"/>
        <v>7206.5300000000007</v>
      </c>
      <c r="K325" s="138"/>
      <c r="L325" s="138"/>
      <c r="M325" s="138"/>
      <c r="N325" s="138"/>
      <c r="O325" s="138"/>
      <c r="P325" s="138"/>
      <c r="Q325" s="13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126" t="s">
        <v>924</v>
      </c>
      <c r="B326" s="67" t="s">
        <v>31</v>
      </c>
      <c r="C326" s="108" t="s">
        <v>749</v>
      </c>
      <c r="D326" s="67" t="s">
        <v>190</v>
      </c>
      <c r="E326" s="143">
        <v>1</v>
      </c>
      <c r="F326" s="87" t="s">
        <v>923</v>
      </c>
      <c r="G326" s="136">
        <v>0</v>
      </c>
      <c r="H326" s="140">
        <v>1441.31</v>
      </c>
      <c r="I326" s="140">
        <v>5765.22</v>
      </c>
      <c r="J326" s="137">
        <f t="shared" si="3"/>
        <v>7206.5300000000007</v>
      </c>
      <c r="K326" s="138"/>
      <c r="L326" s="138"/>
      <c r="M326" s="138"/>
      <c r="N326" s="138"/>
      <c r="O326" s="138"/>
      <c r="P326" s="138"/>
      <c r="Q326" s="13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126" t="s">
        <v>775</v>
      </c>
      <c r="B327" s="67" t="s">
        <v>31</v>
      </c>
      <c r="C327" s="108" t="s">
        <v>788</v>
      </c>
      <c r="D327" s="67" t="s">
        <v>190</v>
      </c>
      <c r="E327" s="143">
        <v>1</v>
      </c>
      <c r="F327" s="87" t="s">
        <v>925</v>
      </c>
      <c r="G327" s="136">
        <v>0</v>
      </c>
      <c r="H327" s="140">
        <v>1441.31</v>
      </c>
      <c r="I327" s="140">
        <v>5765.22</v>
      </c>
      <c r="J327" s="137">
        <f t="shared" si="3"/>
        <v>7206.5300000000007</v>
      </c>
      <c r="K327" s="138"/>
      <c r="L327" s="138"/>
      <c r="M327" s="138"/>
      <c r="N327" s="138"/>
      <c r="O327" s="138"/>
      <c r="P327" s="138"/>
      <c r="Q327" s="13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x14ac:dyDescent="0.2">
      <c r="A328" s="126" t="s">
        <v>775</v>
      </c>
      <c r="B328" s="67" t="s">
        <v>31</v>
      </c>
      <c r="C328" s="108" t="s">
        <v>788</v>
      </c>
      <c r="D328" s="67" t="s">
        <v>190</v>
      </c>
      <c r="E328" s="143">
        <v>1</v>
      </c>
      <c r="F328" s="87" t="s">
        <v>926</v>
      </c>
      <c r="G328" s="136">
        <v>0</v>
      </c>
      <c r="H328" s="140">
        <v>1441.31</v>
      </c>
      <c r="I328" s="140">
        <v>5765.22</v>
      </c>
      <c r="J328" s="137">
        <f t="shared" si="3"/>
        <v>7206.5300000000007</v>
      </c>
      <c r="K328" s="138"/>
      <c r="L328" s="138"/>
      <c r="M328" s="138"/>
      <c r="N328" s="138"/>
      <c r="O328" s="138"/>
      <c r="P328" s="138"/>
      <c r="Q328" s="13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x14ac:dyDescent="0.2">
      <c r="A329" s="126" t="s">
        <v>873</v>
      </c>
      <c r="B329" s="67" t="s">
        <v>31</v>
      </c>
      <c r="C329" s="108" t="s">
        <v>749</v>
      </c>
      <c r="D329" s="67" t="s">
        <v>190</v>
      </c>
      <c r="E329" s="143">
        <v>1</v>
      </c>
      <c r="F329" s="87" t="s">
        <v>928</v>
      </c>
      <c r="G329" s="136">
        <v>0</v>
      </c>
      <c r="H329" s="140">
        <v>1441.31</v>
      </c>
      <c r="I329" s="140">
        <v>5765.22</v>
      </c>
      <c r="J329" s="137">
        <f t="shared" si="3"/>
        <v>7206.5300000000007</v>
      </c>
      <c r="K329" s="138"/>
      <c r="L329" s="138"/>
      <c r="M329" s="138"/>
      <c r="N329" s="138"/>
      <c r="O329" s="138"/>
      <c r="P329" s="138"/>
      <c r="Q329" s="138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x14ac:dyDescent="0.2">
      <c r="A330" s="126" t="s">
        <v>930</v>
      </c>
      <c r="B330" s="67" t="s">
        <v>31</v>
      </c>
      <c r="C330" s="108" t="s">
        <v>212</v>
      </c>
      <c r="D330" s="67" t="s">
        <v>190</v>
      </c>
      <c r="E330" s="143">
        <v>1</v>
      </c>
      <c r="F330" s="87" t="s">
        <v>929</v>
      </c>
      <c r="G330" s="136">
        <v>0</v>
      </c>
      <c r="H330" s="140">
        <v>1441.31</v>
      </c>
      <c r="I330" s="140">
        <v>5765.22</v>
      </c>
      <c r="J330" s="137">
        <f t="shared" si="3"/>
        <v>7206.5300000000007</v>
      </c>
      <c r="K330" s="138"/>
      <c r="L330" s="138"/>
      <c r="M330" s="138"/>
      <c r="N330" s="138"/>
      <c r="O330" s="138"/>
      <c r="P330" s="138"/>
      <c r="Q330" s="138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x14ac:dyDescent="0.2">
      <c r="A331" s="126" t="s">
        <v>775</v>
      </c>
      <c r="B331" s="67" t="s">
        <v>31</v>
      </c>
      <c r="C331" s="108" t="s">
        <v>749</v>
      </c>
      <c r="D331" s="67" t="s">
        <v>190</v>
      </c>
      <c r="E331" s="143">
        <v>1</v>
      </c>
      <c r="F331" s="87" t="s">
        <v>960</v>
      </c>
      <c r="G331" s="136">
        <v>0</v>
      </c>
      <c r="H331" s="140">
        <v>1441.31</v>
      </c>
      <c r="I331" s="140">
        <v>5765.22</v>
      </c>
      <c r="J331" s="137">
        <f t="shared" ref="J331" si="4">SUM(G331:I331)</f>
        <v>7206.5300000000007</v>
      </c>
      <c r="K331" s="138"/>
      <c r="L331" s="138"/>
      <c r="M331" s="138"/>
      <c r="N331" s="138"/>
      <c r="O331" s="138"/>
      <c r="P331" s="138"/>
      <c r="Q331" s="138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x14ac:dyDescent="0.2">
      <c r="A332" s="126" t="s">
        <v>775</v>
      </c>
      <c r="B332" s="67" t="s">
        <v>31</v>
      </c>
      <c r="C332" s="108" t="s">
        <v>749</v>
      </c>
      <c r="D332" s="67" t="s">
        <v>190</v>
      </c>
      <c r="E332" s="143">
        <v>1</v>
      </c>
      <c r="F332" s="87" t="s">
        <v>961</v>
      </c>
      <c r="G332" s="136">
        <v>0</v>
      </c>
      <c r="H332" s="140">
        <v>1441.31</v>
      </c>
      <c r="I332" s="140">
        <v>5765.22</v>
      </c>
      <c r="J332" s="137">
        <f t="shared" ref="J332" si="5">SUM(G332:I332)</f>
        <v>7206.5300000000007</v>
      </c>
      <c r="K332" s="138"/>
      <c r="L332" s="138"/>
      <c r="M332" s="138"/>
      <c r="N332" s="138"/>
      <c r="O332" s="138"/>
      <c r="P332" s="138"/>
      <c r="Q332" s="138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x14ac:dyDescent="0.2">
      <c r="A333" s="126" t="s">
        <v>775</v>
      </c>
      <c r="B333" s="67" t="s">
        <v>31</v>
      </c>
      <c r="C333" s="108" t="s">
        <v>749</v>
      </c>
      <c r="D333" s="67" t="s">
        <v>190</v>
      </c>
      <c r="E333" s="143">
        <v>1</v>
      </c>
      <c r="F333" s="87" t="s">
        <v>962</v>
      </c>
      <c r="G333" s="136">
        <v>0</v>
      </c>
      <c r="H333" s="140">
        <v>1441.31</v>
      </c>
      <c r="I333" s="140">
        <v>5765.22</v>
      </c>
      <c r="J333" s="137">
        <f t="shared" si="3"/>
        <v>7206.5300000000007</v>
      </c>
      <c r="K333" s="138"/>
      <c r="L333" s="138"/>
      <c r="M333" s="138"/>
      <c r="N333" s="138"/>
      <c r="O333" s="138"/>
      <c r="P333" s="138"/>
      <c r="Q333" s="138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x14ac:dyDescent="0.2">
      <c r="A334" s="126" t="s">
        <v>775</v>
      </c>
      <c r="B334" s="67" t="s">
        <v>31</v>
      </c>
      <c r="C334" s="108" t="s">
        <v>749</v>
      </c>
      <c r="D334" s="67" t="s">
        <v>190</v>
      </c>
      <c r="E334" s="143">
        <v>1</v>
      </c>
      <c r="F334" s="87" t="s">
        <v>963</v>
      </c>
      <c r="G334" s="136">
        <v>0</v>
      </c>
      <c r="H334" s="140">
        <v>1441.31</v>
      </c>
      <c r="I334" s="140">
        <v>5765.22</v>
      </c>
      <c r="J334" s="137">
        <f t="shared" si="3"/>
        <v>7206.5300000000007</v>
      </c>
      <c r="K334" s="138"/>
      <c r="L334" s="138"/>
      <c r="M334" s="138"/>
      <c r="N334" s="138"/>
      <c r="O334" s="138"/>
      <c r="P334" s="138"/>
      <c r="Q334" s="138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x14ac:dyDescent="0.2">
      <c r="A335" s="126" t="s">
        <v>775</v>
      </c>
      <c r="B335" s="67" t="s">
        <v>31</v>
      </c>
      <c r="C335" s="108" t="s">
        <v>749</v>
      </c>
      <c r="D335" s="67" t="s">
        <v>190</v>
      </c>
      <c r="E335" s="143">
        <v>1</v>
      </c>
      <c r="F335" s="87" t="s">
        <v>964</v>
      </c>
      <c r="G335" s="136">
        <v>0</v>
      </c>
      <c r="H335" s="140">
        <v>1441.31</v>
      </c>
      <c r="I335" s="140">
        <v>5765.22</v>
      </c>
      <c r="J335" s="137">
        <f t="shared" si="3"/>
        <v>7206.5300000000007</v>
      </c>
      <c r="K335" s="138"/>
      <c r="L335" s="138"/>
      <c r="M335" s="138"/>
      <c r="N335" s="138"/>
      <c r="O335" s="138"/>
      <c r="P335" s="138"/>
      <c r="Q335" s="138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x14ac:dyDescent="0.2">
      <c r="A336" s="126" t="s">
        <v>775</v>
      </c>
      <c r="B336" s="67" t="s">
        <v>31</v>
      </c>
      <c r="C336" s="108" t="s">
        <v>749</v>
      </c>
      <c r="D336" s="67" t="s">
        <v>190</v>
      </c>
      <c r="E336" s="143">
        <v>1</v>
      </c>
      <c r="F336" s="87" t="s">
        <v>965</v>
      </c>
      <c r="G336" s="136">
        <v>0</v>
      </c>
      <c r="H336" s="140">
        <v>1441.31</v>
      </c>
      <c r="I336" s="140">
        <v>5765.22</v>
      </c>
      <c r="J336" s="137">
        <f t="shared" si="3"/>
        <v>7206.5300000000007</v>
      </c>
      <c r="K336" s="138"/>
      <c r="L336" s="138"/>
      <c r="M336" s="138"/>
      <c r="N336" s="138"/>
      <c r="O336" s="138"/>
      <c r="P336" s="138"/>
      <c r="Q336" s="138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x14ac:dyDescent="0.2">
      <c r="A337" s="126" t="s">
        <v>775</v>
      </c>
      <c r="B337" s="67" t="s">
        <v>31</v>
      </c>
      <c r="C337" s="108" t="s">
        <v>749</v>
      </c>
      <c r="D337" s="67" t="s">
        <v>190</v>
      </c>
      <c r="E337" s="143">
        <v>1</v>
      </c>
      <c r="F337" s="87" t="s">
        <v>966</v>
      </c>
      <c r="G337" s="136">
        <v>0</v>
      </c>
      <c r="H337" s="140">
        <v>1441.31</v>
      </c>
      <c r="I337" s="140">
        <v>5765.22</v>
      </c>
      <c r="J337" s="137">
        <f t="shared" si="3"/>
        <v>7206.5300000000007</v>
      </c>
      <c r="K337" s="138"/>
      <c r="L337" s="138"/>
      <c r="M337" s="138"/>
      <c r="N337" s="138"/>
      <c r="O337" s="138"/>
      <c r="P337" s="138"/>
      <c r="Q337" s="138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x14ac:dyDescent="0.2">
      <c r="A338" s="126" t="s">
        <v>775</v>
      </c>
      <c r="B338" s="67" t="s">
        <v>31</v>
      </c>
      <c r="C338" s="108" t="s">
        <v>749</v>
      </c>
      <c r="D338" s="67" t="s">
        <v>190</v>
      </c>
      <c r="E338" s="143">
        <v>1</v>
      </c>
      <c r="F338" s="87" t="s">
        <v>967</v>
      </c>
      <c r="G338" s="136">
        <v>0</v>
      </c>
      <c r="H338" s="140">
        <v>1441.31</v>
      </c>
      <c r="I338" s="140">
        <v>5765.22</v>
      </c>
      <c r="J338" s="137">
        <f t="shared" si="3"/>
        <v>7206.5300000000007</v>
      </c>
      <c r="K338" s="138"/>
      <c r="L338" s="138"/>
      <c r="M338" s="138"/>
      <c r="N338" s="138"/>
      <c r="O338" s="138"/>
      <c r="P338" s="138"/>
      <c r="Q338" s="138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x14ac:dyDescent="0.2">
      <c r="A339" s="126" t="s">
        <v>205</v>
      </c>
      <c r="B339" s="67" t="s">
        <v>31</v>
      </c>
      <c r="C339" s="108" t="s">
        <v>788</v>
      </c>
      <c r="D339" s="67" t="s">
        <v>190</v>
      </c>
      <c r="E339" s="143">
        <v>1</v>
      </c>
      <c r="F339" s="87" t="s">
        <v>968</v>
      </c>
      <c r="G339" s="136">
        <v>0</v>
      </c>
      <c r="H339" s="140">
        <v>1441.31</v>
      </c>
      <c r="I339" s="140">
        <v>5765.22</v>
      </c>
      <c r="J339" s="137">
        <f t="shared" si="3"/>
        <v>7206.5300000000007</v>
      </c>
      <c r="K339" s="138"/>
      <c r="L339" s="138"/>
      <c r="M339" s="138"/>
      <c r="N339" s="138"/>
      <c r="O339" s="138"/>
      <c r="P339" s="138"/>
      <c r="Q339" s="138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x14ac:dyDescent="0.2">
      <c r="A340" s="126" t="s">
        <v>205</v>
      </c>
      <c r="B340" s="67" t="s">
        <v>31</v>
      </c>
      <c r="C340" s="108" t="s">
        <v>788</v>
      </c>
      <c r="D340" s="67" t="s">
        <v>190</v>
      </c>
      <c r="E340" s="143">
        <v>1</v>
      </c>
      <c r="F340" s="87" t="s">
        <v>969</v>
      </c>
      <c r="G340" s="136">
        <v>0</v>
      </c>
      <c r="H340" s="140">
        <v>1441.31</v>
      </c>
      <c r="I340" s="140">
        <v>5765.22</v>
      </c>
      <c r="J340" s="137">
        <f t="shared" si="3"/>
        <v>7206.5300000000007</v>
      </c>
      <c r="K340" s="138"/>
      <c r="L340" s="138"/>
      <c r="M340" s="138"/>
      <c r="N340" s="138"/>
      <c r="O340" s="138"/>
      <c r="P340" s="138"/>
      <c r="Q340" s="138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x14ac:dyDescent="0.2">
      <c r="A341" s="126" t="s">
        <v>205</v>
      </c>
      <c r="B341" s="67" t="s">
        <v>31</v>
      </c>
      <c r="C341" s="108" t="s">
        <v>749</v>
      </c>
      <c r="D341" s="67" t="s">
        <v>190</v>
      </c>
      <c r="E341" s="143">
        <v>1</v>
      </c>
      <c r="F341" s="87" t="s">
        <v>970</v>
      </c>
      <c r="G341" s="136">
        <v>0</v>
      </c>
      <c r="H341" s="140">
        <v>1441.31</v>
      </c>
      <c r="I341" s="140">
        <v>5765.22</v>
      </c>
      <c r="J341" s="137">
        <f t="shared" si="3"/>
        <v>7206.5300000000007</v>
      </c>
      <c r="K341" s="138"/>
      <c r="L341" s="138"/>
      <c r="M341" s="138"/>
      <c r="N341" s="138"/>
      <c r="O341" s="138"/>
      <c r="P341" s="138"/>
      <c r="Q341" s="138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x14ac:dyDescent="0.2">
      <c r="A342" s="126" t="s">
        <v>988</v>
      </c>
      <c r="B342" s="67" t="s">
        <v>31</v>
      </c>
      <c r="C342" s="108" t="s">
        <v>749</v>
      </c>
      <c r="D342" s="67" t="s">
        <v>190</v>
      </c>
      <c r="E342" s="143">
        <v>1</v>
      </c>
      <c r="F342" s="87" t="s">
        <v>987</v>
      </c>
      <c r="G342" s="136">
        <v>0</v>
      </c>
      <c r="H342" s="140">
        <v>1441.31</v>
      </c>
      <c r="I342" s="140">
        <v>5765.22</v>
      </c>
      <c r="J342" s="137">
        <f t="shared" si="3"/>
        <v>7206.5300000000007</v>
      </c>
      <c r="K342" s="138"/>
      <c r="L342" s="138"/>
      <c r="M342" s="138"/>
      <c r="N342" s="138"/>
      <c r="O342" s="138"/>
      <c r="P342" s="138"/>
      <c r="Q342" s="138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x14ac:dyDescent="0.2">
      <c r="A343" s="126" t="s">
        <v>775</v>
      </c>
      <c r="B343" s="67" t="s">
        <v>31</v>
      </c>
      <c r="C343" s="108" t="s">
        <v>785</v>
      </c>
      <c r="D343" s="67" t="s">
        <v>190</v>
      </c>
      <c r="E343" s="143">
        <v>1</v>
      </c>
      <c r="F343" s="87" t="s">
        <v>990</v>
      </c>
      <c r="G343" s="136">
        <v>0</v>
      </c>
      <c r="H343" s="140">
        <v>1441.31</v>
      </c>
      <c r="I343" s="140">
        <v>5765.22</v>
      </c>
      <c r="J343" s="137">
        <f t="shared" si="3"/>
        <v>7206.5300000000007</v>
      </c>
      <c r="K343" s="138"/>
      <c r="L343" s="138"/>
      <c r="M343" s="138"/>
      <c r="N343" s="138"/>
      <c r="O343" s="138"/>
      <c r="P343" s="138"/>
      <c r="Q343" s="138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x14ac:dyDescent="0.2">
      <c r="A344" s="126" t="s">
        <v>775</v>
      </c>
      <c r="B344" s="67" t="s">
        <v>31</v>
      </c>
      <c r="C344" s="108" t="s">
        <v>749</v>
      </c>
      <c r="D344" s="67" t="s">
        <v>190</v>
      </c>
      <c r="E344" s="143">
        <v>1</v>
      </c>
      <c r="F344" s="87" t="s">
        <v>994</v>
      </c>
      <c r="G344" s="136">
        <v>0</v>
      </c>
      <c r="H344" s="140">
        <v>1441.31</v>
      </c>
      <c r="I344" s="140">
        <v>5765.22</v>
      </c>
      <c r="J344" s="137">
        <f t="shared" si="3"/>
        <v>7206.5300000000007</v>
      </c>
      <c r="K344" s="138"/>
      <c r="L344" s="138"/>
      <c r="M344" s="138"/>
      <c r="N344" s="138"/>
      <c r="O344" s="138"/>
      <c r="P344" s="138"/>
      <c r="Q344" s="138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x14ac:dyDescent="0.2">
      <c r="A345" s="126" t="s">
        <v>775</v>
      </c>
      <c r="B345" s="67" t="s">
        <v>31</v>
      </c>
      <c r="C345" s="108" t="s">
        <v>788</v>
      </c>
      <c r="D345" s="67" t="s">
        <v>190</v>
      </c>
      <c r="E345" s="143">
        <v>1</v>
      </c>
      <c r="F345" s="87" t="s">
        <v>995</v>
      </c>
      <c r="G345" s="136">
        <v>0</v>
      </c>
      <c r="H345" s="140">
        <v>1441.31</v>
      </c>
      <c r="I345" s="140">
        <v>5765.22</v>
      </c>
      <c r="J345" s="137">
        <f t="shared" si="3"/>
        <v>7206.5300000000007</v>
      </c>
      <c r="K345" s="138"/>
      <c r="L345" s="138"/>
      <c r="M345" s="138"/>
      <c r="N345" s="138"/>
      <c r="O345" s="138"/>
      <c r="P345" s="138"/>
      <c r="Q345" s="13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126" t="s">
        <v>873</v>
      </c>
      <c r="B346" s="67" t="s">
        <v>31</v>
      </c>
      <c r="C346" s="108" t="s">
        <v>749</v>
      </c>
      <c r="D346" s="67" t="s">
        <v>190</v>
      </c>
      <c r="E346" s="143">
        <v>1</v>
      </c>
      <c r="F346" s="87" t="s">
        <v>996</v>
      </c>
      <c r="G346" s="136">
        <v>0</v>
      </c>
      <c r="H346" s="140">
        <v>1441.31</v>
      </c>
      <c r="I346" s="140">
        <v>5765.22</v>
      </c>
      <c r="J346" s="137">
        <f t="shared" si="3"/>
        <v>7206.5300000000007</v>
      </c>
      <c r="K346" s="138"/>
      <c r="L346" s="138"/>
      <c r="M346" s="138"/>
      <c r="N346" s="138"/>
      <c r="O346" s="138"/>
      <c r="P346" s="138"/>
      <c r="Q346" s="13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126" t="s">
        <v>873</v>
      </c>
      <c r="B347" s="67" t="s">
        <v>31</v>
      </c>
      <c r="C347" s="108" t="s">
        <v>749</v>
      </c>
      <c r="D347" s="67" t="s">
        <v>190</v>
      </c>
      <c r="E347" s="143">
        <v>1</v>
      </c>
      <c r="F347" s="87" t="s">
        <v>998</v>
      </c>
      <c r="G347" s="136">
        <v>0</v>
      </c>
      <c r="H347" s="140">
        <v>1441.31</v>
      </c>
      <c r="I347" s="140">
        <v>5765.22</v>
      </c>
      <c r="J347" s="137">
        <f t="shared" si="3"/>
        <v>7206.5300000000007</v>
      </c>
      <c r="K347" s="138"/>
      <c r="L347" s="138"/>
      <c r="M347" s="138"/>
      <c r="N347" s="138"/>
      <c r="O347" s="138"/>
      <c r="P347" s="138"/>
      <c r="Q347" s="13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126" t="s">
        <v>904</v>
      </c>
      <c r="B348" s="67" t="s">
        <v>31</v>
      </c>
      <c r="C348" s="108" t="s">
        <v>777</v>
      </c>
      <c r="D348" s="67" t="s">
        <v>190</v>
      </c>
      <c r="E348" s="143">
        <v>1</v>
      </c>
      <c r="F348" s="87" t="s">
        <v>1000</v>
      </c>
      <c r="G348" s="136">
        <v>0</v>
      </c>
      <c r="H348" s="140">
        <v>1441.31</v>
      </c>
      <c r="I348" s="140">
        <v>5765.22</v>
      </c>
      <c r="J348" s="137">
        <f t="shared" si="3"/>
        <v>7206.5300000000007</v>
      </c>
      <c r="K348" s="138"/>
      <c r="L348" s="138"/>
      <c r="M348" s="138"/>
      <c r="N348" s="138"/>
      <c r="O348" s="138"/>
      <c r="P348" s="138"/>
      <c r="Q348" s="13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126" t="s">
        <v>205</v>
      </c>
      <c r="B349" s="67" t="s">
        <v>31</v>
      </c>
      <c r="C349" s="108" t="s">
        <v>187</v>
      </c>
      <c r="D349" s="67" t="s">
        <v>190</v>
      </c>
      <c r="E349" s="143">
        <v>1</v>
      </c>
      <c r="F349" s="87" t="s">
        <v>1003</v>
      </c>
      <c r="G349" s="136">
        <v>0</v>
      </c>
      <c r="H349" s="140">
        <v>1441.31</v>
      </c>
      <c r="I349" s="140">
        <v>5765.22</v>
      </c>
      <c r="J349" s="137">
        <f t="shared" si="3"/>
        <v>7206.5300000000007</v>
      </c>
      <c r="K349" s="138"/>
      <c r="L349" s="138"/>
      <c r="M349" s="138"/>
      <c r="N349" s="138"/>
      <c r="O349" s="138"/>
      <c r="P349" s="138"/>
      <c r="Q349" s="13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126" t="s">
        <v>1007</v>
      </c>
      <c r="B350" s="67" t="s">
        <v>31</v>
      </c>
      <c r="C350" s="108" t="s">
        <v>749</v>
      </c>
      <c r="D350" s="67" t="s">
        <v>190</v>
      </c>
      <c r="E350" s="143">
        <v>1</v>
      </c>
      <c r="F350" s="87" t="s">
        <v>1006</v>
      </c>
      <c r="G350" s="136">
        <v>0</v>
      </c>
      <c r="H350" s="140">
        <v>1441.31</v>
      </c>
      <c r="I350" s="140">
        <v>5765.22</v>
      </c>
      <c r="J350" s="137">
        <f t="shared" si="3"/>
        <v>7206.5300000000007</v>
      </c>
      <c r="K350" s="138"/>
      <c r="L350" s="138"/>
      <c r="M350" s="138"/>
      <c r="N350" s="138"/>
      <c r="O350" s="138"/>
      <c r="P350" s="138"/>
      <c r="Q350" s="13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126" t="s">
        <v>775</v>
      </c>
      <c r="B351" s="67" t="s">
        <v>31</v>
      </c>
      <c r="C351" s="108" t="s">
        <v>777</v>
      </c>
      <c r="D351" s="67" t="s">
        <v>190</v>
      </c>
      <c r="E351" s="143">
        <v>1</v>
      </c>
      <c r="F351" s="87" t="s">
        <v>1008</v>
      </c>
      <c r="G351" s="136">
        <v>0</v>
      </c>
      <c r="H351" s="140">
        <v>1441.31</v>
      </c>
      <c r="I351" s="140">
        <v>5765.22</v>
      </c>
      <c r="J351" s="137">
        <f t="shared" si="3"/>
        <v>7206.5300000000007</v>
      </c>
      <c r="K351" s="138"/>
      <c r="L351" s="138"/>
      <c r="M351" s="138"/>
      <c r="N351" s="138"/>
      <c r="O351" s="138"/>
      <c r="P351" s="138"/>
      <c r="Q351" s="13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126" t="s">
        <v>775</v>
      </c>
      <c r="B352" s="67" t="s">
        <v>31</v>
      </c>
      <c r="C352" s="108" t="s">
        <v>788</v>
      </c>
      <c r="D352" s="67" t="s">
        <v>190</v>
      </c>
      <c r="E352" s="143">
        <v>1</v>
      </c>
      <c r="F352" s="87" t="s">
        <v>1010</v>
      </c>
      <c r="G352" s="136">
        <v>0</v>
      </c>
      <c r="H352" s="140">
        <v>1441.31</v>
      </c>
      <c r="I352" s="140">
        <v>5765.22</v>
      </c>
      <c r="J352" s="137">
        <f t="shared" si="3"/>
        <v>7206.5300000000007</v>
      </c>
      <c r="K352" s="138"/>
      <c r="L352" s="138"/>
      <c r="M352" s="138"/>
      <c r="N352" s="138"/>
      <c r="O352" s="138"/>
      <c r="P352" s="138"/>
      <c r="Q352" s="13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126" t="s">
        <v>775</v>
      </c>
      <c r="B353" s="67" t="s">
        <v>31</v>
      </c>
      <c r="C353" s="108" t="s">
        <v>749</v>
      </c>
      <c r="D353" s="67" t="s">
        <v>190</v>
      </c>
      <c r="E353" s="143">
        <v>1</v>
      </c>
      <c r="F353" s="87" t="s">
        <v>1013</v>
      </c>
      <c r="G353" s="136">
        <v>0</v>
      </c>
      <c r="H353" s="140">
        <v>1441.31</v>
      </c>
      <c r="I353" s="140">
        <v>5765.22</v>
      </c>
      <c r="J353" s="137">
        <f t="shared" si="3"/>
        <v>7206.5300000000007</v>
      </c>
      <c r="K353" s="138"/>
      <c r="L353" s="138"/>
      <c r="M353" s="138"/>
      <c r="N353" s="138"/>
      <c r="O353" s="138"/>
      <c r="P353" s="138"/>
      <c r="Q353" s="13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126" t="s">
        <v>775</v>
      </c>
      <c r="B354" s="67" t="s">
        <v>31</v>
      </c>
      <c r="C354" s="108" t="s">
        <v>785</v>
      </c>
      <c r="D354" s="67" t="s">
        <v>190</v>
      </c>
      <c r="E354" s="143">
        <v>1</v>
      </c>
      <c r="F354" s="87" t="s">
        <v>1015</v>
      </c>
      <c r="G354" s="136">
        <v>0</v>
      </c>
      <c r="H354" s="140">
        <v>1441.31</v>
      </c>
      <c r="I354" s="140">
        <v>5765.22</v>
      </c>
      <c r="J354" s="137">
        <f t="shared" si="3"/>
        <v>7206.5300000000007</v>
      </c>
      <c r="K354" s="138"/>
      <c r="L354" s="138"/>
      <c r="M354" s="138"/>
      <c r="N354" s="138"/>
      <c r="O354" s="138"/>
      <c r="P354" s="138"/>
      <c r="Q354" s="13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126" t="s">
        <v>205</v>
      </c>
      <c r="B355" s="67" t="s">
        <v>31</v>
      </c>
      <c r="C355" s="108" t="s">
        <v>749</v>
      </c>
      <c r="D355" s="67" t="s">
        <v>190</v>
      </c>
      <c r="E355" s="143">
        <v>1</v>
      </c>
      <c r="F355" s="223" t="s">
        <v>1038</v>
      </c>
      <c r="G355" s="136">
        <v>0</v>
      </c>
      <c r="H355" s="140">
        <v>1441.31</v>
      </c>
      <c r="I355" s="140">
        <v>5765.22</v>
      </c>
      <c r="J355" s="137">
        <f t="shared" si="3"/>
        <v>7206.5300000000007</v>
      </c>
      <c r="K355" s="138"/>
      <c r="L355" s="138"/>
      <c r="M355" s="138"/>
      <c r="N355" s="138"/>
      <c r="O355" s="138"/>
      <c r="P355" s="138"/>
      <c r="Q355" s="13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62" t="s">
        <v>192</v>
      </c>
      <c r="B356" s="67" t="s">
        <v>31</v>
      </c>
      <c r="C356" s="123" t="s">
        <v>192</v>
      </c>
      <c r="D356" s="67" t="s">
        <v>192</v>
      </c>
      <c r="E356" s="143">
        <v>1</v>
      </c>
      <c r="F356" s="64" t="s">
        <v>192</v>
      </c>
      <c r="G356" s="136">
        <v>0</v>
      </c>
      <c r="H356" s="136">
        <v>0</v>
      </c>
      <c r="I356" s="136">
        <v>0</v>
      </c>
      <c r="J356" s="137">
        <f t="shared" si="3"/>
        <v>0</v>
      </c>
      <c r="K356" s="138"/>
      <c r="L356" s="138"/>
      <c r="M356" s="138"/>
      <c r="N356" s="138"/>
      <c r="O356" s="138"/>
      <c r="P356" s="138"/>
      <c r="Q356" s="13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x14ac:dyDescent="0.2">
      <c r="A357" s="62" t="s">
        <v>192</v>
      </c>
      <c r="B357" s="67" t="s">
        <v>31</v>
      </c>
      <c r="C357" s="123" t="s">
        <v>192</v>
      </c>
      <c r="D357" s="67" t="s">
        <v>192</v>
      </c>
      <c r="E357" s="143">
        <v>1</v>
      </c>
      <c r="F357" s="64" t="s">
        <v>192</v>
      </c>
      <c r="G357" s="136">
        <v>0</v>
      </c>
      <c r="H357" s="136">
        <v>0</v>
      </c>
      <c r="I357" s="136">
        <v>0</v>
      </c>
      <c r="J357" s="137">
        <f t="shared" si="3"/>
        <v>0</v>
      </c>
      <c r="K357" s="138"/>
      <c r="L357" s="138"/>
      <c r="M357" s="138"/>
      <c r="N357" s="138"/>
      <c r="O357" s="138"/>
      <c r="P357" s="138"/>
      <c r="Q357" s="138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x14ac:dyDescent="0.2">
      <c r="A358" s="62" t="s">
        <v>192</v>
      </c>
      <c r="B358" s="67" t="s">
        <v>31</v>
      </c>
      <c r="C358" s="123" t="s">
        <v>192</v>
      </c>
      <c r="D358" s="67" t="s">
        <v>192</v>
      </c>
      <c r="E358" s="143">
        <v>1</v>
      </c>
      <c r="F358" s="64" t="s">
        <v>192</v>
      </c>
      <c r="G358" s="136">
        <v>0</v>
      </c>
      <c r="H358" s="136">
        <v>0</v>
      </c>
      <c r="I358" s="136">
        <v>0</v>
      </c>
      <c r="J358" s="137">
        <f t="shared" si="3"/>
        <v>0</v>
      </c>
      <c r="K358" s="138"/>
      <c r="L358" s="138"/>
      <c r="M358" s="138"/>
      <c r="N358" s="138"/>
      <c r="O358" s="138"/>
      <c r="P358" s="138"/>
      <c r="Q358" s="138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x14ac:dyDescent="0.2">
      <c r="A359" s="62" t="s">
        <v>192</v>
      </c>
      <c r="B359" s="67" t="s">
        <v>31</v>
      </c>
      <c r="C359" s="123" t="s">
        <v>192</v>
      </c>
      <c r="D359" s="67" t="s">
        <v>192</v>
      </c>
      <c r="E359" s="143">
        <v>1</v>
      </c>
      <c r="F359" s="64" t="s">
        <v>192</v>
      </c>
      <c r="G359" s="136">
        <v>0</v>
      </c>
      <c r="H359" s="136">
        <v>0</v>
      </c>
      <c r="I359" s="136">
        <v>0</v>
      </c>
      <c r="J359" s="137">
        <f t="shared" si="3"/>
        <v>0</v>
      </c>
      <c r="K359" s="138"/>
      <c r="L359" s="138"/>
      <c r="M359" s="138"/>
      <c r="N359" s="138"/>
      <c r="O359" s="138"/>
      <c r="P359" s="138"/>
      <c r="Q359" s="13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62" t="s">
        <v>192</v>
      </c>
      <c r="B360" s="67" t="s">
        <v>31</v>
      </c>
      <c r="C360" s="123" t="s">
        <v>192</v>
      </c>
      <c r="D360" s="67" t="s">
        <v>192</v>
      </c>
      <c r="E360" s="143">
        <v>1</v>
      </c>
      <c r="F360" s="64" t="s">
        <v>192</v>
      </c>
      <c r="G360" s="136">
        <v>0</v>
      </c>
      <c r="H360" s="136">
        <v>0</v>
      </c>
      <c r="I360" s="136">
        <v>0</v>
      </c>
      <c r="J360" s="137">
        <f t="shared" si="3"/>
        <v>0</v>
      </c>
      <c r="K360" s="138"/>
      <c r="L360" s="138"/>
      <c r="M360" s="138"/>
      <c r="N360" s="138"/>
      <c r="O360" s="138"/>
      <c r="P360" s="138"/>
      <c r="Q360" s="13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62" t="s">
        <v>192</v>
      </c>
      <c r="B361" s="67" t="s">
        <v>31</v>
      </c>
      <c r="C361" s="123" t="s">
        <v>192</v>
      </c>
      <c r="D361" s="67" t="s">
        <v>192</v>
      </c>
      <c r="E361" s="143">
        <v>1</v>
      </c>
      <c r="F361" s="64" t="s">
        <v>192</v>
      </c>
      <c r="G361" s="136">
        <v>0</v>
      </c>
      <c r="H361" s="136">
        <v>0</v>
      </c>
      <c r="I361" s="136">
        <v>0</v>
      </c>
      <c r="J361" s="137">
        <f t="shared" si="3"/>
        <v>0</v>
      </c>
      <c r="K361" s="138"/>
      <c r="L361" s="138"/>
      <c r="M361" s="138"/>
      <c r="N361" s="138"/>
      <c r="O361" s="138"/>
      <c r="P361" s="138"/>
      <c r="Q361" s="13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62" t="s">
        <v>192</v>
      </c>
      <c r="B362" s="67" t="s">
        <v>31</v>
      </c>
      <c r="C362" s="123" t="s">
        <v>192</v>
      </c>
      <c r="D362" s="67" t="s">
        <v>192</v>
      </c>
      <c r="E362" s="143">
        <v>1</v>
      </c>
      <c r="F362" s="64" t="s">
        <v>192</v>
      </c>
      <c r="G362" s="136">
        <v>0</v>
      </c>
      <c r="H362" s="136">
        <v>0</v>
      </c>
      <c r="I362" s="136">
        <v>0</v>
      </c>
      <c r="J362" s="137">
        <f t="shared" si="3"/>
        <v>0</v>
      </c>
      <c r="K362" s="138"/>
      <c r="L362" s="138"/>
      <c r="M362" s="138"/>
      <c r="N362" s="138"/>
      <c r="O362" s="138"/>
      <c r="P362" s="138"/>
      <c r="Q362" s="13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x14ac:dyDescent="0.2">
      <c r="A363" s="62" t="s">
        <v>192</v>
      </c>
      <c r="B363" s="67" t="s">
        <v>31</v>
      </c>
      <c r="C363" s="123" t="s">
        <v>192</v>
      </c>
      <c r="D363" s="67" t="s">
        <v>192</v>
      </c>
      <c r="E363" s="143">
        <v>1</v>
      </c>
      <c r="F363" s="64" t="s">
        <v>192</v>
      </c>
      <c r="G363" s="136">
        <v>0</v>
      </c>
      <c r="H363" s="136">
        <v>0</v>
      </c>
      <c r="I363" s="136">
        <v>0</v>
      </c>
      <c r="J363" s="137">
        <f t="shared" si="3"/>
        <v>0</v>
      </c>
      <c r="K363" s="138"/>
      <c r="L363" s="138"/>
      <c r="M363" s="138"/>
      <c r="N363" s="138"/>
      <c r="O363" s="138"/>
      <c r="P363" s="138"/>
      <c r="Q363" s="13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x14ac:dyDescent="0.2">
      <c r="A364" s="62" t="s">
        <v>192</v>
      </c>
      <c r="B364" s="67" t="s">
        <v>31</v>
      </c>
      <c r="C364" s="123" t="s">
        <v>192</v>
      </c>
      <c r="D364" s="67" t="s">
        <v>192</v>
      </c>
      <c r="E364" s="143">
        <v>1</v>
      </c>
      <c r="F364" s="64" t="s">
        <v>192</v>
      </c>
      <c r="G364" s="136">
        <v>0</v>
      </c>
      <c r="H364" s="136">
        <v>0</v>
      </c>
      <c r="I364" s="136">
        <v>0</v>
      </c>
      <c r="J364" s="137">
        <f t="shared" si="3"/>
        <v>0</v>
      </c>
      <c r="K364" s="138"/>
      <c r="L364" s="138"/>
      <c r="M364" s="138"/>
      <c r="N364" s="138"/>
      <c r="O364" s="138"/>
      <c r="P364" s="138"/>
      <c r="Q364" s="13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x14ac:dyDescent="0.2">
      <c r="A365" s="62" t="s">
        <v>192</v>
      </c>
      <c r="B365" s="67" t="s">
        <v>31</v>
      </c>
      <c r="C365" s="123" t="s">
        <v>192</v>
      </c>
      <c r="D365" s="67" t="s">
        <v>192</v>
      </c>
      <c r="E365" s="143">
        <v>1</v>
      </c>
      <c r="F365" s="64" t="s">
        <v>192</v>
      </c>
      <c r="G365" s="136">
        <v>0</v>
      </c>
      <c r="H365" s="136">
        <v>0</v>
      </c>
      <c r="I365" s="136">
        <v>0</v>
      </c>
      <c r="J365" s="137">
        <f t="shared" si="3"/>
        <v>0</v>
      </c>
      <c r="K365" s="138"/>
      <c r="L365" s="138"/>
      <c r="M365" s="138"/>
      <c r="N365" s="138"/>
      <c r="O365" s="138"/>
      <c r="P365" s="138"/>
      <c r="Q365" s="13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x14ac:dyDescent="0.2">
      <c r="A366" s="62" t="s">
        <v>192</v>
      </c>
      <c r="B366" s="67" t="s">
        <v>31</v>
      </c>
      <c r="C366" s="123" t="s">
        <v>192</v>
      </c>
      <c r="D366" s="67" t="s">
        <v>192</v>
      </c>
      <c r="E366" s="143">
        <v>1</v>
      </c>
      <c r="F366" s="64" t="s">
        <v>192</v>
      </c>
      <c r="G366" s="136">
        <v>0</v>
      </c>
      <c r="H366" s="136">
        <v>0</v>
      </c>
      <c r="I366" s="136">
        <v>0</v>
      </c>
      <c r="J366" s="137">
        <f t="shared" si="3"/>
        <v>0</v>
      </c>
      <c r="K366" s="138"/>
      <c r="L366" s="138"/>
      <c r="M366" s="138"/>
      <c r="N366" s="138"/>
      <c r="O366" s="138"/>
      <c r="P366" s="138"/>
      <c r="Q366" s="138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x14ac:dyDescent="0.2">
      <c r="A367" s="62" t="s">
        <v>192</v>
      </c>
      <c r="B367" s="67" t="s">
        <v>31</v>
      </c>
      <c r="C367" s="123" t="s">
        <v>192</v>
      </c>
      <c r="D367" s="67" t="s">
        <v>192</v>
      </c>
      <c r="E367" s="143">
        <v>1</v>
      </c>
      <c r="F367" s="64" t="s">
        <v>192</v>
      </c>
      <c r="G367" s="136">
        <v>0</v>
      </c>
      <c r="H367" s="136">
        <v>0</v>
      </c>
      <c r="I367" s="136">
        <v>0</v>
      </c>
      <c r="J367" s="137">
        <f t="shared" si="3"/>
        <v>0</v>
      </c>
      <c r="K367" s="138"/>
      <c r="L367" s="138"/>
      <c r="M367" s="138"/>
      <c r="N367" s="138"/>
      <c r="O367" s="138"/>
      <c r="P367" s="138"/>
      <c r="Q367" s="138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x14ac:dyDescent="0.2">
      <c r="A368" s="62" t="s">
        <v>192</v>
      </c>
      <c r="B368" s="67" t="s">
        <v>31</v>
      </c>
      <c r="C368" s="123" t="s">
        <v>192</v>
      </c>
      <c r="D368" s="67" t="s">
        <v>192</v>
      </c>
      <c r="E368" s="143">
        <v>1</v>
      </c>
      <c r="F368" s="64" t="s">
        <v>192</v>
      </c>
      <c r="G368" s="136">
        <v>0</v>
      </c>
      <c r="H368" s="136">
        <v>0</v>
      </c>
      <c r="I368" s="136">
        <v>0</v>
      </c>
      <c r="J368" s="137">
        <f t="shared" si="3"/>
        <v>0</v>
      </c>
      <c r="K368" s="138"/>
      <c r="L368" s="138"/>
      <c r="M368" s="138"/>
      <c r="N368" s="138"/>
      <c r="O368" s="138"/>
      <c r="P368" s="138"/>
      <c r="Q368" s="13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62" t="s">
        <v>192</v>
      </c>
      <c r="B369" s="67" t="s">
        <v>31</v>
      </c>
      <c r="C369" s="123" t="s">
        <v>192</v>
      </c>
      <c r="D369" s="67" t="s">
        <v>192</v>
      </c>
      <c r="E369" s="143">
        <v>1</v>
      </c>
      <c r="F369" s="64" t="s">
        <v>192</v>
      </c>
      <c r="G369" s="136">
        <v>0</v>
      </c>
      <c r="H369" s="136">
        <v>0</v>
      </c>
      <c r="I369" s="136">
        <v>0</v>
      </c>
      <c r="J369" s="137">
        <f t="shared" si="3"/>
        <v>0</v>
      </c>
      <c r="K369" s="138"/>
      <c r="L369" s="138"/>
      <c r="M369" s="138"/>
      <c r="N369" s="138"/>
      <c r="O369" s="138"/>
      <c r="P369" s="138"/>
      <c r="Q369" s="13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62" t="s">
        <v>192</v>
      </c>
      <c r="B370" s="67" t="s">
        <v>31</v>
      </c>
      <c r="C370" s="123" t="s">
        <v>192</v>
      </c>
      <c r="D370" s="67" t="s">
        <v>192</v>
      </c>
      <c r="E370" s="143">
        <v>1</v>
      </c>
      <c r="F370" s="64" t="s">
        <v>192</v>
      </c>
      <c r="G370" s="136">
        <v>0</v>
      </c>
      <c r="H370" s="136">
        <v>0</v>
      </c>
      <c r="I370" s="136">
        <v>0</v>
      </c>
      <c r="J370" s="137">
        <f t="shared" si="3"/>
        <v>0</v>
      </c>
      <c r="K370" s="138"/>
      <c r="L370" s="138"/>
      <c r="M370" s="138"/>
      <c r="N370" s="138"/>
      <c r="O370" s="138"/>
      <c r="P370" s="138"/>
      <c r="Q370" s="13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62" t="s">
        <v>192</v>
      </c>
      <c r="B371" s="67" t="s">
        <v>31</v>
      </c>
      <c r="C371" s="123" t="s">
        <v>192</v>
      </c>
      <c r="D371" s="67" t="s">
        <v>192</v>
      </c>
      <c r="E371" s="143">
        <v>1</v>
      </c>
      <c r="F371" s="64" t="s">
        <v>192</v>
      </c>
      <c r="G371" s="136">
        <v>0</v>
      </c>
      <c r="H371" s="136">
        <v>0</v>
      </c>
      <c r="I371" s="136">
        <v>0</v>
      </c>
      <c r="J371" s="137">
        <f t="shared" si="3"/>
        <v>0</v>
      </c>
      <c r="K371" s="138"/>
      <c r="L371" s="138"/>
      <c r="M371" s="138"/>
      <c r="N371" s="138"/>
      <c r="O371" s="138"/>
      <c r="P371" s="138"/>
      <c r="Q371" s="13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62" t="s">
        <v>192</v>
      </c>
      <c r="B372" s="67" t="s">
        <v>31</v>
      </c>
      <c r="C372" s="123" t="s">
        <v>192</v>
      </c>
      <c r="D372" s="67" t="s">
        <v>192</v>
      </c>
      <c r="E372" s="143">
        <v>1</v>
      </c>
      <c r="F372" s="64" t="s">
        <v>192</v>
      </c>
      <c r="G372" s="136">
        <v>0</v>
      </c>
      <c r="H372" s="136">
        <v>0</v>
      </c>
      <c r="I372" s="136">
        <v>0</v>
      </c>
      <c r="J372" s="137">
        <f t="shared" si="3"/>
        <v>0</v>
      </c>
      <c r="K372" s="138"/>
      <c r="L372" s="138"/>
      <c r="M372" s="138"/>
      <c r="N372" s="138"/>
      <c r="O372" s="138"/>
      <c r="P372" s="138"/>
      <c r="Q372" s="13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62" t="s">
        <v>192</v>
      </c>
      <c r="B373" s="67" t="s">
        <v>31</v>
      </c>
      <c r="C373" s="123" t="s">
        <v>192</v>
      </c>
      <c r="D373" s="67" t="s">
        <v>192</v>
      </c>
      <c r="E373" s="143">
        <v>1</v>
      </c>
      <c r="F373" s="64" t="s">
        <v>192</v>
      </c>
      <c r="G373" s="136">
        <v>0</v>
      </c>
      <c r="H373" s="136">
        <v>0</v>
      </c>
      <c r="I373" s="136">
        <v>0</v>
      </c>
      <c r="J373" s="137">
        <f t="shared" si="3"/>
        <v>0</v>
      </c>
      <c r="K373" s="138"/>
      <c r="L373" s="138"/>
      <c r="M373" s="138"/>
      <c r="N373" s="138"/>
      <c r="O373" s="138"/>
      <c r="P373" s="138"/>
      <c r="Q373" s="13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62" t="s">
        <v>192</v>
      </c>
      <c r="B374" s="67" t="s">
        <v>31</v>
      </c>
      <c r="C374" s="123" t="s">
        <v>192</v>
      </c>
      <c r="D374" s="67" t="s">
        <v>192</v>
      </c>
      <c r="E374" s="143">
        <v>1</v>
      </c>
      <c r="F374" s="64" t="s">
        <v>192</v>
      </c>
      <c r="G374" s="136">
        <v>0</v>
      </c>
      <c r="H374" s="136">
        <v>0</v>
      </c>
      <c r="I374" s="136">
        <v>0</v>
      </c>
      <c r="J374" s="137">
        <f t="shared" si="3"/>
        <v>0</v>
      </c>
      <c r="K374" s="138"/>
      <c r="L374" s="138"/>
      <c r="M374" s="138"/>
      <c r="N374" s="138"/>
      <c r="O374" s="138"/>
      <c r="P374" s="138"/>
      <c r="Q374" s="13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62" t="s">
        <v>192</v>
      </c>
      <c r="B375" s="67" t="s">
        <v>31</v>
      </c>
      <c r="C375" s="123" t="s">
        <v>192</v>
      </c>
      <c r="D375" s="67" t="s">
        <v>192</v>
      </c>
      <c r="E375" s="143">
        <v>1</v>
      </c>
      <c r="F375" s="64" t="s">
        <v>192</v>
      </c>
      <c r="G375" s="136">
        <v>0</v>
      </c>
      <c r="H375" s="136">
        <v>0</v>
      </c>
      <c r="I375" s="136">
        <v>0</v>
      </c>
      <c r="J375" s="137">
        <f t="shared" si="3"/>
        <v>0</v>
      </c>
      <c r="K375" s="138"/>
      <c r="L375" s="138"/>
      <c r="M375" s="138"/>
      <c r="N375" s="138"/>
      <c r="O375" s="138"/>
      <c r="P375" s="138"/>
      <c r="Q375" s="13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62" t="s">
        <v>192</v>
      </c>
      <c r="B376" s="67" t="s">
        <v>31</v>
      </c>
      <c r="C376" s="123" t="s">
        <v>192</v>
      </c>
      <c r="D376" s="67" t="s">
        <v>192</v>
      </c>
      <c r="E376" s="143">
        <v>1</v>
      </c>
      <c r="F376" s="64" t="s">
        <v>192</v>
      </c>
      <c r="G376" s="136">
        <v>0</v>
      </c>
      <c r="H376" s="136">
        <v>0</v>
      </c>
      <c r="I376" s="136">
        <v>0</v>
      </c>
      <c r="J376" s="137">
        <f t="shared" si="3"/>
        <v>0</v>
      </c>
      <c r="K376" s="138"/>
      <c r="L376" s="138"/>
      <c r="M376" s="138"/>
      <c r="N376" s="138"/>
      <c r="O376" s="138"/>
      <c r="P376" s="138"/>
      <c r="Q376" s="13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62" t="s">
        <v>192</v>
      </c>
      <c r="B377" s="67" t="s">
        <v>31</v>
      </c>
      <c r="C377" s="123" t="s">
        <v>192</v>
      </c>
      <c r="D377" s="67" t="s">
        <v>192</v>
      </c>
      <c r="E377" s="143">
        <v>1</v>
      </c>
      <c r="F377" s="64" t="s">
        <v>192</v>
      </c>
      <c r="G377" s="136">
        <v>0</v>
      </c>
      <c r="H377" s="136">
        <v>0</v>
      </c>
      <c r="I377" s="136">
        <v>0</v>
      </c>
      <c r="J377" s="137">
        <f t="shared" si="3"/>
        <v>0</v>
      </c>
      <c r="K377" s="138"/>
      <c r="L377" s="138"/>
      <c r="M377" s="138"/>
      <c r="N377" s="138"/>
      <c r="O377" s="138"/>
      <c r="P377" s="138"/>
      <c r="Q377" s="13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62" t="s">
        <v>192</v>
      </c>
      <c r="B378" s="67" t="s">
        <v>31</v>
      </c>
      <c r="C378" s="123" t="s">
        <v>192</v>
      </c>
      <c r="D378" s="67" t="s">
        <v>192</v>
      </c>
      <c r="E378" s="143">
        <v>1</v>
      </c>
      <c r="F378" s="64" t="s">
        <v>192</v>
      </c>
      <c r="G378" s="136">
        <v>0</v>
      </c>
      <c r="H378" s="136">
        <v>0</v>
      </c>
      <c r="I378" s="136">
        <v>0</v>
      </c>
      <c r="J378" s="137">
        <f t="shared" si="3"/>
        <v>0</v>
      </c>
      <c r="K378" s="138"/>
      <c r="L378" s="138"/>
      <c r="M378" s="138"/>
      <c r="N378" s="138"/>
      <c r="O378" s="138"/>
      <c r="P378" s="138"/>
      <c r="Q378" s="13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62" t="s">
        <v>192</v>
      </c>
      <c r="B379" s="67" t="s">
        <v>31</v>
      </c>
      <c r="C379" s="123" t="s">
        <v>192</v>
      </c>
      <c r="D379" s="67" t="s">
        <v>192</v>
      </c>
      <c r="E379" s="143">
        <v>1</v>
      </c>
      <c r="F379" s="64" t="s">
        <v>192</v>
      </c>
      <c r="G379" s="136">
        <v>0</v>
      </c>
      <c r="H379" s="136">
        <v>0</v>
      </c>
      <c r="I379" s="136">
        <v>0</v>
      </c>
      <c r="J379" s="137">
        <f t="shared" si="3"/>
        <v>0</v>
      </c>
      <c r="K379" s="138"/>
      <c r="L379" s="138"/>
      <c r="M379" s="138"/>
      <c r="N379" s="138"/>
      <c r="O379" s="138"/>
      <c r="P379" s="138"/>
      <c r="Q379" s="13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62" t="s">
        <v>192</v>
      </c>
      <c r="B380" s="67" t="s">
        <v>31</v>
      </c>
      <c r="C380" s="123" t="s">
        <v>192</v>
      </c>
      <c r="D380" s="67" t="s">
        <v>192</v>
      </c>
      <c r="E380" s="143">
        <v>1</v>
      </c>
      <c r="F380" s="64" t="s">
        <v>192</v>
      </c>
      <c r="G380" s="136">
        <v>0</v>
      </c>
      <c r="H380" s="136">
        <v>0</v>
      </c>
      <c r="I380" s="136">
        <v>0</v>
      </c>
      <c r="J380" s="137">
        <f t="shared" si="3"/>
        <v>0</v>
      </c>
      <c r="K380" s="138"/>
      <c r="L380" s="138"/>
      <c r="M380" s="138"/>
      <c r="N380" s="138"/>
      <c r="O380" s="138"/>
      <c r="P380" s="138"/>
      <c r="Q380" s="13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62" t="s">
        <v>192</v>
      </c>
      <c r="B381" s="67" t="s">
        <v>31</v>
      </c>
      <c r="C381" s="123" t="s">
        <v>192</v>
      </c>
      <c r="D381" s="67" t="s">
        <v>192</v>
      </c>
      <c r="E381" s="143">
        <v>1</v>
      </c>
      <c r="F381" s="64" t="s">
        <v>192</v>
      </c>
      <c r="G381" s="136">
        <v>0</v>
      </c>
      <c r="H381" s="136">
        <v>0</v>
      </c>
      <c r="I381" s="136">
        <v>0</v>
      </c>
      <c r="J381" s="137">
        <f t="shared" si="3"/>
        <v>0</v>
      </c>
      <c r="K381" s="138"/>
      <c r="L381" s="138"/>
      <c r="M381" s="138"/>
      <c r="N381" s="138"/>
      <c r="O381" s="138"/>
      <c r="P381" s="138"/>
      <c r="Q381" s="13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62" t="s">
        <v>192</v>
      </c>
      <c r="B382" s="67" t="s">
        <v>31</v>
      </c>
      <c r="C382" s="123" t="s">
        <v>192</v>
      </c>
      <c r="D382" s="67" t="s">
        <v>192</v>
      </c>
      <c r="E382" s="143">
        <v>1</v>
      </c>
      <c r="F382" s="64" t="s">
        <v>192</v>
      </c>
      <c r="G382" s="136">
        <v>0</v>
      </c>
      <c r="H382" s="136">
        <v>0</v>
      </c>
      <c r="I382" s="136">
        <v>0</v>
      </c>
      <c r="J382" s="137">
        <f t="shared" si="3"/>
        <v>0</v>
      </c>
      <c r="K382" s="138"/>
      <c r="L382" s="138"/>
      <c r="M382" s="138"/>
      <c r="N382" s="138"/>
      <c r="O382" s="138"/>
      <c r="P382" s="138"/>
      <c r="Q382" s="13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62" t="s">
        <v>192</v>
      </c>
      <c r="B383" s="67" t="s">
        <v>31</v>
      </c>
      <c r="C383" s="123" t="s">
        <v>192</v>
      </c>
      <c r="D383" s="67" t="s">
        <v>192</v>
      </c>
      <c r="E383" s="143">
        <v>1</v>
      </c>
      <c r="F383" s="64" t="s">
        <v>192</v>
      </c>
      <c r="G383" s="136">
        <v>0</v>
      </c>
      <c r="H383" s="136">
        <v>0</v>
      </c>
      <c r="I383" s="136">
        <v>0</v>
      </c>
      <c r="J383" s="137">
        <f t="shared" si="3"/>
        <v>0</v>
      </c>
      <c r="K383" s="138"/>
      <c r="L383" s="138"/>
      <c r="M383" s="138"/>
      <c r="N383" s="138"/>
      <c r="O383" s="138"/>
      <c r="P383" s="138"/>
      <c r="Q383" s="13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62" t="s">
        <v>192</v>
      </c>
      <c r="B384" s="67" t="s">
        <v>31</v>
      </c>
      <c r="C384" s="123" t="s">
        <v>192</v>
      </c>
      <c r="D384" s="67" t="s">
        <v>192</v>
      </c>
      <c r="E384" s="143">
        <v>1</v>
      </c>
      <c r="F384" s="64" t="s">
        <v>192</v>
      </c>
      <c r="G384" s="136">
        <v>0</v>
      </c>
      <c r="H384" s="136">
        <v>0</v>
      </c>
      <c r="I384" s="136">
        <v>0</v>
      </c>
      <c r="J384" s="137">
        <f t="shared" si="3"/>
        <v>0</v>
      </c>
      <c r="K384" s="138"/>
      <c r="L384" s="138"/>
      <c r="M384" s="138"/>
      <c r="N384" s="138"/>
      <c r="O384" s="138"/>
      <c r="P384" s="138"/>
      <c r="Q384" s="13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62" t="s">
        <v>192</v>
      </c>
      <c r="B385" s="67" t="s">
        <v>31</v>
      </c>
      <c r="C385" s="123" t="s">
        <v>192</v>
      </c>
      <c r="D385" s="67" t="s">
        <v>192</v>
      </c>
      <c r="E385" s="143">
        <v>1</v>
      </c>
      <c r="F385" s="64" t="s">
        <v>192</v>
      </c>
      <c r="G385" s="136">
        <v>0</v>
      </c>
      <c r="H385" s="136">
        <v>0</v>
      </c>
      <c r="I385" s="136">
        <v>0</v>
      </c>
      <c r="J385" s="137">
        <f t="shared" si="3"/>
        <v>0</v>
      </c>
      <c r="K385" s="138"/>
      <c r="L385" s="138"/>
      <c r="M385" s="138"/>
      <c r="N385" s="138"/>
      <c r="O385" s="138"/>
      <c r="P385" s="138"/>
      <c r="Q385" s="13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62" t="s">
        <v>192</v>
      </c>
      <c r="B386" s="67" t="s">
        <v>31</v>
      </c>
      <c r="C386" s="123" t="s">
        <v>192</v>
      </c>
      <c r="D386" s="67" t="s">
        <v>192</v>
      </c>
      <c r="E386" s="143">
        <v>1</v>
      </c>
      <c r="F386" s="64" t="s">
        <v>192</v>
      </c>
      <c r="G386" s="136">
        <v>0</v>
      </c>
      <c r="H386" s="136">
        <v>0</v>
      </c>
      <c r="I386" s="136">
        <v>0</v>
      </c>
      <c r="J386" s="137">
        <f t="shared" si="3"/>
        <v>0</v>
      </c>
      <c r="K386" s="138"/>
      <c r="L386" s="138"/>
      <c r="M386" s="138"/>
      <c r="N386" s="138"/>
      <c r="O386" s="138"/>
      <c r="P386" s="138"/>
      <c r="Q386" s="13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62" t="s">
        <v>192</v>
      </c>
      <c r="B387" s="67" t="s">
        <v>31</v>
      </c>
      <c r="C387" s="123" t="s">
        <v>192</v>
      </c>
      <c r="D387" s="67" t="s">
        <v>192</v>
      </c>
      <c r="E387" s="143">
        <v>1</v>
      </c>
      <c r="F387" s="64" t="s">
        <v>192</v>
      </c>
      <c r="G387" s="136">
        <v>0</v>
      </c>
      <c r="H387" s="136">
        <v>0</v>
      </c>
      <c r="I387" s="136">
        <v>0</v>
      </c>
      <c r="J387" s="137">
        <f t="shared" si="3"/>
        <v>0</v>
      </c>
      <c r="K387" s="138"/>
      <c r="L387" s="138"/>
      <c r="M387" s="138"/>
      <c r="N387" s="138"/>
      <c r="O387" s="138"/>
      <c r="P387" s="138"/>
      <c r="Q387" s="13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62" t="s">
        <v>192</v>
      </c>
      <c r="B388" s="67" t="s">
        <v>31</v>
      </c>
      <c r="C388" s="123" t="s">
        <v>192</v>
      </c>
      <c r="D388" s="67" t="s">
        <v>192</v>
      </c>
      <c r="E388" s="143">
        <v>1</v>
      </c>
      <c r="F388" s="64" t="s">
        <v>192</v>
      </c>
      <c r="G388" s="136">
        <v>0</v>
      </c>
      <c r="H388" s="136">
        <v>0</v>
      </c>
      <c r="I388" s="136">
        <v>0</v>
      </c>
      <c r="J388" s="137">
        <f t="shared" si="3"/>
        <v>0</v>
      </c>
      <c r="K388" s="138"/>
      <c r="L388" s="138"/>
      <c r="M388" s="138"/>
      <c r="N388" s="138"/>
      <c r="O388" s="138"/>
      <c r="P388" s="138"/>
      <c r="Q388" s="13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62" t="s">
        <v>192</v>
      </c>
      <c r="B389" s="67" t="s">
        <v>31</v>
      </c>
      <c r="C389" s="123" t="s">
        <v>192</v>
      </c>
      <c r="D389" s="67" t="s">
        <v>192</v>
      </c>
      <c r="E389" s="143">
        <v>1</v>
      </c>
      <c r="F389" s="64" t="s">
        <v>192</v>
      </c>
      <c r="G389" s="136">
        <v>0</v>
      </c>
      <c r="H389" s="136">
        <v>0</v>
      </c>
      <c r="I389" s="136">
        <v>0</v>
      </c>
      <c r="J389" s="137">
        <f t="shared" si="3"/>
        <v>0</v>
      </c>
      <c r="K389" s="138"/>
      <c r="L389" s="138"/>
      <c r="M389" s="138"/>
      <c r="N389" s="138"/>
      <c r="O389" s="138"/>
      <c r="P389" s="138"/>
      <c r="Q389" s="13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62" t="s">
        <v>192</v>
      </c>
      <c r="B390" s="67" t="s">
        <v>31</v>
      </c>
      <c r="C390" s="123" t="s">
        <v>192</v>
      </c>
      <c r="D390" s="67" t="s">
        <v>192</v>
      </c>
      <c r="E390" s="143">
        <v>1</v>
      </c>
      <c r="F390" s="64" t="s">
        <v>192</v>
      </c>
      <c r="G390" s="136">
        <v>0</v>
      </c>
      <c r="H390" s="136">
        <v>0</v>
      </c>
      <c r="I390" s="136">
        <v>0</v>
      </c>
      <c r="J390" s="137">
        <f t="shared" si="3"/>
        <v>0</v>
      </c>
      <c r="K390" s="138"/>
      <c r="L390" s="138"/>
      <c r="M390" s="138"/>
      <c r="N390" s="138"/>
      <c r="O390" s="138"/>
      <c r="P390" s="138"/>
      <c r="Q390" s="13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62" t="s">
        <v>192</v>
      </c>
      <c r="B391" s="67" t="s">
        <v>31</v>
      </c>
      <c r="C391" s="123" t="s">
        <v>192</v>
      </c>
      <c r="D391" s="67" t="s">
        <v>192</v>
      </c>
      <c r="E391" s="143">
        <v>1</v>
      </c>
      <c r="F391" s="64" t="s">
        <v>192</v>
      </c>
      <c r="G391" s="136">
        <v>0</v>
      </c>
      <c r="H391" s="136">
        <v>0</v>
      </c>
      <c r="I391" s="136">
        <v>0</v>
      </c>
      <c r="J391" s="137">
        <f t="shared" si="3"/>
        <v>0</v>
      </c>
      <c r="K391" s="138"/>
      <c r="L391" s="138"/>
      <c r="M391" s="138"/>
      <c r="N391" s="138"/>
      <c r="O391" s="138"/>
      <c r="P391" s="138"/>
      <c r="Q391" s="13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62" t="s">
        <v>192</v>
      </c>
      <c r="B392" s="67" t="s">
        <v>31</v>
      </c>
      <c r="C392" s="123" t="s">
        <v>192</v>
      </c>
      <c r="D392" s="67" t="s">
        <v>192</v>
      </c>
      <c r="E392" s="143">
        <v>1</v>
      </c>
      <c r="F392" s="64" t="s">
        <v>192</v>
      </c>
      <c r="G392" s="136">
        <v>0</v>
      </c>
      <c r="H392" s="136">
        <v>0</v>
      </c>
      <c r="I392" s="136">
        <v>0</v>
      </c>
      <c r="J392" s="137">
        <f t="shared" si="3"/>
        <v>0</v>
      </c>
      <c r="K392" s="138"/>
      <c r="L392" s="138"/>
      <c r="M392" s="138"/>
      <c r="N392" s="138"/>
      <c r="O392" s="138"/>
      <c r="P392" s="138"/>
      <c r="Q392" s="13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62" t="s">
        <v>192</v>
      </c>
      <c r="B393" s="67" t="s">
        <v>31</v>
      </c>
      <c r="C393" s="123" t="s">
        <v>192</v>
      </c>
      <c r="D393" s="67" t="s">
        <v>192</v>
      </c>
      <c r="E393" s="143">
        <v>1</v>
      </c>
      <c r="F393" s="64" t="s">
        <v>192</v>
      </c>
      <c r="G393" s="136">
        <v>0</v>
      </c>
      <c r="H393" s="136">
        <v>0</v>
      </c>
      <c r="I393" s="136">
        <v>0</v>
      </c>
      <c r="J393" s="137">
        <f t="shared" si="3"/>
        <v>0</v>
      </c>
      <c r="K393" s="138"/>
      <c r="L393" s="138"/>
      <c r="M393" s="138"/>
      <c r="N393" s="138"/>
      <c r="O393" s="138"/>
      <c r="P393" s="138"/>
      <c r="Q393" s="13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62" t="s">
        <v>192</v>
      </c>
      <c r="B394" s="67" t="s">
        <v>31</v>
      </c>
      <c r="C394" s="123" t="s">
        <v>192</v>
      </c>
      <c r="D394" s="67" t="s">
        <v>192</v>
      </c>
      <c r="E394" s="143">
        <v>1</v>
      </c>
      <c r="F394" s="64" t="s">
        <v>192</v>
      </c>
      <c r="G394" s="136">
        <v>0</v>
      </c>
      <c r="H394" s="136">
        <v>0</v>
      </c>
      <c r="I394" s="136">
        <v>0</v>
      </c>
      <c r="J394" s="137">
        <f t="shared" si="3"/>
        <v>0</v>
      </c>
      <c r="K394" s="138"/>
      <c r="L394" s="138"/>
      <c r="M394" s="138"/>
      <c r="N394" s="138"/>
      <c r="O394" s="138"/>
      <c r="P394" s="138"/>
      <c r="Q394" s="13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62" t="s">
        <v>192</v>
      </c>
      <c r="B395" s="67" t="s">
        <v>31</v>
      </c>
      <c r="C395" s="123" t="s">
        <v>192</v>
      </c>
      <c r="D395" s="67" t="s">
        <v>192</v>
      </c>
      <c r="E395" s="143">
        <v>1</v>
      </c>
      <c r="F395" s="64" t="s">
        <v>192</v>
      </c>
      <c r="G395" s="136">
        <v>0</v>
      </c>
      <c r="H395" s="136">
        <v>0</v>
      </c>
      <c r="I395" s="136">
        <v>0</v>
      </c>
      <c r="J395" s="137">
        <f t="shared" si="3"/>
        <v>0</v>
      </c>
      <c r="K395" s="138"/>
      <c r="L395" s="138"/>
      <c r="M395" s="138"/>
      <c r="N395" s="138"/>
      <c r="O395" s="138"/>
      <c r="P395" s="138"/>
      <c r="Q395" s="13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62" t="s">
        <v>192</v>
      </c>
      <c r="B396" s="67" t="s">
        <v>31</v>
      </c>
      <c r="C396" s="123" t="s">
        <v>192</v>
      </c>
      <c r="D396" s="67" t="s">
        <v>192</v>
      </c>
      <c r="E396" s="143">
        <v>1</v>
      </c>
      <c r="F396" s="64" t="s">
        <v>192</v>
      </c>
      <c r="G396" s="136">
        <v>0</v>
      </c>
      <c r="H396" s="136">
        <v>0</v>
      </c>
      <c r="I396" s="136">
        <v>0</v>
      </c>
      <c r="J396" s="137">
        <f t="shared" si="3"/>
        <v>0</v>
      </c>
      <c r="K396" s="138"/>
      <c r="L396" s="138"/>
      <c r="M396" s="138"/>
      <c r="N396" s="138"/>
      <c r="O396" s="138"/>
      <c r="P396" s="138"/>
      <c r="Q396" s="13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62" t="s">
        <v>192</v>
      </c>
      <c r="B397" s="67" t="s">
        <v>31</v>
      </c>
      <c r="C397" s="123" t="s">
        <v>192</v>
      </c>
      <c r="D397" s="67" t="s">
        <v>192</v>
      </c>
      <c r="E397" s="143">
        <v>1</v>
      </c>
      <c r="F397" s="64" t="s">
        <v>192</v>
      </c>
      <c r="G397" s="136">
        <v>0</v>
      </c>
      <c r="H397" s="136">
        <v>0</v>
      </c>
      <c r="I397" s="136">
        <v>0</v>
      </c>
      <c r="J397" s="137">
        <f t="shared" si="3"/>
        <v>0</v>
      </c>
      <c r="K397" s="138"/>
      <c r="L397" s="138"/>
      <c r="M397" s="138"/>
      <c r="N397" s="138"/>
      <c r="O397" s="138"/>
      <c r="P397" s="138"/>
      <c r="Q397" s="13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62" t="s">
        <v>192</v>
      </c>
      <c r="B398" s="67" t="s">
        <v>31</v>
      </c>
      <c r="C398" s="123" t="s">
        <v>192</v>
      </c>
      <c r="D398" s="67" t="s">
        <v>192</v>
      </c>
      <c r="E398" s="143">
        <v>1</v>
      </c>
      <c r="F398" s="64" t="s">
        <v>192</v>
      </c>
      <c r="G398" s="136">
        <v>0</v>
      </c>
      <c r="H398" s="136">
        <v>0</v>
      </c>
      <c r="I398" s="136">
        <v>0</v>
      </c>
      <c r="J398" s="137">
        <f t="shared" si="3"/>
        <v>0</v>
      </c>
      <c r="K398" s="138"/>
      <c r="L398" s="138"/>
      <c r="M398" s="138"/>
      <c r="N398" s="138"/>
      <c r="O398" s="138"/>
      <c r="P398" s="138"/>
      <c r="Q398" s="13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2" t="s">
        <v>192</v>
      </c>
      <c r="B399" s="67" t="s">
        <v>31</v>
      </c>
      <c r="C399" s="123" t="s">
        <v>192</v>
      </c>
      <c r="D399" s="67" t="s">
        <v>192</v>
      </c>
      <c r="E399" s="143">
        <v>1</v>
      </c>
      <c r="F399" s="64" t="s">
        <v>192</v>
      </c>
      <c r="G399" s="136">
        <v>0</v>
      </c>
      <c r="H399" s="136">
        <v>0</v>
      </c>
      <c r="I399" s="136">
        <v>0</v>
      </c>
      <c r="J399" s="137">
        <f t="shared" si="3"/>
        <v>0</v>
      </c>
      <c r="K399" s="138"/>
      <c r="L399" s="138"/>
      <c r="M399" s="138"/>
      <c r="N399" s="138"/>
      <c r="O399" s="138"/>
      <c r="P399" s="138"/>
      <c r="Q399" s="13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x14ac:dyDescent="0.2">
      <c r="A400" s="62" t="s">
        <v>192</v>
      </c>
      <c r="B400" s="67" t="s">
        <v>31</v>
      </c>
      <c r="C400" s="123" t="s">
        <v>192</v>
      </c>
      <c r="D400" s="67" t="s">
        <v>192</v>
      </c>
      <c r="E400" s="143">
        <v>1</v>
      </c>
      <c r="F400" s="64" t="s">
        <v>192</v>
      </c>
      <c r="G400" s="136">
        <v>0</v>
      </c>
      <c r="H400" s="136">
        <v>0</v>
      </c>
      <c r="I400" s="136">
        <v>0</v>
      </c>
      <c r="J400" s="137">
        <f t="shared" si="3"/>
        <v>0</v>
      </c>
      <c r="K400" s="138"/>
      <c r="L400" s="138"/>
      <c r="M400" s="138"/>
      <c r="N400" s="138"/>
      <c r="O400" s="138"/>
      <c r="P400" s="138"/>
      <c r="Q400" s="138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x14ac:dyDescent="0.2">
      <c r="A401" s="62" t="s">
        <v>192</v>
      </c>
      <c r="B401" s="67" t="s">
        <v>31</v>
      </c>
      <c r="C401" s="123" t="s">
        <v>192</v>
      </c>
      <c r="D401" s="67" t="s">
        <v>192</v>
      </c>
      <c r="E401" s="143">
        <v>1</v>
      </c>
      <c r="F401" s="64" t="s">
        <v>192</v>
      </c>
      <c r="G401" s="136">
        <v>0</v>
      </c>
      <c r="H401" s="136">
        <v>0</v>
      </c>
      <c r="I401" s="136">
        <v>0</v>
      </c>
      <c r="J401" s="137">
        <f t="shared" si="3"/>
        <v>0</v>
      </c>
      <c r="K401" s="138"/>
      <c r="L401" s="138"/>
      <c r="M401" s="138"/>
      <c r="N401" s="138"/>
      <c r="O401" s="138"/>
      <c r="P401" s="138"/>
      <c r="Q401" s="138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x14ac:dyDescent="0.2">
      <c r="A402" s="62" t="s">
        <v>192</v>
      </c>
      <c r="B402" s="67" t="s">
        <v>31</v>
      </c>
      <c r="C402" s="123" t="s">
        <v>192</v>
      </c>
      <c r="D402" s="67" t="s">
        <v>192</v>
      </c>
      <c r="E402" s="143">
        <v>1</v>
      </c>
      <c r="F402" s="64" t="s">
        <v>192</v>
      </c>
      <c r="G402" s="136">
        <v>0</v>
      </c>
      <c r="H402" s="136">
        <v>0</v>
      </c>
      <c r="I402" s="136">
        <v>0</v>
      </c>
      <c r="J402" s="137">
        <f t="shared" si="3"/>
        <v>0</v>
      </c>
      <c r="K402" s="138"/>
      <c r="L402" s="138"/>
      <c r="M402" s="138"/>
      <c r="N402" s="138"/>
      <c r="O402" s="138"/>
      <c r="P402" s="138"/>
      <c r="Q402" s="138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x14ac:dyDescent="0.2">
      <c r="A403" s="62" t="s">
        <v>192</v>
      </c>
      <c r="B403" s="67" t="s">
        <v>31</v>
      </c>
      <c r="C403" s="123" t="s">
        <v>192</v>
      </c>
      <c r="D403" s="67" t="s">
        <v>192</v>
      </c>
      <c r="E403" s="143">
        <v>1</v>
      </c>
      <c r="F403" s="64" t="s">
        <v>192</v>
      </c>
      <c r="G403" s="136">
        <v>0</v>
      </c>
      <c r="H403" s="136">
        <v>0</v>
      </c>
      <c r="I403" s="136">
        <v>0</v>
      </c>
      <c r="J403" s="137">
        <f t="shared" si="3"/>
        <v>0</v>
      </c>
      <c r="K403" s="138"/>
      <c r="L403" s="138"/>
      <c r="M403" s="138"/>
      <c r="N403" s="138"/>
      <c r="O403" s="138"/>
      <c r="P403" s="138"/>
      <c r="Q403" s="138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x14ac:dyDescent="0.2">
      <c r="A404" s="62" t="s">
        <v>192</v>
      </c>
      <c r="B404" s="67" t="s">
        <v>31</v>
      </c>
      <c r="C404" s="123" t="s">
        <v>192</v>
      </c>
      <c r="D404" s="67" t="s">
        <v>192</v>
      </c>
      <c r="E404" s="143">
        <v>1</v>
      </c>
      <c r="F404" s="64" t="s">
        <v>192</v>
      </c>
      <c r="G404" s="136">
        <v>0</v>
      </c>
      <c r="H404" s="136">
        <v>0</v>
      </c>
      <c r="I404" s="136">
        <v>0</v>
      </c>
      <c r="J404" s="137">
        <f t="shared" si="3"/>
        <v>0</v>
      </c>
      <c r="K404" s="138"/>
      <c r="L404" s="138"/>
      <c r="M404" s="138"/>
      <c r="N404" s="138"/>
      <c r="O404" s="138"/>
      <c r="P404" s="138"/>
      <c r="Q404" s="138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x14ac:dyDescent="0.2">
      <c r="A405" s="62" t="s">
        <v>192</v>
      </c>
      <c r="B405" s="67" t="s">
        <v>31</v>
      </c>
      <c r="C405" s="123" t="s">
        <v>192</v>
      </c>
      <c r="D405" s="67" t="s">
        <v>192</v>
      </c>
      <c r="E405" s="143">
        <v>1</v>
      </c>
      <c r="F405" s="64" t="s">
        <v>192</v>
      </c>
      <c r="G405" s="136">
        <v>0</v>
      </c>
      <c r="H405" s="136">
        <v>0</v>
      </c>
      <c r="I405" s="136">
        <v>0</v>
      </c>
      <c r="J405" s="137">
        <f t="shared" si="3"/>
        <v>0</v>
      </c>
      <c r="K405" s="138"/>
      <c r="L405" s="138"/>
      <c r="M405" s="138"/>
      <c r="N405" s="138"/>
      <c r="O405" s="138"/>
      <c r="P405" s="138"/>
      <c r="Q405" s="138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x14ac:dyDescent="0.2">
      <c r="A406" s="62" t="s">
        <v>192</v>
      </c>
      <c r="B406" s="67" t="s">
        <v>31</v>
      </c>
      <c r="C406" s="123" t="s">
        <v>192</v>
      </c>
      <c r="D406" s="67" t="s">
        <v>192</v>
      </c>
      <c r="E406" s="143">
        <v>1</v>
      </c>
      <c r="F406" s="64" t="s">
        <v>192</v>
      </c>
      <c r="G406" s="136">
        <v>0</v>
      </c>
      <c r="H406" s="136">
        <v>0</v>
      </c>
      <c r="I406" s="136">
        <v>0</v>
      </c>
      <c r="J406" s="137">
        <f t="shared" si="3"/>
        <v>0</v>
      </c>
      <c r="K406" s="138"/>
      <c r="L406" s="138"/>
      <c r="M406" s="138"/>
      <c r="N406" s="138"/>
      <c r="O406" s="138"/>
      <c r="P406" s="138"/>
      <c r="Q406" s="138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x14ac:dyDescent="0.2">
      <c r="A407" s="62" t="s">
        <v>192</v>
      </c>
      <c r="B407" s="67" t="s">
        <v>31</v>
      </c>
      <c r="C407" s="123" t="s">
        <v>192</v>
      </c>
      <c r="D407" s="67" t="s">
        <v>192</v>
      </c>
      <c r="E407" s="143">
        <v>1</v>
      </c>
      <c r="F407" s="64" t="s">
        <v>192</v>
      </c>
      <c r="G407" s="136">
        <v>0</v>
      </c>
      <c r="H407" s="136">
        <v>0</v>
      </c>
      <c r="I407" s="136">
        <v>0</v>
      </c>
      <c r="J407" s="137">
        <f t="shared" si="3"/>
        <v>0</v>
      </c>
      <c r="K407" s="138"/>
      <c r="L407" s="138"/>
      <c r="M407" s="138"/>
      <c r="N407" s="138"/>
      <c r="O407" s="138"/>
      <c r="P407" s="138"/>
      <c r="Q407" s="138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x14ac:dyDescent="0.2">
      <c r="A408" s="62" t="s">
        <v>192</v>
      </c>
      <c r="B408" s="67" t="s">
        <v>31</v>
      </c>
      <c r="C408" s="123" t="s">
        <v>192</v>
      </c>
      <c r="D408" s="67" t="s">
        <v>192</v>
      </c>
      <c r="E408" s="143">
        <v>1</v>
      </c>
      <c r="F408" s="64" t="s">
        <v>192</v>
      </c>
      <c r="G408" s="136">
        <v>0</v>
      </c>
      <c r="H408" s="136">
        <v>0</v>
      </c>
      <c r="I408" s="136">
        <v>0</v>
      </c>
      <c r="J408" s="137">
        <f t="shared" si="3"/>
        <v>0</v>
      </c>
      <c r="K408" s="138"/>
      <c r="L408" s="138"/>
      <c r="M408" s="138"/>
      <c r="N408" s="138"/>
      <c r="O408" s="138"/>
      <c r="P408" s="138"/>
      <c r="Q408" s="138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x14ac:dyDescent="0.2">
      <c r="A409" s="62" t="s">
        <v>192</v>
      </c>
      <c r="B409" s="67" t="s">
        <v>31</v>
      </c>
      <c r="C409" s="123" t="s">
        <v>192</v>
      </c>
      <c r="D409" s="67" t="s">
        <v>192</v>
      </c>
      <c r="E409" s="143">
        <v>1</v>
      </c>
      <c r="F409" s="64" t="s">
        <v>192</v>
      </c>
      <c r="G409" s="136">
        <v>0</v>
      </c>
      <c r="H409" s="136">
        <v>0</v>
      </c>
      <c r="I409" s="136">
        <v>0</v>
      </c>
      <c r="J409" s="137">
        <f t="shared" si="3"/>
        <v>0</v>
      </c>
      <c r="K409" s="138"/>
      <c r="L409" s="138"/>
      <c r="M409" s="138"/>
      <c r="N409" s="138"/>
      <c r="O409" s="138"/>
      <c r="P409" s="138"/>
      <c r="Q409" s="138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x14ac:dyDescent="0.2">
      <c r="A410" s="62" t="s">
        <v>192</v>
      </c>
      <c r="B410" s="67" t="s">
        <v>31</v>
      </c>
      <c r="C410" s="123" t="s">
        <v>192</v>
      </c>
      <c r="D410" s="67" t="s">
        <v>192</v>
      </c>
      <c r="E410" s="143">
        <v>1</v>
      </c>
      <c r="F410" s="64" t="s">
        <v>192</v>
      </c>
      <c r="G410" s="136">
        <v>0</v>
      </c>
      <c r="H410" s="136">
        <v>0</v>
      </c>
      <c r="I410" s="136">
        <v>0</v>
      </c>
      <c r="J410" s="137">
        <f t="shared" si="3"/>
        <v>0</v>
      </c>
      <c r="K410" s="138"/>
      <c r="L410" s="138"/>
      <c r="M410" s="138"/>
      <c r="N410" s="138"/>
      <c r="O410" s="138"/>
      <c r="P410" s="138"/>
      <c r="Q410" s="138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x14ac:dyDescent="0.2">
      <c r="A411" s="62" t="s">
        <v>192</v>
      </c>
      <c r="B411" s="67" t="s">
        <v>31</v>
      </c>
      <c r="C411" s="123" t="s">
        <v>192</v>
      </c>
      <c r="D411" s="67" t="s">
        <v>192</v>
      </c>
      <c r="E411" s="143">
        <v>1</v>
      </c>
      <c r="F411" s="64" t="s">
        <v>192</v>
      </c>
      <c r="G411" s="136">
        <v>0</v>
      </c>
      <c r="H411" s="136">
        <v>0</v>
      </c>
      <c r="I411" s="136">
        <v>0</v>
      </c>
      <c r="J411" s="137">
        <f t="shared" si="3"/>
        <v>0</v>
      </c>
      <c r="K411" s="138"/>
      <c r="L411" s="138"/>
      <c r="M411" s="138"/>
      <c r="N411" s="138"/>
      <c r="O411" s="138"/>
      <c r="P411" s="138"/>
      <c r="Q411" s="138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x14ac:dyDescent="0.2">
      <c r="A412" s="62" t="s">
        <v>192</v>
      </c>
      <c r="B412" s="67" t="s">
        <v>31</v>
      </c>
      <c r="C412" s="123" t="s">
        <v>192</v>
      </c>
      <c r="D412" s="67" t="s">
        <v>192</v>
      </c>
      <c r="E412" s="143">
        <v>1</v>
      </c>
      <c r="F412" s="64" t="s">
        <v>192</v>
      </c>
      <c r="G412" s="136">
        <v>0</v>
      </c>
      <c r="H412" s="136">
        <v>0</v>
      </c>
      <c r="I412" s="136">
        <v>0</v>
      </c>
      <c r="J412" s="137">
        <f t="shared" si="3"/>
        <v>0</v>
      </c>
      <c r="K412" s="138"/>
      <c r="L412" s="138"/>
      <c r="M412" s="138"/>
      <c r="N412" s="138"/>
      <c r="O412" s="138"/>
      <c r="P412" s="138"/>
      <c r="Q412" s="138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x14ac:dyDescent="0.2">
      <c r="A413" s="62" t="s">
        <v>192</v>
      </c>
      <c r="B413" s="67" t="s">
        <v>31</v>
      </c>
      <c r="C413" s="123" t="s">
        <v>192</v>
      </c>
      <c r="D413" s="67" t="s">
        <v>192</v>
      </c>
      <c r="E413" s="143">
        <v>1</v>
      </c>
      <c r="F413" s="64" t="s">
        <v>192</v>
      </c>
      <c r="G413" s="136">
        <v>0</v>
      </c>
      <c r="H413" s="136">
        <v>0</v>
      </c>
      <c r="I413" s="136">
        <v>0</v>
      </c>
      <c r="J413" s="137">
        <f t="shared" si="3"/>
        <v>0</v>
      </c>
      <c r="K413" s="138"/>
      <c r="L413" s="138"/>
      <c r="M413" s="138"/>
      <c r="N413" s="138"/>
      <c r="O413" s="138"/>
      <c r="P413" s="138"/>
      <c r="Q413" s="138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x14ac:dyDescent="0.2">
      <c r="A414" s="62" t="s">
        <v>192</v>
      </c>
      <c r="B414" s="67" t="s">
        <v>31</v>
      </c>
      <c r="C414" s="123" t="s">
        <v>192</v>
      </c>
      <c r="D414" s="67" t="s">
        <v>192</v>
      </c>
      <c r="E414" s="143">
        <v>1</v>
      </c>
      <c r="F414" s="64" t="s">
        <v>192</v>
      </c>
      <c r="G414" s="136">
        <v>0</v>
      </c>
      <c r="H414" s="136">
        <v>0</v>
      </c>
      <c r="I414" s="136">
        <v>0</v>
      </c>
      <c r="J414" s="137">
        <f t="shared" si="3"/>
        <v>0</v>
      </c>
      <c r="K414" s="138"/>
      <c r="L414" s="138"/>
      <c r="M414" s="138"/>
      <c r="N414" s="138"/>
      <c r="O414" s="138"/>
      <c r="P414" s="138"/>
      <c r="Q414" s="138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x14ac:dyDescent="0.2">
      <c r="A415" s="62" t="s">
        <v>192</v>
      </c>
      <c r="B415" s="67" t="s">
        <v>31</v>
      </c>
      <c r="C415" s="123" t="s">
        <v>192</v>
      </c>
      <c r="D415" s="67" t="s">
        <v>192</v>
      </c>
      <c r="E415" s="143">
        <v>1</v>
      </c>
      <c r="F415" s="64" t="s">
        <v>192</v>
      </c>
      <c r="G415" s="136">
        <v>0</v>
      </c>
      <c r="H415" s="136">
        <v>0</v>
      </c>
      <c r="I415" s="136">
        <v>0</v>
      </c>
      <c r="J415" s="137">
        <f t="shared" si="3"/>
        <v>0</v>
      </c>
      <c r="K415" s="138"/>
      <c r="L415" s="138"/>
      <c r="M415" s="138"/>
      <c r="N415" s="138"/>
      <c r="O415" s="138"/>
      <c r="P415" s="138"/>
      <c r="Q415" s="138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x14ac:dyDescent="0.2">
      <c r="A416" s="62" t="s">
        <v>192</v>
      </c>
      <c r="B416" s="67" t="s">
        <v>31</v>
      </c>
      <c r="C416" s="123" t="s">
        <v>192</v>
      </c>
      <c r="D416" s="67" t="s">
        <v>192</v>
      </c>
      <c r="E416" s="143">
        <v>1</v>
      </c>
      <c r="F416" s="64" t="s">
        <v>192</v>
      </c>
      <c r="G416" s="136">
        <v>0</v>
      </c>
      <c r="H416" s="136">
        <v>0</v>
      </c>
      <c r="I416" s="136">
        <v>0</v>
      </c>
      <c r="J416" s="137">
        <f t="shared" si="3"/>
        <v>0</v>
      </c>
      <c r="K416" s="138"/>
      <c r="L416" s="138"/>
      <c r="M416" s="138"/>
      <c r="N416" s="138"/>
      <c r="O416" s="138"/>
      <c r="P416" s="138"/>
      <c r="Q416" s="138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x14ac:dyDescent="0.2">
      <c r="A417" s="62" t="s">
        <v>192</v>
      </c>
      <c r="B417" s="67" t="s">
        <v>31</v>
      </c>
      <c r="C417" s="123" t="s">
        <v>192</v>
      </c>
      <c r="D417" s="67" t="s">
        <v>192</v>
      </c>
      <c r="E417" s="143">
        <v>1</v>
      </c>
      <c r="F417" s="64" t="s">
        <v>192</v>
      </c>
      <c r="G417" s="136">
        <v>0</v>
      </c>
      <c r="H417" s="136">
        <v>0</v>
      </c>
      <c r="I417" s="136">
        <v>0</v>
      </c>
      <c r="J417" s="137">
        <f t="shared" si="3"/>
        <v>0</v>
      </c>
      <c r="K417" s="138"/>
      <c r="L417" s="138"/>
      <c r="M417" s="138"/>
      <c r="N417" s="138"/>
      <c r="O417" s="138"/>
      <c r="P417" s="138"/>
      <c r="Q417" s="138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x14ac:dyDescent="0.2">
      <c r="A418" s="62" t="s">
        <v>192</v>
      </c>
      <c r="B418" s="67" t="s">
        <v>31</v>
      </c>
      <c r="C418" s="123" t="s">
        <v>192</v>
      </c>
      <c r="D418" s="67" t="s">
        <v>192</v>
      </c>
      <c r="E418" s="143">
        <v>1</v>
      </c>
      <c r="F418" s="64" t="s">
        <v>192</v>
      </c>
      <c r="G418" s="136">
        <v>0</v>
      </c>
      <c r="H418" s="136">
        <v>0</v>
      </c>
      <c r="I418" s="136">
        <v>0</v>
      </c>
      <c r="J418" s="137">
        <f t="shared" si="3"/>
        <v>0</v>
      </c>
      <c r="K418" s="138"/>
      <c r="L418" s="138"/>
      <c r="M418" s="138"/>
      <c r="N418" s="138"/>
      <c r="O418" s="138"/>
      <c r="P418" s="138"/>
      <c r="Q418" s="138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x14ac:dyDescent="0.2">
      <c r="A419" s="62" t="s">
        <v>192</v>
      </c>
      <c r="B419" s="67" t="s">
        <v>31</v>
      </c>
      <c r="C419" s="123" t="s">
        <v>192</v>
      </c>
      <c r="D419" s="67" t="s">
        <v>192</v>
      </c>
      <c r="E419" s="143">
        <v>1</v>
      </c>
      <c r="F419" s="64" t="s">
        <v>192</v>
      </c>
      <c r="G419" s="136">
        <v>0</v>
      </c>
      <c r="H419" s="136">
        <v>0</v>
      </c>
      <c r="I419" s="136">
        <v>0</v>
      </c>
      <c r="J419" s="137">
        <f t="shared" si="3"/>
        <v>0</v>
      </c>
      <c r="K419" s="138"/>
      <c r="L419" s="138"/>
      <c r="M419" s="138"/>
      <c r="N419" s="138"/>
      <c r="O419" s="138"/>
      <c r="P419" s="138"/>
      <c r="Q419" s="138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x14ac:dyDescent="0.2">
      <c r="A420" s="62" t="s">
        <v>192</v>
      </c>
      <c r="B420" s="67" t="s">
        <v>31</v>
      </c>
      <c r="C420" s="123" t="s">
        <v>192</v>
      </c>
      <c r="D420" s="67" t="s">
        <v>192</v>
      </c>
      <c r="E420" s="143">
        <v>1</v>
      </c>
      <c r="F420" s="64" t="s">
        <v>192</v>
      </c>
      <c r="G420" s="136">
        <v>0</v>
      </c>
      <c r="H420" s="136">
        <v>0</v>
      </c>
      <c r="I420" s="136">
        <v>0</v>
      </c>
      <c r="J420" s="137">
        <f t="shared" si="3"/>
        <v>0</v>
      </c>
      <c r="K420" s="138"/>
      <c r="L420" s="138"/>
      <c r="M420" s="138"/>
      <c r="N420" s="138"/>
      <c r="O420" s="138"/>
      <c r="P420" s="138"/>
      <c r="Q420" s="138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x14ac:dyDescent="0.2">
      <c r="A421" s="62" t="s">
        <v>192</v>
      </c>
      <c r="B421" s="67" t="s">
        <v>31</v>
      </c>
      <c r="C421" s="123" t="s">
        <v>192</v>
      </c>
      <c r="D421" s="67" t="s">
        <v>192</v>
      </c>
      <c r="E421" s="143">
        <v>1</v>
      </c>
      <c r="F421" s="64" t="s">
        <v>192</v>
      </c>
      <c r="G421" s="136">
        <v>0</v>
      </c>
      <c r="H421" s="136">
        <v>0</v>
      </c>
      <c r="I421" s="136">
        <v>0</v>
      </c>
      <c r="J421" s="137">
        <f t="shared" si="3"/>
        <v>0</v>
      </c>
      <c r="K421" s="138"/>
      <c r="L421" s="138"/>
      <c r="M421" s="138"/>
      <c r="N421" s="138"/>
      <c r="O421" s="138"/>
      <c r="P421" s="138"/>
      <c r="Q421" s="138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x14ac:dyDescent="0.2">
      <c r="A422" s="62" t="s">
        <v>192</v>
      </c>
      <c r="B422" s="67" t="s">
        <v>31</v>
      </c>
      <c r="C422" s="123" t="s">
        <v>192</v>
      </c>
      <c r="D422" s="67" t="s">
        <v>192</v>
      </c>
      <c r="E422" s="143">
        <v>1</v>
      </c>
      <c r="F422" s="64" t="s">
        <v>192</v>
      </c>
      <c r="G422" s="136">
        <v>0</v>
      </c>
      <c r="H422" s="136">
        <v>0</v>
      </c>
      <c r="I422" s="136">
        <v>0</v>
      </c>
      <c r="J422" s="137">
        <f t="shared" si="3"/>
        <v>0</v>
      </c>
      <c r="K422" s="138"/>
      <c r="L422" s="138"/>
      <c r="M422" s="138"/>
      <c r="N422" s="138"/>
      <c r="O422" s="138"/>
      <c r="P422" s="138"/>
      <c r="Q422" s="138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x14ac:dyDescent="0.2">
      <c r="A423" s="62" t="s">
        <v>192</v>
      </c>
      <c r="B423" s="67" t="s">
        <v>31</v>
      </c>
      <c r="C423" s="123" t="s">
        <v>192</v>
      </c>
      <c r="D423" s="67" t="s">
        <v>192</v>
      </c>
      <c r="E423" s="143">
        <v>1</v>
      </c>
      <c r="F423" s="64" t="s">
        <v>192</v>
      </c>
      <c r="G423" s="136">
        <v>0</v>
      </c>
      <c r="H423" s="136">
        <v>0</v>
      </c>
      <c r="I423" s="136">
        <v>0</v>
      </c>
      <c r="J423" s="137">
        <f t="shared" si="3"/>
        <v>0</v>
      </c>
      <c r="K423" s="138"/>
      <c r="L423" s="138"/>
      <c r="M423" s="138"/>
      <c r="N423" s="138"/>
      <c r="O423" s="138"/>
      <c r="P423" s="138"/>
      <c r="Q423" s="138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x14ac:dyDescent="0.2">
      <c r="A424" s="62" t="s">
        <v>192</v>
      </c>
      <c r="B424" s="67" t="s">
        <v>31</v>
      </c>
      <c r="C424" s="123" t="s">
        <v>192</v>
      </c>
      <c r="D424" s="67" t="s">
        <v>192</v>
      </c>
      <c r="E424" s="143">
        <v>1</v>
      </c>
      <c r="F424" s="64" t="s">
        <v>192</v>
      </c>
      <c r="G424" s="136">
        <v>0</v>
      </c>
      <c r="H424" s="136">
        <v>0</v>
      </c>
      <c r="I424" s="136">
        <v>0</v>
      </c>
      <c r="J424" s="137">
        <f t="shared" si="3"/>
        <v>0</v>
      </c>
      <c r="K424" s="138"/>
      <c r="L424" s="138"/>
      <c r="M424" s="138"/>
      <c r="N424" s="138"/>
      <c r="O424" s="138"/>
      <c r="P424" s="138"/>
      <c r="Q424" s="138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x14ac:dyDescent="0.2">
      <c r="A425" s="62" t="s">
        <v>192</v>
      </c>
      <c r="B425" s="67" t="s">
        <v>31</v>
      </c>
      <c r="C425" s="123" t="s">
        <v>192</v>
      </c>
      <c r="D425" s="67" t="s">
        <v>192</v>
      </c>
      <c r="E425" s="143">
        <v>1</v>
      </c>
      <c r="F425" s="64" t="s">
        <v>192</v>
      </c>
      <c r="G425" s="136">
        <v>0</v>
      </c>
      <c r="H425" s="136">
        <v>0</v>
      </c>
      <c r="I425" s="136">
        <v>0</v>
      </c>
      <c r="J425" s="137">
        <f t="shared" si="3"/>
        <v>0</v>
      </c>
      <c r="K425" s="138"/>
      <c r="L425" s="138"/>
      <c r="M425" s="138"/>
      <c r="N425" s="138"/>
      <c r="O425" s="138"/>
      <c r="P425" s="138"/>
      <c r="Q425" s="138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x14ac:dyDescent="0.2">
      <c r="A426" s="62" t="s">
        <v>192</v>
      </c>
      <c r="B426" s="67" t="s">
        <v>31</v>
      </c>
      <c r="C426" s="123" t="s">
        <v>192</v>
      </c>
      <c r="D426" s="67" t="s">
        <v>192</v>
      </c>
      <c r="E426" s="143">
        <v>1</v>
      </c>
      <c r="F426" s="64" t="s">
        <v>192</v>
      </c>
      <c r="G426" s="136">
        <v>0</v>
      </c>
      <c r="H426" s="136">
        <v>0</v>
      </c>
      <c r="I426" s="136">
        <v>0</v>
      </c>
      <c r="J426" s="137">
        <f t="shared" si="3"/>
        <v>0</v>
      </c>
      <c r="K426" s="138"/>
      <c r="L426" s="138"/>
      <c r="M426" s="138"/>
      <c r="N426" s="138"/>
      <c r="O426" s="138"/>
      <c r="P426" s="138"/>
      <c r="Q426" s="138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x14ac:dyDescent="0.2">
      <c r="A427" s="62" t="s">
        <v>192</v>
      </c>
      <c r="B427" s="67" t="s">
        <v>31</v>
      </c>
      <c r="C427" s="123" t="s">
        <v>192</v>
      </c>
      <c r="D427" s="67" t="s">
        <v>192</v>
      </c>
      <c r="E427" s="143">
        <v>1</v>
      </c>
      <c r="F427" s="64" t="s">
        <v>192</v>
      </c>
      <c r="G427" s="136">
        <v>0</v>
      </c>
      <c r="H427" s="136">
        <v>0</v>
      </c>
      <c r="I427" s="136">
        <v>0</v>
      </c>
      <c r="J427" s="137">
        <f t="shared" si="3"/>
        <v>0</v>
      </c>
      <c r="K427" s="138"/>
      <c r="L427" s="138"/>
      <c r="M427" s="138"/>
      <c r="N427" s="138"/>
      <c r="O427" s="138"/>
      <c r="P427" s="138"/>
      <c r="Q427" s="138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x14ac:dyDescent="0.2">
      <c r="A428" s="62" t="s">
        <v>192</v>
      </c>
      <c r="B428" s="67" t="s">
        <v>31</v>
      </c>
      <c r="C428" s="123" t="s">
        <v>192</v>
      </c>
      <c r="D428" s="67" t="s">
        <v>192</v>
      </c>
      <c r="E428" s="143">
        <v>1</v>
      </c>
      <c r="F428" s="64" t="s">
        <v>192</v>
      </c>
      <c r="G428" s="136">
        <v>0</v>
      </c>
      <c r="H428" s="136">
        <v>0</v>
      </c>
      <c r="I428" s="136">
        <v>0</v>
      </c>
      <c r="J428" s="137">
        <f t="shared" si="3"/>
        <v>0</v>
      </c>
      <c r="K428" s="138"/>
      <c r="L428" s="138"/>
      <c r="M428" s="138"/>
      <c r="N428" s="138"/>
      <c r="O428" s="138"/>
      <c r="P428" s="138"/>
      <c r="Q428" s="138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x14ac:dyDescent="0.2">
      <c r="A429" s="62" t="s">
        <v>192</v>
      </c>
      <c r="B429" s="67" t="s">
        <v>31</v>
      </c>
      <c r="C429" s="123" t="s">
        <v>192</v>
      </c>
      <c r="D429" s="67" t="s">
        <v>192</v>
      </c>
      <c r="E429" s="143">
        <v>1</v>
      </c>
      <c r="F429" s="64" t="s">
        <v>192</v>
      </c>
      <c r="G429" s="136">
        <v>0</v>
      </c>
      <c r="H429" s="136">
        <v>0</v>
      </c>
      <c r="I429" s="136">
        <v>0</v>
      </c>
      <c r="J429" s="137">
        <f t="shared" si="3"/>
        <v>0</v>
      </c>
      <c r="K429" s="138"/>
      <c r="L429" s="138"/>
      <c r="M429" s="138"/>
      <c r="N429" s="138"/>
      <c r="O429" s="138"/>
      <c r="P429" s="138"/>
      <c r="Q429" s="138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x14ac:dyDescent="0.2">
      <c r="A430" s="62" t="s">
        <v>192</v>
      </c>
      <c r="B430" s="67" t="s">
        <v>31</v>
      </c>
      <c r="C430" s="123" t="s">
        <v>192</v>
      </c>
      <c r="D430" s="67" t="s">
        <v>192</v>
      </c>
      <c r="E430" s="143">
        <v>1</v>
      </c>
      <c r="F430" s="64" t="s">
        <v>192</v>
      </c>
      <c r="G430" s="136">
        <v>0</v>
      </c>
      <c r="H430" s="136">
        <v>0</v>
      </c>
      <c r="I430" s="136">
        <v>0</v>
      </c>
      <c r="J430" s="137">
        <f t="shared" si="3"/>
        <v>0</v>
      </c>
      <c r="K430" s="138"/>
      <c r="L430" s="138"/>
      <c r="M430" s="138"/>
      <c r="N430" s="138"/>
      <c r="O430" s="138"/>
      <c r="P430" s="138"/>
      <c r="Q430" s="138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x14ac:dyDescent="0.2">
      <c r="A431" s="62" t="s">
        <v>192</v>
      </c>
      <c r="B431" s="67" t="s">
        <v>31</v>
      </c>
      <c r="C431" s="123" t="s">
        <v>192</v>
      </c>
      <c r="D431" s="67" t="s">
        <v>192</v>
      </c>
      <c r="E431" s="143">
        <v>1</v>
      </c>
      <c r="F431" s="64" t="s">
        <v>192</v>
      </c>
      <c r="G431" s="136">
        <v>0</v>
      </c>
      <c r="H431" s="136">
        <v>0</v>
      </c>
      <c r="I431" s="136">
        <v>0</v>
      </c>
      <c r="J431" s="137">
        <f t="shared" si="3"/>
        <v>0</v>
      </c>
      <c r="K431" s="138"/>
      <c r="L431" s="138"/>
      <c r="M431" s="138"/>
      <c r="N431" s="138"/>
      <c r="O431" s="138"/>
      <c r="P431" s="138"/>
      <c r="Q431" s="138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x14ac:dyDescent="0.2">
      <c r="A432" s="62" t="s">
        <v>192</v>
      </c>
      <c r="B432" s="67" t="s">
        <v>31</v>
      </c>
      <c r="C432" s="123" t="s">
        <v>192</v>
      </c>
      <c r="D432" s="67" t="s">
        <v>192</v>
      </c>
      <c r="E432" s="143">
        <v>1</v>
      </c>
      <c r="F432" s="64" t="s">
        <v>192</v>
      </c>
      <c r="G432" s="136">
        <v>0</v>
      </c>
      <c r="H432" s="136">
        <v>0</v>
      </c>
      <c r="I432" s="136">
        <v>0</v>
      </c>
      <c r="J432" s="137">
        <f t="shared" si="3"/>
        <v>0</v>
      </c>
      <c r="K432" s="138"/>
      <c r="L432" s="138"/>
      <c r="M432" s="138"/>
      <c r="N432" s="138"/>
      <c r="O432" s="138"/>
      <c r="P432" s="138"/>
      <c r="Q432" s="138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x14ac:dyDescent="0.2">
      <c r="A433" s="62" t="s">
        <v>192</v>
      </c>
      <c r="B433" s="67" t="s">
        <v>31</v>
      </c>
      <c r="C433" s="123" t="s">
        <v>192</v>
      </c>
      <c r="D433" s="67" t="s">
        <v>192</v>
      </c>
      <c r="E433" s="143">
        <v>1</v>
      </c>
      <c r="F433" s="64" t="s">
        <v>192</v>
      </c>
      <c r="G433" s="136">
        <v>0</v>
      </c>
      <c r="H433" s="136">
        <v>0</v>
      </c>
      <c r="I433" s="136">
        <v>0</v>
      </c>
      <c r="J433" s="137">
        <f t="shared" si="3"/>
        <v>0</v>
      </c>
      <c r="K433" s="138"/>
      <c r="L433" s="138"/>
      <c r="M433" s="138"/>
      <c r="N433" s="138"/>
      <c r="O433" s="138"/>
      <c r="P433" s="138"/>
      <c r="Q433" s="138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x14ac:dyDescent="0.2">
      <c r="A434" s="62" t="s">
        <v>192</v>
      </c>
      <c r="B434" s="67" t="s">
        <v>31</v>
      </c>
      <c r="C434" s="123" t="s">
        <v>192</v>
      </c>
      <c r="D434" s="67" t="s">
        <v>192</v>
      </c>
      <c r="E434" s="143">
        <v>1</v>
      </c>
      <c r="F434" s="64" t="s">
        <v>192</v>
      </c>
      <c r="G434" s="136">
        <v>0</v>
      </c>
      <c r="H434" s="136">
        <v>0</v>
      </c>
      <c r="I434" s="136">
        <v>0</v>
      </c>
      <c r="J434" s="137">
        <f t="shared" si="3"/>
        <v>0</v>
      </c>
      <c r="K434" s="138"/>
      <c r="L434" s="138"/>
      <c r="M434" s="138"/>
      <c r="N434" s="138"/>
      <c r="O434" s="138"/>
      <c r="P434" s="138"/>
      <c r="Q434" s="138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x14ac:dyDescent="0.2">
      <c r="A435" s="62" t="s">
        <v>192</v>
      </c>
      <c r="B435" s="67" t="s">
        <v>31</v>
      </c>
      <c r="C435" s="123" t="s">
        <v>192</v>
      </c>
      <c r="D435" s="67" t="s">
        <v>192</v>
      </c>
      <c r="E435" s="143">
        <v>1</v>
      </c>
      <c r="F435" s="64" t="s">
        <v>192</v>
      </c>
      <c r="G435" s="136">
        <v>0</v>
      </c>
      <c r="H435" s="136">
        <v>0</v>
      </c>
      <c r="I435" s="136">
        <v>0</v>
      </c>
      <c r="J435" s="137">
        <f t="shared" si="3"/>
        <v>0</v>
      </c>
      <c r="K435" s="138"/>
      <c r="L435" s="138"/>
      <c r="M435" s="138"/>
      <c r="N435" s="138"/>
      <c r="O435" s="138"/>
      <c r="P435" s="138"/>
      <c r="Q435" s="138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x14ac:dyDescent="0.2">
      <c r="A436" s="62" t="s">
        <v>192</v>
      </c>
      <c r="B436" s="67" t="s">
        <v>31</v>
      </c>
      <c r="C436" s="123" t="s">
        <v>192</v>
      </c>
      <c r="D436" s="67" t="s">
        <v>192</v>
      </c>
      <c r="E436" s="143">
        <v>1</v>
      </c>
      <c r="F436" s="64" t="s">
        <v>192</v>
      </c>
      <c r="G436" s="136">
        <v>0</v>
      </c>
      <c r="H436" s="136">
        <v>0</v>
      </c>
      <c r="I436" s="136">
        <v>0</v>
      </c>
      <c r="J436" s="137">
        <f t="shared" si="3"/>
        <v>0</v>
      </c>
      <c r="K436" s="138"/>
      <c r="L436" s="138"/>
      <c r="M436" s="138"/>
      <c r="N436" s="138"/>
      <c r="O436" s="138"/>
      <c r="P436" s="138"/>
      <c r="Q436" s="138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x14ac:dyDescent="0.2">
      <c r="A437" s="62" t="s">
        <v>192</v>
      </c>
      <c r="B437" s="67" t="s">
        <v>31</v>
      </c>
      <c r="C437" s="123" t="s">
        <v>192</v>
      </c>
      <c r="D437" s="67" t="s">
        <v>192</v>
      </c>
      <c r="E437" s="143">
        <v>1</v>
      </c>
      <c r="F437" s="64" t="s">
        <v>192</v>
      </c>
      <c r="G437" s="136">
        <v>0</v>
      </c>
      <c r="H437" s="136">
        <v>0</v>
      </c>
      <c r="I437" s="136">
        <v>0</v>
      </c>
      <c r="J437" s="137">
        <f t="shared" si="3"/>
        <v>0</v>
      </c>
      <c r="K437" s="138"/>
      <c r="L437" s="138"/>
      <c r="M437" s="138"/>
      <c r="N437" s="138"/>
      <c r="O437" s="138"/>
      <c r="P437" s="138"/>
      <c r="Q437" s="138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x14ac:dyDescent="0.2">
      <c r="A438" s="62" t="s">
        <v>192</v>
      </c>
      <c r="B438" s="67" t="s">
        <v>31</v>
      </c>
      <c r="C438" s="123" t="s">
        <v>192</v>
      </c>
      <c r="D438" s="67" t="s">
        <v>192</v>
      </c>
      <c r="E438" s="143">
        <v>1</v>
      </c>
      <c r="F438" s="64" t="s">
        <v>192</v>
      </c>
      <c r="G438" s="136">
        <v>0</v>
      </c>
      <c r="H438" s="136">
        <v>0</v>
      </c>
      <c r="I438" s="136">
        <v>0</v>
      </c>
      <c r="J438" s="137">
        <f t="shared" si="3"/>
        <v>0</v>
      </c>
      <c r="K438" s="138"/>
      <c r="L438" s="138"/>
      <c r="M438" s="138"/>
      <c r="N438" s="138"/>
      <c r="O438" s="138"/>
      <c r="P438" s="138"/>
      <c r="Q438" s="138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x14ac:dyDescent="0.2">
      <c r="A439" s="62" t="s">
        <v>192</v>
      </c>
      <c r="B439" s="67" t="s">
        <v>31</v>
      </c>
      <c r="C439" s="123" t="s">
        <v>192</v>
      </c>
      <c r="D439" s="67" t="s">
        <v>192</v>
      </c>
      <c r="E439" s="143">
        <v>1</v>
      </c>
      <c r="F439" s="64" t="s">
        <v>192</v>
      </c>
      <c r="G439" s="136">
        <v>0</v>
      </c>
      <c r="H439" s="136">
        <v>0</v>
      </c>
      <c r="I439" s="136">
        <v>0</v>
      </c>
      <c r="J439" s="137">
        <f t="shared" si="3"/>
        <v>0</v>
      </c>
      <c r="K439" s="138"/>
      <c r="L439" s="138"/>
      <c r="M439" s="138"/>
      <c r="N439" s="138"/>
      <c r="O439" s="138"/>
      <c r="P439" s="138"/>
      <c r="Q439" s="138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x14ac:dyDescent="0.2">
      <c r="A440" s="62" t="s">
        <v>192</v>
      </c>
      <c r="B440" s="67" t="s">
        <v>31</v>
      </c>
      <c r="C440" s="123" t="s">
        <v>192</v>
      </c>
      <c r="D440" s="67" t="s">
        <v>192</v>
      </c>
      <c r="E440" s="143">
        <v>1</v>
      </c>
      <c r="F440" s="64" t="s">
        <v>192</v>
      </c>
      <c r="G440" s="136">
        <v>0</v>
      </c>
      <c r="H440" s="136">
        <v>0</v>
      </c>
      <c r="I440" s="136">
        <v>0</v>
      </c>
      <c r="J440" s="137">
        <f t="shared" si="3"/>
        <v>0</v>
      </c>
      <c r="K440" s="138"/>
      <c r="L440" s="138"/>
      <c r="M440" s="138"/>
      <c r="N440" s="138"/>
      <c r="O440" s="138"/>
      <c r="P440" s="138"/>
      <c r="Q440" s="138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x14ac:dyDescent="0.2">
      <c r="A441" s="62" t="s">
        <v>192</v>
      </c>
      <c r="B441" s="67" t="s">
        <v>31</v>
      </c>
      <c r="C441" s="123" t="s">
        <v>192</v>
      </c>
      <c r="D441" s="67" t="s">
        <v>192</v>
      </c>
      <c r="E441" s="143">
        <v>1</v>
      </c>
      <c r="F441" s="64" t="s">
        <v>192</v>
      </c>
      <c r="G441" s="136">
        <v>0</v>
      </c>
      <c r="H441" s="136">
        <v>0</v>
      </c>
      <c r="I441" s="136">
        <v>0</v>
      </c>
      <c r="J441" s="137">
        <f t="shared" si="3"/>
        <v>0</v>
      </c>
      <c r="K441" s="138"/>
      <c r="L441" s="138"/>
      <c r="M441" s="138"/>
      <c r="N441" s="138"/>
      <c r="O441" s="138"/>
      <c r="P441" s="138"/>
      <c r="Q441" s="138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x14ac:dyDescent="0.2">
      <c r="A442" s="62" t="s">
        <v>192</v>
      </c>
      <c r="B442" s="67" t="s">
        <v>31</v>
      </c>
      <c r="C442" s="123" t="s">
        <v>192</v>
      </c>
      <c r="D442" s="67" t="s">
        <v>192</v>
      </c>
      <c r="E442" s="143">
        <v>1</v>
      </c>
      <c r="F442" s="64" t="s">
        <v>192</v>
      </c>
      <c r="G442" s="136">
        <v>0</v>
      </c>
      <c r="H442" s="136">
        <v>0</v>
      </c>
      <c r="I442" s="136">
        <v>0</v>
      </c>
      <c r="J442" s="137">
        <f t="shared" si="3"/>
        <v>0</v>
      </c>
      <c r="K442" s="138"/>
      <c r="L442" s="138"/>
      <c r="M442" s="138"/>
      <c r="N442" s="138"/>
      <c r="O442" s="138"/>
      <c r="P442" s="138"/>
      <c r="Q442" s="138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x14ac:dyDescent="0.2">
      <c r="A443" s="62" t="s">
        <v>192</v>
      </c>
      <c r="B443" s="67" t="s">
        <v>31</v>
      </c>
      <c r="C443" s="123" t="s">
        <v>192</v>
      </c>
      <c r="D443" s="67" t="s">
        <v>192</v>
      </c>
      <c r="E443" s="143">
        <v>1</v>
      </c>
      <c r="F443" s="64" t="s">
        <v>192</v>
      </c>
      <c r="G443" s="136">
        <v>0</v>
      </c>
      <c r="H443" s="136">
        <v>0</v>
      </c>
      <c r="I443" s="136">
        <v>0</v>
      </c>
      <c r="J443" s="137">
        <f t="shared" si="3"/>
        <v>0</v>
      </c>
      <c r="K443" s="138"/>
      <c r="L443" s="138"/>
      <c r="M443" s="138"/>
      <c r="N443" s="138"/>
      <c r="O443" s="138"/>
      <c r="P443" s="138"/>
      <c r="Q443" s="138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x14ac:dyDescent="0.2">
      <c r="A444" s="62" t="s">
        <v>192</v>
      </c>
      <c r="B444" s="67" t="s">
        <v>31</v>
      </c>
      <c r="C444" s="123" t="s">
        <v>192</v>
      </c>
      <c r="D444" s="67" t="s">
        <v>192</v>
      </c>
      <c r="E444" s="143">
        <v>1</v>
      </c>
      <c r="F444" s="64" t="s">
        <v>192</v>
      </c>
      <c r="G444" s="136">
        <v>0</v>
      </c>
      <c r="H444" s="136">
        <v>0</v>
      </c>
      <c r="I444" s="136">
        <v>0</v>
      </c>
      <c r="J444" s="137">
        <f t="shared" si="3"/>
        <v>0</v>
      </c>
      <c r="K444" s="138"/>
      <c r="L444" s="138"/>
      <c r="M444" s="138"/>
      <c r="N444" s="138"/>
      <c r="O444" s="138"/>
      <c r="P444" s="138"/>
      <c r="Q444" s="138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x14ac:dyDescent="0.2">
      <c r="A445" s="62" t="s">
        <v>192</v>
      </c>
      <c r="B445" s="67" t="s">
        <v>31</v>
      </c>
      <c r="C445" s="123" t="s">
        <v>192</v>
      </c>
      <c r="D445" s="67" t="s">
        <v>192</v>
      </c>
      <c r="E445" s="143">
        <v>1</v>
      </c>
      <c r="F445" s="64" t="s">
        <v>192</v>
      </c>
      <c r="G445" s="136">
        <v>0</v>
      </c>
      <c r="H445" s="136">
        <v>0</v>
      </c>
      <c r="I445" s="136">
        <v>0</v>
      </c>
      <c r="J445" s="137">
        <f t="shared" si="3"/>
        <v>0</v>
      </c>
      <c r="K445" s="138"/>
      <c r="L445" s="138"/>
      <c r="M445" s="138"/>
      <c r="N445" s="138"/>
      <c r="O445" s="138"/>
      <c r="P445" s="138"/>
      <c r="Q445" s="138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x14ac:dyDescent="0.2">
      <c r="A446" s="62" t="s">
        <v>192</v>
      </c>
      <c r="B446" s="67" t="s">
        <v>31</v>
      </c>
      <c r="C446" s="123" t="s">
        <v>192</v>
      </c>
      <c r="D446" s="67" t="s">
        <v>192</v>
      </c>
      <c r="E446" s="143">
        <v>1</v>
      </c>
      <c r="F446" s="64" t="s">
        <v>192</v>
      </c>
      <c r="G446" s="136">
        <v>0</v>
      </c>
      <c r="H446" s="136">
        <v>0</v>
      </c>
      <c r="I446" s="136">
        <v>0</v>
      </c>
      <c r="J446" s="137">
        <f t="shared" si="3"/>
        <v>0</v>
      </c>
      <c r="K446" s="138"/>
      <c r="L446" s="138"/>
      <c r="M446" s="138"/>
      <c r="N446" s="138"/>
      <c r="O446" s="138"/>
      <c r="P446" s="138"/>
      <c r="Q446" s="138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x14ac:dyDescent="0.2">
      <c r="A447" s="62" t="s">
        <v>192</v>
      </c>
      <c r="B447" s="48" t="s">
        <v>31</v>
      </c>
      <c r="C447" s="66" t="s">
        <v>192</v>
      </c>
      <c r="D447" s="48" t="s">
        <v>192</v>
      </c>
      <c r="E447" s="143">
        <v>1</v>
      </c>
      <c r="F447" s="64" t="s">
        <v>192</v>
      </c>
      <c r="G447" s="136">
        <v>0</v>
      </c>
      <c r="H447" s="136">
        <v>0</v>
      </c>
      <c r="I447" s="136">
        <v>0</v>
      </c>
      <c r="J447" s="137">
        <f t="shared" si="3"/>
        <v>0</v>
      </c>
      <c r="K447" s="138"/>
      <c r="L447" s="138"/>
      <c r="M447" s="138"/>
      <c r="N447" s="138"/>
      <c r="O447" s="138"/>
      <c r="P447" s="138"/>
      <c r="Q447" s="138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x14ac:dyDescent="0.2">
      <c r="A448" s="62" t="s">
        <v>192</v>
      </c>
      <c r="B448" s="48" t="s">
        <v>31</v>
      </c>
      <c r="C448" s="66" t="s">
        <v>192</v>
      </c>
      <c r="D448" s="48" t="s">
        <v>192</v>
      </c>
      <c r="E448" s="143">
        <v>1</v>
      </c>
      <c r="F448" s="64" t="s">
        <v>192</v>
      </c>
      <c r="G448" s="136">
        <v>0</v>
      </c>
      <c r="H448" s="136">
        <v>0</v>
      </c>
      <c r="I448" s="136">
        <v>0</v>
      </c>
      <c r="J448" s="137">
        <f t="shared" si="3"/>
        <v>0</v>
      </c>
      <c r="K448" s="138"/>
      <c r="L448" s="138"/>
      <c r="M448" s="138"/>
      <c r="N448" s="138"/>
      <c r="O448" s="138"/>
      <c r="P448" s="138"/>
      <c r="Q448" s="138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x14ac:dyDescent="0.2">
      <c r="A449" s="62" t="s">
        <v>192</v>
      </c>
      <c r="B449" s="48" t="s">
        <v>31</v>
      </c>
      <c r="C449" s="66" t="s">
        <v>192</v>
      </c>
      <c r="D449" s="48" t="s">
        <v>192</v>
      </c>
      <c r="E449" s="143">
        <v>1</v>
      </c>
      <c r="F449" s="64" t="s">
        <v>192</v>
      </c>
      <c r="G449" s="136">
        <v>0</v>
      </c>
      <c r="H449" s="136">
        <v>0</v>
      </c>
      <c r="I449" s="136">
        <v>0</v>
      </c>
      <c r="J449" s="137">
        <f t="shared" si="3"/>
        <v>0</v>
      </c>
      <c r="K449" s="138"/>
      <c r="L449" s="138"/>
      <c r="M449" s="138"/>
      <c r="N449" s="138"/>
      <c r="O449" s="138"/>
      <c r="P449" s="138"/>
      <c r="Q449" s="138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x14ac:dyDescent="0.2">
      <c r="A450" s="117" t="s">
        <v>192</v>
      </c>
      <c r="B450" s="67" t="s">
        <v>31</v>
      </c>
      <c r="C450" s="180" t="s">
        <v>192</v>
      </c>
      <c r="D450" s="67" t="s">
        <v>192</v>
      </c>
      <c r="E450" s="144">
        <v>1</v>
      </c>
      <c r="F450" s="188" t="s">
        <v>192</v>
      </c>
      <c r="G450" s="140">
        <v>0</v>
      </c>
      <c r="H450" s="136">
        <v>0</v>
      </c>
      <c r="I450" s="136">
        <v>0</v>
      </c>
      <c r="J450" s="141">
        <f t="shared" si="3"/>
        <v>0</v>
      </c>
      <c r="K450" s="142"/>
      <c r="L450" s="142"/>
      <c r="M450" s="142"/>
      <c r="N450" s="142"/>
      <c r="O450" s="142"/>
      <c r="P450" s="142"/>
      <c r="Q450" s="142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  <c r="AB450" s="105"/>
      <c r="AC450" s="105"/>
      <c r="AD450" s="105"/>
    </row>
    <row r="451" spans="1:30" x14ac:dyDescent="0.2">
      <c r="A451" s="117" t="s">
        <v>192</v>
      </c>
      <c r="B451" s="67" t="s">
        <v>31</v>
      </c>
      <c r="C451" s="180" t="s">
        <v>192</v>
      </c>
      <c r="D451" s="67" t="s">
        <v>192</v>
      </c>
      <c r="E451" s="144">
        <v>1</v>
      </c>
      <c r="F451" s="188" t="s">
        <v>192</v>
      </c>
      <c r="G451" s="140">
        <v>0</v>
      </c>
      <c r="H451" s="140">
        <v>0</v>
      </c>
      <c r="I451" s="140">
        <v>0</v>
      </c>
      <c r="J451" s="141">
        <f t="shared" si="3"/>
        <v>0</v>
      </c>
      <c r="K451" s="142"/>
      <c r="L451" s="142"/>
      <c r="M451" s="142"/>
      <c r="N451" s="142"/>
      <c r="O451" s="142"/>
      <c r="P451" s="142"/>
      <c r="Q451" s="142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  <c r="AB451" s="105"/>
      <c r="AC451" s="105"/>
      <c r="AD451" s="105"/>
    </row>
    <row r="452" spans="1:30" s="106" customFormat="1" x14ac:dyDescent="0.2">
      <c r="A452" s="61" t="s">
        <v>350</v>
      </c>
      <c r="B452" s="48" t="s">
        <v>33</v>
      </c>
      <c r="C452" s="195" t="s">
        <v>188</v>
      </c>
      <c r="D452" s="48" t="s">
        <v>190</v>
      </c>
      <c r="E452" s="143">
        <v>1</v>
      </c>
      <c r="F452" s="87" t="s">
        <v>614</v>
      </c>
      <c r="G452" s="136">
        <v>0</v>
      </c>
      <c r="H452" s="147">
        <v>1186.96</v>
      </c>
      <c r="I452" s="147">
        <v>4747.84</v>
      </c>
      <c r="J452" s="137">
        <f t="shared" si="3"/>
        <v>5934.8</v>
      </c>
      <c r="K452" s="138"/>
      <c r="L452" s="138"/>
      <c r="M452" s="138"/>
      <c r="N452" s="138"/>
      <c r="O452" s="138"/>
      <c r="P452" s="138"/>
      <c r="Q452" s="138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x14ac:dyDescent="0.2">
      <c r="A453" s="126" t="s">
        <v>808</v>
      </c>
      <c r="B453" s="48" t="s">
        <v>33</v>
      </c>
      <c r="C453" s="195" t="s">
        <v>188</v>
      </c>
      <c r="D453" s="48" t="s">
        <v>190</v>
      </c>
      <c r="E453" s="143">
        <v>1</v>
      </c>
      <c r="F453" s="87" t="s">
        <v>381</v>
      </c>
      <c r="G453" s="136">
        <v>0</v>
      </c>
      <c r="H453" s="147">
        <v>1186.96</v>
      </c>
      <c r="I453" s="147">
        <v>4747.84</v>
      </c>
      <c r="J453" s="137">
        <f t="shared" si="3"/>
        <v>5934.8</v>
      </c>
      <c r="K453" s="138"/>
      <c r="L453" s="138"/>
      <c r="M453" s="138"/>
      <c r="N453" s="138"/>
      <c r="O453" s="138"/>
      <c r="P453" s="138"/>
      <c r="Q453" s="138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x14ac:dyDescent="0.2">
      <c r="A454" s="61" t="s">
        <v>350</v>
      </c>
      <c r="B454" s="48" t="s">
        <v>33</v>
      </c>
      <c r="C454" s="195" t="s">
        <v>191</v>
      </c>
      <c r="D454" s="48" t="s">
        <v>190</v>
      </c>
      <c r="E454" s="143">
        <v>1</v>
      </c>
      <c r="F454" s="204" t="s">
        <v>759</v>
      </c>
      <c r="G454" s="136">
        <v>0</v>
      </c>
      <c r="H454" s="147">
        <v>1186.96</v>
      </c>
      <c r="I454" s="147">
        <v>4747.84</v>
      </c>
      <c r="J454" s="137">
        <f t="shared" si="3"/>
        <v>5934.8</v>
      </c>
      <c r="K454" s="138"/>
      <c r="L454" s="138"/>
      <c r="M454" s="138"/>
      <c r="N454" s="138"/>
      <c r="O454" s="138"/>
      <c r="P454" s="138"/>
      <c r="Q454" s="138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x14ac:dyDescent="0.2">
      <c r="A455" s="126" t="s">
        <v>883</v>
      </c>
      <c r="B455" s="48" t="s">
        <v>33</v>
      </c>
      <c r="C455" s="83" t="s">
        <v>212</v>
      </c>
      <c r="D455" s="48" t="s">
        <v>190</v>
      </c>
      <c r="E455" s="143">
        <v>1</v>
      </c>
      <c r="F455" s="86" t="s">
        <v>623</v>
      </c>
      <c r="G455" s="136">
        <v>0</v>
      </c>
      <c r="H455" s="147">
        <v>1186.96</v>
      </c>
      <c r="I455" s="147">
        <v>4747.84</v>
      </c>
      <c r="J455" s="137">
        <f t="shared" si="3"/>
        <v>5934.8</v>
      </c>
      <c r="K455" s="138"/>
      <c r="L455" s="138"/>
      <c r="M455" s="138"/>
      <c r="N455" s="138"/>
      <c r="O455" s="138"/>
      <c r="P455" s="138"/>
      <c r="Q455" s="138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x14ac:dyDescent="0.2">
      <c r="A456" s="61" t="s">
        <v>350</v>
      </c>
      <c r="B456" s="48" t="s">
        <v>33</v>
      </c>
      <c r="C456" s="125" t="s">
        <v>191</v>
      </c>
      <c r="D456" s="48" t="s">
        <v>190</v>
      </c>
      <c r="E456" s="143">
        <v>1</v>
      </c>
      <c r="F456" s="204" t="s">
        <v>763</v>
      </c>
      <c r="G456" s="136">
        <v>0</v>
      </c>
      <c r="H456" s="147">
        <v>1186.96</v>
      </c>
      <c r="I456" s="147">
        <v>4747.84</v>
      </c>
      <c r="J456" s="137">
        <f t="shared" si="3"/>
        <v>5934.8</v>
      </c>
      <c r="K456" s="138"/>
      <c r="L456" s="138"/>
      <c r="M456" s="138"/>
      <c r="N456" s="138"/>
      <c r="O456" s="138"/>
      <c r="P456" s="138"/>
      <c r="Q456" s="138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x14ac:dyDescent="0.2">
      <c r="A457" s="126" t="s">
        <v>404</v>
      </c>
      <c r="B457" s="48" t="s">
        <v>33</v>
      </c>
      <c r="C457" s="125" t="s">
        <v>187</v>
      </c>
      <c r="D457" s="48" t="s">
        <v>190</v>
      </c>
      <c r="E457" s="143">
        <v>1</v>
      </c>
      <c r="F457" s="214" t="s">
        <v>890</v>
      </c>
      <c r="G457" s="136">
        <v>0</v>
      </c>
      <c r="H457" s="147">
        <v>1186.96</v>
      </c>
      <c r="I457" s="147">
        <v>4747.84</v>
      </c>
      <c r="J457" s="137">
        <f t="shared" si="3"/>
        <v>5934.8</v>
      </c>
      <c r="K457" s="138"/>
      <c r="L457" s="138"/>
      <c r="M457" s="138"/>
      <c r="N457" s="138"/>
      <c r="O457" s="138"/>
      <c r="P457" s="138"/>
      <c r="Q457" s="138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x14ac:dyDescent="0.2">
      <c r="A458" s="126" t="s">
        <v>611</v>
      </c>
      <c r="B458" s="48" t="s">
        <v>33</v>
      </c>
      <c r="C458" s="195" t="s">
        <v>212</v>
      </c>
      <c r="D458" s="48" t="s">
        <v>190</v>
      </c>
      <c r="E458" s="143">
        <v>1</v>
      </c>
      <c r="F458" s="87" t="s">
        <v>612</v>
      </c>
      <c r="G458" s="136">
        <v>0</v>
      </c>
      <c r="H458" s="147">
        <v>1186.96</v>
      </c>
      <c r="I458" s="147">
        <v>4747.84</v>
      </c>
      <c r="J458" s="137">
        <f t="shared" si="3"/>
        <v>5934.8</v>
      </c>
      <c r="K458" s="138"/>
      <c r="L458" s="138"/>
      <c r="M458" s="138"/>
      <c r="N458" s="138"/>
      <c r="O458" s="138"/>
      <c r="P458" s="138"/>
      <c r="Q458" s="138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x14ac:dyDescent="0.2">
      <c r="A459" s="126" t="s">
        <v>404</v>
      </c>
      <c r="B459" s="48" t="s">
        <v>33</v>
      </c>
      <c r="C459" s="195" t="s">
        <v>212</v>
      </c>
      <c r="D459" s="48" t="s">
        <v>190</v>
      </c>
      <c r="E459" s="143">
        <v>1</v>
      </c>
      <c r="F459" s="102" t="s">
        <v>356</v>
      </c>
      <c r="G459" s="136">
        <v>0</v>
      </c>
      <c r="H459" s="147">
        <v>1186.96</v>
      </c>
      <c r="I459" s="147">
        <v>4747.84</v>
      </c>
      <c r="J459" s="137">
        <f t="shared" si="3"/>
        <v>5934.8</v>
      </c>
      <c r="K459" s="138"/>
      <c r="L459" s="138"/>
      <c r="M459" s="138"/>
      <c r="N459" s="138"/>
      <c r="O459" s="138"/>
      <c r="P459" s="138"/>
      <c r="Q459" s="138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x14ac:dyDescent="0.2">
      <c r="A460" s="61" t="s">
        <v>351</v>
      </c>
      <c r="B460" s="48" t="s">
        <v>33</v>
      </c>
      <c r="C460" s="65" t="s">
        <v>345</v>
      </c>
      <c r="D460" s="48" t="s">
        <v>190</v>
      </c>
      <c r="E460" s="143">
        <v>1</v>
      </c>
      <c r="F460" s="63" t="s">
        <v>319</v>
      </c>
      <c r="G460" s="136">
        <v>0</v>
      </c>
      <c r="H460" s="136">
        <v>1186.96</v>
      </c>
      <c r="I460" s="136">
        <v>4747.84</v>
      </c>
      <c r="J460" s="137">
        <f t="shared" si="3"/>
        <v>5934.8</v>
      </c>
      <c r="K460" s="138"/>
      <c r="L460" s="138"/>
      <c r="M460" s="138"/>
      <c r="N460" s="138"/>
      <c r="O460" s="138"/>
      <c r="P460" s="138"/>
      <c r="Q460" s="138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s="95" customFormat="1" x14ac:dyDescent="0.2">
      <c r="A461" s="126" t="s">
        <v>814</v>
      </c>
      <c r="B461" s="48" t="s">
        <v>33</v>
      </c>
      <c r="C461" s="195" t="s">
        <v>188</v>
      </c>
      <c r="D461" s="48" t="s">
        <v>190</v>
      </c>
      <c r="E461" s="143">
        <v>1</v>
      </c>
      <c r="F461" s="86" t="s">
        <v>445</v>
      </c>
      <c r="G461" s="136">
        <v>0</v>
      </c>
      <c r="H461" s="136">
        <v>1186.96</v>
      </c>
      <c r="I461" s="136">
        <v>4747.84</v>
      </c>
      <c r="J461" s="137">
        <f t="shared" si="3"/>
        <v>5934.8</v>
      </c>
      <c r="K461" s="138"/>
      <c r="L461" s="138"/>
      <c r="M461" s="138"/>
      <c r="N461" s="138"/>
      <c r="O461" s="138"/>
      <c r="P461" s="138"/>
      <c r="Q461" s="138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x14ac:dyDescent="0.2">
      <c r="A462" s="126" t="s">
        <v>666</v>
      </c>
      <c r="B462" s="48" t="s">
        <v>33</v>
      </c>
      <c r="C462" s="83" t="s">
        <v>188</v>
      </c>
      <c r="D462" s="48" t="s">
        <v>189</v>
      </c>
      <c r="E462" s="143">
        <v>1</v>
      </c>
      <c r="F462" s="220" t="s">
        <v>382</v>
      </c>
      <c r="G462" s="136">
        <v>0</v>
      </c>
      <c r="H462" s="136">
        <v>0</v>
      </c>
      <c r="I462" s="136">
        <v>4747.84</v>
      </c>
      <c r="J462" s="137">
        <f t="shared" si="3"/>
        <v>4747.84</v>
      </c>
      <c r="K462" s="138"/>
      <c r="L462" s="138"/>
      <c r="M462" s="138"/>
      <c r="N462" s="138"/>
      <c r="O462" s="138"/>
      <c r="P462" s="138"/>
      <c r="Q462" s="138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x14ac:dyDescent="0.2">
      <c r="A463" s="61" t="s">
        <v>350</v>
      </c>
      <c r="B463" s="48" t="s">
        <v>33</v>
      </c>
      <c r="C463" s="182" t="s">
        <v>191</v>
      </c>
      <c r="D463" s="48" t="s">
        <v>190</v>
      </c>
      <c r="E463" s="143">
        <v>1</v>
      </c>
      <c r="F463" s="204" t="s">
        <v>789</v>
      </c>
      <c r="G463" s="136">
        <v>0</v>
      </c>
      <c r="H463" s="136">
        <v>1186.96</v>
      </c>
      <c r="I463" s="136">
        <v>4747.84</v>
      </c>
      <c r="J463" s="137">
        <f t="shared" si="3"/>
        <v>5934.8</v>
      </c>
      <c r="K463" s="138"/>
      <c r="L463" s="138"/>
      <c r="M463" s="138"/>
      <c r="N463" s="138"/>
      <c r="O463" s="138"/>
      <c r="P463" s="138"/>
      <c r="Q463" s="138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x14ac:dyDescent="0.2">
      <c r="A464" s="61" t="s">
        <v>350</v>
      </c>
      <c r="B464" s="48" t="s">
        <v>33</v>
      </c>
      <c r="C464" s="48" t="s">
        <v>188</v>
      </c>
      <c r="D464" s="48" t="s">
        <v>190</v>
      </c>
      <c r="E464" s="143">
        <v>1</v>
      </c>
      <c r="F464" s="63" t="s">
        <v>335</v>
      </c>
      <c r="G464" s="136">
        <v>0</v>
      </c>
      <c r="H464" s="147">
        <v>1186.96</v>
      </c>
      <c r="I464" s="147">
        <v>4747.84</v>
      </c>
      <c r="J464" s="137">
        <f t="shared" si="3"/>
        <v>5934.8</v>
      </c>
      <c r="K464" s="138"/>
      <c r="L464" s="138"/>
      <c r="M464" s="138"/>
      <c r="N464" s="138"/>
      <c r="O464" s="138"/>
      <c r="P464" s="138"/>
      <c r="Q464" s="138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x14ac:dyDescent="0.2">
      <c r="A465" s="126" t="s">
        <v>816</v>
      </c>
      <c r="B465" s="48" t="s">
        <v>33</v>
      </c>
      <c r="C465" s="83" t="s">
        <v>188</v>
      </c>
      <c r="D465" s="48" t="s">
        <v>190</v>
      </c>
      <c r="E465" s="143">
        <v>1</v>
      </c>
      <c r="F465" s="87" t="s">
        <v>409</v>
      </c>
      <c r="G465" s="136">
        <v>0</v>
      </c>
      <c r="H465" s="147">
        <v>1186.96</v>
      </c>
      <c r="I465" s="147">
        <v>4747.84</v>
      </c>
      <c r="J465" s="137">
        <f t="shared" si="3"/>
        <v>5934.8</v>
      </c>
      <c r="K465" s="138"/>
      <c r="L465" s="138"/>
      <c r="M465" s="138"/>
      <c r="N465" s="138"/>
      <c r="O465" s="138"/>
      <c r="P465" s="138"/>
      <c r="Q465" s="138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x14ac:dyDescent="0.2">
      <c r="A466" s="126" t="s">
        <v>984</v>
      </c>
      <c r="B466" s="48" t="s">
        <v>33</v>
      </c>
      <c r="C466" s="83" t="s">
        <v>191</v>
      </c>
      <c r="D466" s="48" t="s">
        <v>190</v>
      </c>
      <c r="E466" s="143">
        <v>1</v>
      </c>
      <c r="F466" s="87" t="s">
        <v>983</v>
      </c>
      <c r="G466" s="136">
        <v>0</v>
      </c>
      <c r="H466" s="147">
        <v>1186.96</v>
      </c>
      <c r="I466" s="147">
        <v>4747.84</v>
      </c>
      <c r="J466" s="137">
        <f t="shared" si="3"/>
        <v>5934.8</v>
      </c>
      <c r="K466" s="138"/>
      <c r="L466" s="138"/>
      <c r="M466" s="138"/>
      <c r="N466" s="138"/>
      <c r="O466" s="138"/>
      <c r="P466" s="138"/>
      <c r="Q466" s="138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x14ac:dyDescent="0.2">
      <c r="A467" s="61" t="s">
        <v>819</v>
      </c>
      <c r="B467" s="48" t="s">
        <v>33</v>
      </c>
      <c r="C467" s="48" t="s">
        <v>188</v>
      </c>
      <c r="D467" s="48" t="s">
        <v>190</v>
      </c>
      <c r="E467" s="143">
        <v>1</v>
      </c>
      <c r="F467" s="170" t="s">
        <v>378</v>
      </c>
      <c r="G467" s="136">
        <v>0</v>
      </c>
      <c r="H467" s="147">
        <v>1186.96</v>
      </c>
      <c r="I467" s="147">
        <v>4747.84</v>
      </c>
      <c r="J467" s="137">
        <f t="shared" si="3"/>
        <v>5934.8</v>
      </c>
      <c r="K467" s="138"/>
      <c r="L467" s="138"/>
      <c r="M467" s="138"/>
      <c r="N467" s="138"/>
      <c r="O467" s="138"/>
      <c r="P467" s="138"/>
      <c r="Q467" s="138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x14ac:dyDescent="0.2">
      <c r="A468" s="61" t="s">
        <v>350</v>
      </c>
      <c r="B468" s="48" t="s">
        <v>33</v>
      </c>
      <c r="C468" s="48" t="s">
        <v>213</v>
      </c>
      <c r="D468" s="48" t="s">
        <v>190</v>
      </c>
      <c r="E468" s="143">
        <v>1</v>
      </c>
      <c r="F468" s="63" t="s">
        <v>344</v>
      </c>
      <c r="G468" s="136">
        <v>0</v>
      </c>
      <c r="H468" s="147">
        <v>1186.96</v>
      </c>
      <c r="I468" s="147">
        <v>4747.84</v>
      </c>
      <c r="J468" s="137">
        <f t="shared" si="3"/>
        <v>5934.8</v>
      </c>
      <c r="K468" s="138"/>
      <c r="L468" s="138"/>
      <c r="M468" s="138"/>
      <c r="N468" s="138"/>
      <c r="O468" s="138"/>
      <c r="P468" s="138"/>
      <c r="Q468" s="138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x14ac:dyDescent="0.2">
      <c r="A469" s="61" t="s">
        <v>350</v>
      </c>
      <c r="B469" s="48" t="s">
        <v>33</v>
      </c>
      <c r="C469" s="48" t="s">
        <v>186</v>
      </c>
      <c r="D469" s="48" t="s">
        <v>190</v>
      </c>
      <c r="E469" s="143">
        <v>1</v>
      </c>
      <c r="F469" s="63" t="s">
        <v>333</v>
      </c>
      <c r="G469" s="136">
        <v>0</v>
      </c>
      <c r="H469" s="147">
        <v>1186.96</v>
      </c>
      <c r="I469" s="147">
        <v>4747.84</v>
      </c>
      <c r="J469" s="137">
        <f t="shared" si="3"/>
        <v>5934.8</v>
      </c>
      <c r="K469" s="138"/>
      <c r="L469" s="138"/>
      <c r="M469" s="138"/>
      <c r="N469" s="138"/>
      <c r="O469" s="138"/>
      <c r="P469" s="138"/>
      <c r="Q469" s="138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x14ac:dyDescent="0.2">
      <c r="A470" s="90" t="s">
        <v>404</v>
      </c>
      <c r="B470" s="84" t="s">
        <v>33</v>
      </c>
      <c r="C470" s="197" t="s">
        <v>187</v>
      </c>
      <c r="D470" s="84" t="s">
        <v>190</v>
      </c>
      <c r="E470" s="109">
        <v>1</v>
      </c>
      <c r="F470" s="204" t="s">
        <v>898</v>
      </c>
      <c r="G470" s="92">
        <v>0</v>
      </c>
      <c r="H470" s="147">
        <v>1186.96</v>
      </c>
      <c r="I470" s="147">
        <v>4747.84</v>
      </c>
      <c r="J470" s="96">
        <f t="shared" si="3"/>
        <v>5934.8</v>
      </c>
      <c r="K470" s="93"/>
      <c r="L470" s="93"/>
      <c r="M470" s="93"/>
      <c r="N470" s="93"/>
      <c r="O470" s="93"/>
      <c r="P470" s="93"/>
      <c r="Q470" s="93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</row>
    <row r="471" spans="1:30" x14ac:dyDescent="0.2">
      <c r="A471" s="126" t="s">
        <v>242</v>
      </c>
      <c r="B471" s="48" t="s">
        <v>33</v>
      </c>
      <c r="C471" s="182" t="s">
        <v>191</v>
      </c>
      <c r="D471" s="48" t="s">
        <v>190</v>
      </c>
      <c r="E471" s="143">
        <v>1</v>
      </c>
      <c r="F471" s="204" t="s">
        <v>842</v>
      </c>
      <c r="G471" s="136">
        <v>0</v>
      </c>
      <c r="H471" s="147">
        <v>1186.96</v>
      </c>
      <c r="I471" s="147">
        <v>4747.84</v>
      </c>
      <c r="J471" s="137">
        <f t="shared" si="3"/>
        <v>5934.8</v>
      </c>
      <c r="K471" s="138"/>
      <c r="L471" s="138"/>
      <c r="M471" s="138"/>
      <c r="N471" s="138"/>
      <c r="O471" s="138"/>
      <c r="P471" s="138"/>
      <c r="Q471" s="138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x14ac:dyDescent="0.2">
      <c r="A472" s="107" t="s">
        <v>242</v>
      </c>
      <c r="B472" s="67" t="s">
        <v>33</v>
      </c>
      <c r="C472" s="196" t="s">
        <v>188</v>
      </c>
      <c r="D472" s="67" t="s">
        <v>190</v>
      </c>
      <c r="E472" s="144">
        <v>1</v>
      </c>
      <c r="F472" s="102" t="s">
        <v>556</v>
      </c>
      <c r="G472" s="140">
        <v>0</v>
      </c>
      <c r="H472" s="140">
        <v>1186.96</v>
      </c>
      <c r="I472" s="140">
        <v>4747.84</v>
      </c>
      <c r="J472" s="141">
        <f t="shared" si="3"/>
        <v>5934.8</v>
      </c>
      <c r="K472" s="142"/>
      <c r="L472" s="142"/>
      <c r="M472" s="142"/>
      <c r="N472" s="142"/>
      <c r="O472" s="142"/>
      <c r="P472" s="142"/>
      <c r="Q472" s="142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</row>
    <row r="473" spans="1:30" x14ac:dyDescent="0.2">
      <c r="A473" s="126" t="s">
        <v>404</v>
      </c>
      <c r="B473" s="48" t="s">
        <v>33</v>
      </c>
      <c r="C473" s="182" t="s">
        <v>187</v>
      </c>
      <c r="D473" s="48" t="s">
        <v>190</v>
      </c>
      <c r="E473" s="143">
        <v>1</v>
      </c>
      <c r="F473" s="87" t="s">
        <v>909</v>
      </c>
      <c r="G473" s="136">
        <v>0</v>
      </c>
      <c r="H473" s="140">
        <v>1186.96</v>
      </c>
      <c r="I473" s="140">
        <v>4747.84</v>
      </c>
      <c r="J473" s="137">
        <f t="shared" si="3"/>
        <v>5934.8</v>
      </c>
      <c r="K473" s="138"/>
      <c r="L473" s="138"/>
      <c r="M473" s="138"/>
      <c r="N473" s="138"/>
      <c r="O473" s="138"/>
      <c r="P473" s="138"/>
      <c r="Q473" s="138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x14ac:dyDescent="0.2">
      <c r="A474" s="61" t="s">
        <v>350</v>
      </c>
      <c r="B474" s="48" t="s">
        <v>33</v>
      </c>
      <c r="C474" s="48" t="s">
        <v>185</v>
      </c>
      <c r="D474" s="48" t="s">
        <v>190</v>
      </c>
      <c r="E474" s="143">
        <v>1</v>
      </c>
      <c r="F474" s="63" t="s">
        <v>328</v>
      </c>
      <c r="G474" s="136">
        <v>0</v>
      </c>
      <c r="H474" s="147">
        <v>1186.96</v>
      </c>
      <c r="I474" s="147">
        <v>4747.84</v>
      </c>
      <c r="J474" s="137">
        <f t="shared" si="3"/>
        <v>5934.8</v>
      </c>
      <c r="K474" s="138"/>
      <c r="L474" s="138"/>
      <c r="M474" s="138"/>
      <c r="N474" s="138"/>
      <c r="O474" s="138"/>
      <c r="P474" s="138"/>
      <c r="Q474" s="138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x14ac:dyDescent="0.2">
      <c r="A475" s="61" t="s">
        <v>350</v>
      </c>
      <c r="B475" s="48" t="s">
        <v>33</v>
      </c>
      <c r="C475" s="83" t="s">
        <v>191</v>
      </c>
      <c r="D475" s="48" t="s">
        <v>190</v>
      </c>
      <c r="E475" s="143">
        <v>1</v>
      </c>
      <c r="F475" s="202" t="s">
        <v>717</v>
      </c>
      <c r="G475" s="136">
        <v>0</v>
      </c>
      <c r="H475" s="147">
        <v>1186.96</v>
      </c>
      <c r="I475" s="147">
        <v>4747.84</v>
      </c>
      <c r="J475" s="137">
        <f t="shared" si="3"/>
        <v>5934.8</v>
      </c>
      <c r="K475" s="138"/>
      <c r="L475" s="138"/>
      <c r="M475" s="138"/>
      <c r="N475" s="138"/>
      <c r="O475" s="138"/>
      <c r="P475" s="138"/>
      <c r="Q475" s="138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x14ac:dyDescent="0.2">
      <c r="A476" s="61" t="s">
        <v>350</v>
      </c>
      <c r="B476" s="48" t="s">
        <v>33</v>
      </c>
      <c r="C476" s="48" t="s">
        <v>235</v>
      </c>
      <c r="D476" s="48" t="s">
        <v>190</v>
      </c>
      <c r="E476" s="143">
        <v>1</v>
      </c>
      <c r="F476" s="63" t="s">
        <v>372</v>
      </c>
      <c r="G476" s="136">
        <v>0</v>
      </c>
      <c r="H476" s="136">
        <v>1186.96</v>
      </c>
      <c r="I476" s="136">
        <v>4747.84</v>
      </c>
      <c r="J476" s="137">
        <f t="shared" si="3"/>
        <v>5934.8</v>
      </c>
      <c r="K476" s="138"/>
      <c r="L476" s="138"/>
      <c r="M476" s="138"/>
      <c r="N476" s="138"/>
      <c r="O476" s="138"/>
      <c r="P476" s="138"/>
      <c r="Q476" s="138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x14ac:dyDescent="0.2">
      <c r="A477" s="61" t="s">
        <v>350</v>
      </c>
      <c r="B477" s="48" t="s">
        <v>33</v>
      </c>
      <c r="C477" s="182" t="s">
        <v>191</v>
      </c>
      <c r="D477" s="48" t="s">
        <v>190</v>
      </c>
      <c r="E477" s="143">
        <v>1</v>
      </c>
      <c r="F477" s="204" t="s">
        <v>682</v>
      </c>
      <c r="G477" s="136">
        <v>0</v>
      </c>
      <c r="H477" s="136">
        <v>1186.96</v>
      </c>
      <c r="I477" s="136">
        <v>4747.84</v>
      </c>
      <c r="J477" s="137">
        <f t="shared" si="3"/>
        <v>5934.8</v>
      </c>
      <c r="K477" s="138"/>
      <c r="L477" s="138"/>
      <c r="M477" s="138"/>
      <c r="N477" s="138"/>
      <c r="O477" s="138"/>
      <c r="P477" s="138"/>
      <c r="Q477" s="138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x14ac:dyDescent="0.2">
      <c r="A478" s="126" t="s">
        <v>404</v>
      </c>
      <c r="B478" s="67" t="s">
        <v>33</v>
      </c>
      <c r="C478" s="101" t="s">
        <v>212</v>
      </c>
      <c r="D478" s="67" t="s">
        <v>190</v>
      </c>
      <c r="E478" s="144">
        <v>1</v>
      </c>
      <c r="F478" s="102" t="s">
        <v>939</v>
      </c>
      <c r="G478" s="140">
        <v>0</v>
      </c>
      <c r="H478" s="136">
        <v>1186.96</v>
      </c>
      <c r="I478" s="136">
        <v>4747.84</v>
      </c>
      <c r="J478" s="137">
        <f t="shared" si="3"/>
        <v>5934.8</v>
      </c>
      <c r="K478" s="142"/>
      <c r="L478" s="142"/>
      <c r="M478" s="142"/>
      <c r="N478" s="142"/>
      <c r="O478" s="142"/>
      <c r="P478" s="142"/>
      <c r="Q478" s="142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  <c r="AB478" s="105"/>
      <c r="AC478" s="105"/>
      <c r="AD478" s="105"/>
    </row>
    <row r="479" spans="1:30" x14ac:dyDescent="0.2">
      <c r="A479" s="126" t="s">
        <v>404</v>
      </c>
      <c r="B479" s="48" t="s">
        <v>33</v>
      </c>
      <c r="C479" s="83" t="s">
        <v>212</v>
      </c>
      <c r="D479" s="48" t="s">
        <v>190</v>
      </c>
      <c r="E479" s="143">
        <v>1</v>
      </c>
      <c r="F479" s="220" t="s">
        <v>940</v>
      </c>
      <c r="G479" s="136">
        <v>0</v>
      </c>
      <c r="H479" s="136">
        <v>1186.96</v>
      </c>
      <c r="I479" s="136">
        <v>4747.84</v>
      </c>
      <c r="J479" s="137">
        <f t="shared" si="3"/>
        <v>5934.8</v>
      </c>
      <c r="K479" s="138"/>
      <c r="L479" s="138"/>
      <c r="M479" s="138"/>
      <c r="N479" s="138"/>
      <c r="O479" s="138"/>
      <c r="P479" s="138"/>
      <c r="Q479" s="138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x14ac:dyDescent="0.2">
      <c r="A480" s="61" t="s">
        <v>350</v>
      </c>
      <c r="B480" s="48" t="s">
        <v>33</v>
      </c>
      <c r="C480" s="48" t="s">
        <v>186</v>
      </c>
      <c r="D480" s="48" t="s">
        <v>189</v>
      </c>
      <c r="E480" s="143">
        <v>1</v>
      </c>
      <c r="F480" s="63" t="s">
        <v>389</v>
      </c>
      <c r="G480" s="136">
        <v>0</v>
      </c>
      <c r="H480" s="147">
        <v>0</v>
      </c>
      <c r="I480" s="147">
        <v>4747.84</v>
      </c>
      <c r="J480" s="137">
        <f t="shared" si="3"/>
        <v>4747.84</v>
      </c>
      <c r="K480" s="138"/>
      <c r="L480" s="138"/>
      <c r="M480" s="138"/>
      <c r="N480" s="138"/>
      <c r="O480" s="138"/>
      <c r="P480" s="138"/>
      <c r="Q480" s="138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x14ac:dyDescent="0.2">
      <c r="A481" s="61" t="s">
        <v>350</v>
      </c>
      <c r="B481" s="48" t="s">
        <v>33</v>
      </c>
      <c r="C481" s="83" t="s">
        <v>191</v>
      </c>
      <c r="D481" s="48" t="s">
        <v>190</v>
      </c>
      <c r="E481" s="143">
        <v>1</v>
      </c>
      <c r="F481" s="204" t="s">
        <v>705</v>
      </c>
      <c r="G481" s="136">
        <v>0</v>
      </c>
      <c r="H481" s="140">
        <v>1186.96</v>
      </c>
      <c r="I481" s="140">
        <v>4747.84</v>
      </c>
      <c r="J481" s="137">
        <f t="shared" si="3"/>
        <v>5934.8</v>
      </c>
      <c r="K481" s="138"/>
      <c r="L481" s="138"/>
      <c r="M481" s="138"/>
      <c r="N481" s="138"/>
      <c r="O481" s="138"/>
      <c r="P481" s="138"/>
      <c r="Q481" s="138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x14ac:dyDescent="0.2">
      <c r="A482" s="61" t="s">
        <v>350</v>
      </c>
      <c r="B482" s="48" t="s">
        <v>33</v>
      </c>
      <c r="C482" s="83" t="s">
        <v>191</v>
      </c>
      <c r="D482" s="48" t="s">
        <v>190</v>
      </c>
      <c r="E482" s="143">
        <v>1</v>
      </c>
      <c r="F482" s="204" t="s">
        <v>708</v>
      </c>
      <c r="G482" s="136">
        <v>0</v>
      </c>
      <c r="H482" s="140">
        <v>1186.96</v>
      </c>
      <c r="I482" s="140">
        <v>4747.84</v>
      </c>
      <c r="J482" s="137">
        <f t="shared" si="3"/>
        <v>5934.8</v>
      </c>
      <c r="K482" s="138"/>
      <c r="L482" s="138"/>
      <c r="M482" s="138"/>
      <c r="N482" s="138"/>
      <c r="O482" s="138"/>
      <c r="P482" s="138"/>
      <c r="Q482" s="138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x14ac:dyDescent="0.2">
      <c r="A483" s="61" t="s">
        <v>350</v>
      </c>
      <c r="B483" s="48" t="s">
        <v>33</v>
      </c>
      <c r="C483" s="83" t="s">
        <v>191</v>
      </c>
      <c r="D483" s="48" t="s">
        <v>190</v>
      </c>
      <c r="E483" s="143">
        <v>1</v>
      </c>
      <c r="F483" s="202" t="s">
        <v>718</v>
      </c>
      <c r="G483" s="136">
        <v>0</v>
      </c>
      <c r="H483" s="140">
        <v>1186.96</v>
      </c>
      <c r="I483" s="140">
        <v>4747.84</v>
      </c>
      <c r="J483" s="137">
        <f t="shared" si="3"/>
        <v>5934.8</v>
      </c>
      <c r="K483" s="138"/>
      <c r="L483" s="138"/>
      <c r="M483" s="138"/>
      <c r="N483" s="138"/>
      <c r="O483" s="138"/>
      <c r="P483" s="138"/>
      <c r="Q483" s="138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x14ac:dyDescent="0.2">
      <c r="A484" s="61" t="s">
        <v>942</v>
      </c>
      <c r="B484" s="48" t="s">
        <v>33</v>
      </c>
      <c r="C484" s="83" t="s">
        <v>191</v>
      </c>
      <c r="D484" s="48" t="s">
        <v>190</v>
      </c>
      <c r="E484" s="143">
        <v>1</v>
      </c>
      <c r="F484" s="204" t="s">
        <v>941</v>
      </c>
      <c r="G484" s="136">
        <v>0</v>
      </c>
      <c r="H484" s="140">
        <v>1186.96</v>
      </c>
      <c r="I484" s="140">
        <v>4747.84</v>
      </c>
      <c r="J484" s="137">
        <f t="shared" si="3"/>
        <v>5934.8</v>
      </c>
      <c r="K484" s="138"/>
      <c r="L484" s="138"/>
      <c r="M484" s="138"/>
      <c r="N484" s="138"/>
      <c r="O484" s="138"/>
      <c r="P484" s="138"/>
      <c r="Q484" s="138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x14ac:dyDescent="0.2">
      <c r="A485" s="61" t="s">
        <v>350</v>
      </c>
      <c r="B485" s="48" t="s">
        <v>33</v>
      </c>
      <c r="C485" s="83" t="s">
        <v>188</v>
      </c>
      <c r="D485" s="48" t="s">
        <v>190</v>
      </c>
      <c r="E485" s="143">
        <v>1</v>
      </c>
      <c r="F485" s="208" t="s">
        <v>369</v>
      </c>
      <c r="G485" s="136">
        <v>0</v>
      </c>
      <c r="H485" s="140">
        <v>1186.96</v>
      </c>
      <c r="I485" s="140">
        <v>4747.84</v>
      </c>
      <c r="J485" s="137">
        <f t="shared" si="3"/>
        <v>5934.8</v>
      </c>
      <c r="K485" s="138"/>
      <c r="L485" s="138"/>
      <c r="M485" s="138"/>
      <c r="N485" s="138"/>
      <c r="O485" s="138"/>
      <c r="P485" s="138"/>
      <c r="Q485" s="138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x14ac:dyDescent="0.2">
      <c r="A486" s="61" t="s">
        <v>944</v>
      </c>
      <c r="B486" s="48" t="s">
        <v>33</v>
      </c>
      <c r="C486" s="83" t="s">
        <v>191</v>
      </c>
      <c r="D486" s="48" t="s">
        <v>190</v>
      </c>
      <c r="E486" s="143">
        <v>1</v>
      </c>
      <c r="F486" s="204" t="s">
        <v>943</v>
      </c>
      <c r="G486" s="136">
        <v>0</v>
      </c>
      <c r="H486" s="140">
        <v>1186.96</v>
      </c>
      <c r="I486" s="140">
        <v>4747.84</v>
      </c>
      <c r="J486" s="137">
        <f t="shared" si="3"/>
        <v>5934.8</v>
      </c>
      <c r="K486" s="138"/>
      <c r="L486" s="138"/>
      <c r="M486" s="138"/>
      <c r="N486" s="138"/>
      <c r="O486" s="138"/>
      <c r="P486" s="138"/>
      <c r="Q486" s="138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x14ac:dyDescent="0.2">
      <c r="A487" s="61" t="s">
        <v>942</v>
      </c>
      <c r="B487" s="48" t="s">
        <v>33</v>
      </c>
      <c r="C487" s="83" t="s">
        <v>191</v>
      </c>
      <c r="D487" s="48" t="s">
        <v>190</v>
      </c>
      <c r="E487" s="143">
        <v>1</v>
      </c>
      <c r="F487" s="204" t="s">
        <v>945</v>
      </c>
      <c r="G487" s="136">
        <v>0</v>
      </c>
      <c r="H487" s="140">
        <v>1186.96</v>
      </c>
      <c r="I487" s="140">
        <v>4747.84</v>
      </c>
      <c r="J487" s="137">
        <f t="shared" si="3"/>
        <v>5934.8</v>
      </c>
      <c r="K487" s="138"/>
      <c r="L487" s="138"/>
      <c r="M487" s="138"/>
      <c r="N487" s="138"/>
      <c r="O487" s="138"/>
      <c r="P487" s="138"/>
      <c r="Q487" s="138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x14ac:dyDescent="0.2">
      <c r="A488" s="61" t="s">
        <v>942</v>
      </c>
      <c r="B488" s="48" t="s">
        <v>33</v>
      </c>
      <c r="C488" s="83" t="s">
        <v>191</v>
      </c>
      <c r="D488" s="48" t="s">
        <v>190</v>
      </c>
      <c r="E488" s="143">
        <v>1</v>
      </c>
      <c r="F488" s="204" t="s">
        <v>946</v>
      </c>
      <c r="G488" s="136">
        <v>0</v>
      </c>
      <c r="H488" s="140">
        <v>1186.96</v>
      </c>
      <c r="I488" s="140">
        <v>4747.84</v>
      </c>
      <c r="J488" s="137">
        <f t="shared" si="3"/>
        <v>5934.8</v>
      </c>
      <c r="K488" s="138"/>
      <c r="L488" s="138"/>
      <c r="M488" s="138"/>
      <c r="N488" s="138"/>
      <c r="O488" s="138"/>
      <c r="P488" s="138"/>
      <c r="Q488" s="138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x14ac:dyDescent="0.2">
      <c r="A489" s="126" t="s">
        <v>404</v>
      </c>
      <c r="B489" s="48" t="s">
        <v>33</v>
      </c>
      <c r="C489" s="83" t="s">
        <v>187</v>
      </c>
      <c r="D489" s="48" t="s">
        <v>190</v>
      </c>
      <c r="E489" s="143">
        <v>1</v>
      </c>
      <c r="F489" s="87" t="s">
        <v>910</v>
      </c>
      <c r="G489" s="136">
        <v>0</v>
      </c>
      <c r="H489" s="140">
        <v>1186.96</v>
      </c>
      <c r="I489" s="140">
        <v>4747.84</v>
      </c>
      <c r="J489" s="137">
        <f t="shared" si="3"/>
        <v>5934.8</v>
      </c>
      <c r="K489" s="138"/>
      <c r="L489" s="138"/>
      <c r="M489" s="138"/>
      <c r="N489" s="138"/>
      <c r="O489" s="138"/>
      <c r="P489" s="138"/>
      <c r="Q489" s="138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x14ac:dyDescent="0.2">
      <c r="A490" s="126" t="s">
        <v>986</v>
      </c>
      <c r="B490" s="48" t="s">
        <v>33</v>
      </c>
      <c r="C490" s="83" t="s">
        <v>187</v>
      </c>
      <c r="D490" s="48" t="s">
        <v>190</v>
      </c>
      <c r="E490" s="143">
        <v>1</v>
      </c>
      <c r="F490" s="87" t="s">
        <v>985</v>
      </c>
      <c r="G490" s="136">
        <v>0</v>
      </c>
      <c r="H490" s="140">
        <v>1186.96</v>
      </c>
      <c r="I490" s="140">
        <v>4747.84</v>
      </c>
      <c r="J490" s="137">
        <f t="shared" si="3"/>
        <v>5934.8</v>
      </c>
      <c r="K490" s="138"/>
      <c r="L490" s="138"/>
      <c r="M490" s="138"/>
      <c r="N490" s="138"/>
      <c r="O490" s="138"/>
      <c r="P490" s="138"/>
      <c r="Q490" s="138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x14ac:dyDescent="0.2">
      <c r="A491" s="126" t="s">
        <v>984</v>
      </c>
      <c r="B491" s="48" t="s">
        <v>33</v>
      </c>
      <c r="C491" s="83" t="s">
        <v>191</v>
      </c>
      <c r="D491" s="48" t="s">
        <v>190</v>
      </c>
      <c r="E491" s="143">
        <v>1</v>
      </c>
      <c r="F491" s="87" t="s">
        <v>989</v>
      </c>
      <c r="G491" s="136">
        <v>0</v>
      </c>
      <c r="H491" s="140">
        <v>1186.96</v>
      </c>
      <c r="I491" s="140">
        <v>4747.84</v>
      </c>
      <c r="J491" s="137">
        <f t="shared" si="3"/>
        <v>5934.8</v>
      </c>
      <c r="K491" s="138"/>
      <c r="L491" s="138"/>
      <c r="M491" s="138"/>
      <c r="N491" s="138"/>
      <c r="O491" s="138"/>
      <c r="P491" s="138"/>
      <c r="Q491" s="138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x14ac:dyDescent="0.2">
      <c r="A492" s="126" t="s">
        <v>984</v>
      </c>
      <c r="B492" s="48" t="s">
        <v>33</v>
      </c>
      <c r="C492" s="83" t="s">
        <v>191</v>
      </c>
      <c r="D492" s="48" t="s">
        <v>190</v>
      </c>
      <c r="E492" s="143">
        <v>1</v>
      </c>
      <c r="F492" s="87" t="s">
        <v>993</v>
      </c>
      <c r="G492" s="136">
        <v>0</v>
      </c>
      <c r="H492" s="140">
        <v>1186.96</v>
      </c>
      <c r="I492" s="140">
        <v>4747.84</v>
      </c>
      <c r="J492" s="137">
        <f t="shared" si="3"/>
        <v>5934.8</v>
      </c>
      <c r="K492" s="138"/>
      <c r="L492" s="138"/>
      <c r="M492" s="138"/>
      <c r="N492" s="138"/>
      <c r="O492" s="138"/>
      <c r="P492" s="138"/>
      <c r="Q492" s="138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x14ac:dyDescent="0.2">
      <c r="A493" s="126" t="s">
        <v>984</v>
      </c>
      <c r="B493" s="48" t="s">
        <v>33</v>
      </c>
      <c r="C493" s="83" t="s">
        <v>191</v>
      </c>
      <c r="D493" s="48" t="s">
        <v>190</v>
      </c>
      <c r="E493" s="143">
        <v>1</v>
      </c>
      <c r="F493" s="87" t="s">
        <v>999</v>
      </c>
      <c r="G493" s="136">
        <v>0</v>
      </c>
      <c r="H493" s="140">
        <v>1186.96</v>
      </c>
      <c r="I493" s="140">
        <v>4747.84</v>
      </c>
      <c r="J493" s="137">
        <f t="shared" si="3"/>
        <v>5934.8</v>
      </c>
      <c r="K493" s="138"/>
      <c r="L493" s="138"/>
      <c r="M493" s="138"/>
      <c r="N493" s="138"/>
      <c r="O493" s="138"/>
      <c r="P493" s="138"/>
      <c r="Q493" s="138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x14ac:dyDescent="0.2">
      <c r="A494" s="126" t="s">
        <v>984</v>
      </c>
      <c r="B494" s="48" t="s">
        <v>33</v>
      </c>
      <c r="C494" s="83" t="s">
        <v>191</v>
      </c>
      <c r="D494" s="48" t="s">
        <v>190</v>
      </c>
      <c r="E494" s="143">
        <v>1</v>
      </c>
      <c r="F494" s="87" t="s">
        <v>1001</v>
      </c>
      <c r="G494" s="136">
        <v>0</v>
      </c>
      <c r="H494" s="140">
        <v>1186.96</v>
      </c>
      <c r="I494" s="140">
        <v>4747.84</v>
      </c>
      <c r="J494" s="137">
        <f t="shared" si="3"/>
        <v>5934.8</v>
      </c>
      <c r="K494" s="138"/>
      <c r="L494" s="138"/>
      <c r="M494" s="138"/>
      <c r="N494" s="138"/>
      <c r="O494" s="138"/>
      <c r="P494" s="138"/>
      <c r="Q494" s="138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x14ac:dyDescent="0.2">
      <c r="A495" s="126" t="s">
        <v>404</v>
      </c>
      <c r="B495" s="48" t="s">
        <v>33</v>
      </c>
      <c r="C495" s="83" t="s">
        <v>191</v>
      </c>
      <c r="D495" s="48" t="s">
        <v>190</v>
      </c>
      <c r="E495" s="143">
        <v>1</v>
      </c>
      <c r="F495" s="87" t="s">
        <v>1002</v>
      </c>
      <c r="G495" s="136">
        <v>0</v>
      </c>
      <c r="H495" s="140">
        <v>1186.96</v>
      </c>
      <c r="I495" s="140">
        <v>4747.84</v>
      </c>
      <c r="J495" s="137">
        <f t="shared" si="3"/>
        <v>5934.8</v>
      </c>
      <c r="K495" s="138"/>
      <c r="L495" s="138"/>
      <c r="M495" s="138"/>
      <c r="N495" s="138"/>
      <c r="O495" s="138"/>
      <c r="P495" s="138"/>
      <c r="Q495" s="138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x14ac:dyDescent="0.2">
      <c r="A496" s="126" t="s">
        <v>1005</v>
      </c>
      <c r="B496" s="48" t="s">
        <v>33</v>
      </c>
      <c r="C496" s="83" t="s">
        <v>191</v>
      </c>
      <c r="D496" s="48" t="s">
        <v>190</v>
      </c>
      <c r="E496" s="143">
        <v>1</v>
      </c>
      <c r="F496" s="87" t="s">
        <v>1004</v>
      </c>
      <c r="G496" s="136">
        <v>0</v>
      </c>
      <c r="H496" s="140">
        <v>1186.96</v>
      </c>
      <c r="I496" s="140">
        <v>4747.84</v>
      </c>
      <c r="J496" s="137">
        <f t="shared" si="3"/>
        <v>5934.8</v>
      </c>
      <c r="K496" s="138"/>
      <c r="L496" s="138"/>
      <c r="M496" s="138"/>
      <c r="N496" s="138"/>
      <c r="O496" s="138"/>
      <c r="P496" s="138"/>
      <c r="Q496" s="138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x14ac:dyDescent="0.2">
      <c r="A497" s="126" t="s">
        <v>984</v>
      </c>
      <c r="B497" s="48" t="s">
        <v>33</v>
      </c>
      <c r="C497" s="83" t="s">
        <v>191</v>
      </c>
      <c r="D497" s="48" t="s">
        <v>190</v>
      </c>
      <c r="E497" s="143">
        <v>1</v>
      </c>
      <c r="F497" s="87" t="s">
        <v>1009</v>
      </c>
      <c r="G497" s="136">
        <v>0</v>
      </c>
      <c r="H497" s="140">
        <v>1186.96</v>
      </c>
      <c r="I497" s="140">
        <v>4747.84</v>
      </c>
      <c r="J497" s="137">
        <f t="shared" si="3"/>
        <v>5934.8</v>
      </c>
      <c r="K497" s="138"/>
      <c r="L497" s="138"/>
      <c r="M497" s="138"/>
      <c r="N497" s="138"/>
      <c r="O497" s="138"/>
      <c r="P497" s="138"/>
      <c r="Q497" s="138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x14ac:dyDescent="0.2">
      <c r="A498" s="62" t="s">
        <v>192</v>
      </c>
      <c r="B498" s="48" t="s">
        <v>33</v>
      </c>
      <c r="C498" s="52" t="s">
        <v>192</v>
      </c>
      <c r="D498" s="48" t="s">
        <v>192</v>
      </c>
      <c r="E498" s="143">
        <v>1</v>
      </c>
      <c r="F498" s="64" t="s">
        <v>192</v>
      </c>
      <c r="G498" s="136">
        <v>0</v>
      </c>
      <c r="H498" s="147">
        <v>0</v>
      </c>
      <c r="I498" s="147">
        <v>0</v>
      </c>
      <c r="J498" s="137">
        <f t="shared" si="3"/>
        <v>0</v>
      </c>
      <c r="K498" s="138"/>
      <c r="L498" s="138"/>
      <c r="M498" s="138"/>
      <c r="N498" s="138"/>
      <c r="O498" s="138"/>
      <c r="P498" s="138"/>
      <c r="Q498" s="138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x14ac:dyDescent="0.2">
      <c r="A499" s="62" t="s">
        <v>192</v>
      </c>
      <c r="B499" s="48" t="s">
        <v>33</v>
      </c>
      <c r="C499" s="52" t="s">
        <v>192</v>
      </c>
      <c r="D499" s="48" t="s">
        <v>192</v>
      </c>
      <c r="E499" s="143">
        <v>1</v>
      </c>
      <c r="F499" s="64" t="s">
        <v>192</v>
      </c>
      <c r="G499" s="136">
        <v>0</v>
      </c>
      <c r="H499" s="147">
        <v>0</v>
      </c>
      <c r="I499" s="147">
        <v>0</v>
      </c>
      <c r="J499" s="137">
        <f t="shared" si="3"/>
        <v>0</v>
      </c>
      <c r="K499" s="138"/>
      <c r="L499" s="138"/>
      <c r="M499" s="138"/>
      <c r="N499" s="138"/>
      <c r="O499" s="138"/>
      <c r="P499" s="138"/>
      <c r="Q499" s="138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x14ac:dyDescent="0.2">
      <c r="A500" s="62" t="s">
        <v>192</v>
      </c>
      <c r="B500" s="48" t="s">
        <v>33</v>
      </c>
      <c r="C500" s="52" t="s">
        <v>192</v>
      </c>
      <c r="D500" s="48" t="s">
        <v>192</v>
      </c>
      <c r="E500" s="143">
        <v>1</v>
      </c>
      <c r="F500" s="64" t="s">
        <v>192</v>
      </c>
      <c r="G500" s="136">
        <v>0</v>
      </c>
      <c r="H500" s="147">
        <v>0</v>
      </c>
      <c r="I500" s="147">
        <v>0</v>
      </c>
      <c r="J500" s="137">
        <f t="shared" si="3"/>
        <v>0</v>
      </c>
      <c r="K500" s="138"/>
      <c r="L500" s="138"/>
      <c r="M500" s="138"/>
      <c r="N500" s="138"/>
      <c r="O500" s="138"/>
      <c r="P500" s="138"/>
      <c r="Q500" s="138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x14ac:dyDescent="0.2">
      <c r="A501" s="62" t="s">
        <v>192</v>
      </c>
      <c r="B501" s="48" t="s">
        <v>33</v>
      </c>
      <c r="C501" s="52" t="s">
        <v>192</v>
      </c>
      <c r="D501" s="48" t="s">
        <v>192</v>
      </c>
      <c r="E501" s="143">
        <v>1</v>
      </c>
      <c r="F501" s="64" t="s">
        <v>192</v>
      </c>
      <c r="G501" s="136">
        <v>0</v>
      </c>
      <c r="H501" s="147">
        <v>0</v>
      </c>
      <c r="I501" s="147">
        <v>0</v>
      </c>
      <c r="J501" s="137">
        <f t="shared" si="3"/>
        <v>0</v>
      </c>
      <c r="K501" s="138"/>
      <c r="L501" s="138"/>
      <c r="M501" s="138"/>
      <c r="N501" s="138"/>
      <c r="O501" s="138"/>
      <c r="P501" s="138"/>
      <c r="Q501" s="138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x14ac:dyDescent="0.2">
      <c r="A502" s="62" t="s">
        <v>192</v>
      </c>
      <c r="B502" s="48" t="s">
        <v>33</v>
      </c>
      <c r="C502" s="52" t="s">
        <v>192</v>
      </c>
      <c r="D502" s="48" t="s">
        <v>192</v>
      </c>
      <c r="E502" s="143">
        <v>1</v>
      </c>
      <c r="F502" s="64" t="s">
        <v>192</v>
      </c>
      <c r="G502" s="136">
        <v>0</v>
      </c>
      <c r="H502" s="147">
        <v>0</v>
      </c>
      <c r="I502" s="147">
        <v>0</v>
      </c>
      <c r="J502" s="137">
        <f t="shared" si="3"/>
        <v>0</v>
      </c>
      <c r="K502" s="138"/>
      <c r="L502" s="138"/>
      <c r="M502" s="138"/>
      <c r="N502" s="138"/>
      <c r="O502" s="138"/>
      <c r="P502" s="138"/>
      <c r="Q502" s="138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x14ac:dyDescent="0.2">
      <c r="A503" s="62" t="s">
        <v>192</v>
      </c>
      <c r="B503" s="48" t="s">
        <v>33</v>
      </c>
      <c r="C503" s="52" t="s">
        <v>192</v>
      </c>
      <c r="D503" s="48" t="s">
        <v>192</v>
      </c>
      <c r="E503" s="143">
        <v>1</v>
      </c>
      <c r="F503" s="64" t="s">
        <v>192</v>
      </c>
      <c r="G503" s="136">
        <v>0</v>
      </c>
      <c r="H503" s="147">
        <v>0</v>
      </c>
      <c r="I503" s="147">
        <v>0</v>
      </c>
      <c r="J503" s="137">
        <f t="shared" si="3"/>
        <v>0</v>
      </c>
      <c r="K503" s="138"/>
      <c r="L503" s="138"/>
      <c r="M503" s="138"/>
      <c r="N503" s="138"/>
      <c r="O503" s="138"/>
      <c r="P503" s="138"/>
      <c r="Q503" s="138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x14ac:dyDescent="0.2">
      <c r="A504" s="62" t="s">
        <v>192</v>
      </c>
      <c r="B504" s="48" t="s">
        <v>33</v>
      </c>
      <c r="C504" s="52" t="s">
        <v>192</v>
      </c>
      <c r="D504" s="48" t="s">
        <v>192</v>
      </c>
      <c r="E504" s="143">
        <v>1</v>
      </c>
      <c r="F504" s="64" t="s">
        <v>192</v>
      </c>
      <c r="G504" s="136">
        <v>0</v>
      </c>
      <c r="H504" s="147">
        <v>0</v>
      </c>
      <c r="I504" s="147">
        <v>0</v>
      </c>
      <c r="J504" s="137">
        <f t="shared" si="3"/>
        <v>0</v>
      </c>
      <c r="K504" s="138"/>
      <c r="L504" s="138"/>
      <c r="M504" s="138"/>
      <c r="N504" s="138"/>
      <c r="O504" s="138"/>
      <c r="P504" s="138"/>
      <c r="Q504" s="138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x14ac:dyDescent="0.2">
      <c r="A505" s="62" t="s">
        <v>192</v>
      </c>
      <c r="B505" s="48" t="s">
        <v>33</v>
      </c>
      <c r="C505" s="52" t="s">
        <v>192</v>
      </c>
      <c r="D505" s="48" t="s">
        <v>192</v>
      </c>
      <c r="E505" s="143">
        <v>1</v>
      </c>
      <c r="F505" s="64" t="s">
        <v>192</v>
      </c>
      <c r="G505" s="136">
        <v>0</v>
      </c>
      <c r="H505" s="147">
        <v>0</v>
      </c>
      <c r="I505" s="147">
        <v>0</v>
      </c>
      <c r="J505" s="137">
        <f t="shared" si="3"/>
        <v>0</v>
      </c>
      <c r="K505" s="138"/>
      <c r="L505" s="138"/>
      <c r="M505" s="138"/>
      <c r="N505" s="138"/>
      <c r="O505" s="138"/>
      <c r="P505" s="138"/>
      <c r="Q505" s="138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x14ac:dyDescent="0.2">
      <c r="A506" s="62" t="s">
        <v>192</v>
      </c>
      <c r="B506" s="48" t="s">
        <v>33</v>
      </c>
      <c r="C506" s="52" t="s">
        <v>192</v>
      </c>
      <c r="D506" s="48" t="s">
        <v>192</v>
      </c>
      <c r="E506" s="143">
        <v>1</v>
      </c>
      <c r="F506" s="64" t="s">
        <v>192</v>
      </c>
      <c r="G506" s="136">
        <v>0</v>
      </c>
      <c r="H506" s="147">
        <v>0</v>
      </c>
      <c r="I506" s="147">
        <v>0</v>
      </c>
      <c r="J506" s="137">
        <f t="shared" si="3"/>
        <v>0</v>
      </c>
      <c r="K506" s="138"/>
      <c r="L506" s="138"/>
      <c r="M506" s="138"/>
      <c r="N506" s="138"/>
      <c r="O506" s="138"/>
      <c r="P506" s="138"/>
      <c r="Q506" s="138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x14ac:dyDescent="0.2">
      <c r="A507" s="62" t="s">
        <v>192</v>
      </c>
      <c r="B507" s="48" t="s">
        <v>33</v>
      </c>
      <c r="C507" s="52" t="s">
        <v>192</v>
      </c>
      <c r="D507" s="48" t="s">
        <v>192</v>
      </c>
      <c r="E507" s="143">
        <v>1</v>
      </c>
      <c r="F507" s="64" t="s">
        <v>192</v>
      </c>
      <c r="G507" s="136">
        <v>0</v>
      </c>
      <c r="H507" s="147">
        <v>0</v>
      </c>
      <c r="I507" s="147">
        <v>0</v>
      </c>
      <c r="J507" s="137">
        <f t="shared" si="3"/>
        <v>0</v>
      </c>
      <c r="K507" s="138"/>
      <c r="L507" s="138"/>
      <c r="M507" s="138"/>
      <c r="N507" s="138"/>
      <c r="O507" s="138"/>
      <c r="P507" s="138"/>
      <c r="Q507" s="138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x14ac:dyDescent="0.2">
      <c r="A508" s="62" t="s">
        <v>192</v>
      </c>
      <c r="B508" s="48" t="s">
        <v>33</v>
      </c>
      <c r="C508" s="52" t="s">
        <v>192</v>
      </c>
      <c r="D508" s="48" t="s">
        <v>192</v>
      </c>
      <c r="E508" s="143">
        <v>1</v>
      </c>
      <c r="F508" s="64" t="s">
        <v>192</v>
      </c>
      <c r="G508" s="136">
        <v>0</v>
      </c>
      <c r="H508" s="147">
        <v>0</v>
      </c>
      <c r="I508" s="147">
        <v>0</v>
      </c>
      <c r="J508" s="137">
        <f t="shared" si="3"/>
        <v>0</v>
      </c>
      <c r="K508" s="138"/>
      <c r="L508" s="138"/>
      <c r="M508" s="138"/>
      <c r="N508" s="138"/>
      <c r="O508" s="138"/>
      <c r="P508" s="138"/>
      <c r="Q508" s="138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x14ac:dyDescent="0.2">
      <c r="A509" s="62" t="s">
        <v>192</v>
      </c>
      <c r="B509" s="48" t="s">
        <v>33</v>
      </c>
      <c r="C509" s="52" t="s">
        <v>192</v>
      </c>
      <c r="D509" s="48" t="s">
        <v>192</v>
      </c>
      <c r="E509" s="143">
        <v>1</v>
      </c>
      <c r="F509" s="64" t="s">
        <v>192</v>
      </c>
      <c r="G509" s="136">
        <v>0</v>
      </c>
      <c r="H509" s="147">
        <v>0</v>
      </c>
      <c r="I509" s="147">
        <v>0</v>
      </c>
      <c r="J509" s="137">
        <f t="shared" si="3"/>
        <v>0</v>
      </c>
      <c r="K509" s="138"/>
      <c r="L509" s="138"/>
      <c r="M509" s="138"/>
      <c r="N509" s="138"/>
      <c r="O509" s="138"/>
      <c r="P509" s="138"/>
      <c r="Q509" s="138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x14ac:dyDescent="0.2">
      <c r="A510" s="62" t="s">
        <v>192</v>
      </c>
      <c r="B510" s="48" t="s">
        <v>33</v>
      </c>
      <c r="C510" s="52" t="s">
        <v>192</v>
      </c>
      <c r="D510" s="48" t="s">
        <v>192</v>
      </c>
      <c r="E510" s="143">
        <v>1</v>
      </c>
      <c r="F510" s="64" t="s">
        <v>192</v>
      </c>
      <c r="G510" s="136">
        <v>0</v>
      </c>
      <c r="H510" s="147">
        <v>0</v>
      </c>
      <c r="I510" s="147">
        <v>0</v>
      </c>
      <c r="J510" s="137">
        <f t="shared" si="3"/>
        <v>0</v>
      </c>
      <c r="K510" s="138"/>
      <c r="L510" s="138"/>
      <c r="M510" s="138"/>
      <c r="N510" s="138"/>
      <c r="O510" s="138"/>
      <c r="P510" s="138"/>
      <c r="Q510" s="138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x14ac:dyDescent="0.2">
      <c r="A511" s="62" t="s">
        <v>192</v>
      </c>
      <c r="B511" s="48" t="s">
        <v>33</v>
      </c>
      <c r="C511" s="52" t="s">
        <v>192</v>
      </c>
      <c r="D511" s="48" t="s">
        <v>192</v>
      </c>
      <c r="E511" s="143">
        <v>1</v>
      </c>
      <c r="F511" s="64" t="s">
        <v>192</v>
      </c>
      <c r="G511" s="136">
        <v>0</v>
      </c>
      <c r="H511" s="147">
        <v>0</v>
      </c>
      <c r="I511" s="147">
        <v>0</v>
      </c>
      <c r="J511" s="137">
        <f t="shared" si="3"/>
        <v>0</v>
      </c>
      <c r="K511" s="138"/>
      <c r="L511" s="138"/>
      <c r="M511" s="138"/>
      <c r="N511" s="138"/>
      <c r="O511" s="138"/>
      <c r="P511" s="138"/>
      <c r="Q511" s="138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x14ac:dyDescent="0.2">
      <c r="A512" s="62" t="s">
        <v>192</v>
      </c>
      <c r="B512" s="48" t="s">
        <v>33</v>
      </c>
      <c r="C512" s="52" t="s">
        <v>192</v>
      </c>
      <c r="D512" s="48" t="s">
        <v>192</v>
      </c>
      <c r="E512" s="143">
        <v>1</v>
      </c>
      <c r="F512" s="64" t="s">
        <v>192</v>
      </c>
      <c r="G512" s="136">
        <v>0</v>
      </c>
      <c r="H512" s="147">
        <v>0</v>
      </c>
      <c r="I512" s="147">
        <v>0</v>
      </c>
      <c r="J512" s="137">
        <f t="shared" si="3"/>
        <v>0</v>
      </c>
      <c r="K512" s="138"/>
      <c r="L512" s="138"/>
      <c r="M512" s="138"/>
      <c r="N512" s="138"/>
      <c r="O512" s="138"/>
      <c r="P512" s="138"/>
      <c r="Q512" s="138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x14ac:dyDescent="0.2">
      <c r="A513" s="62" t="s">
        <v>192</v>
      </c>
      <c r="B513" s="48" t="s">
        <v>33</v>
      </c>
      <c r="C513" s="52" t="s">
        <v>192</v>
      </c>
      <c r="D513" s="48" t="s">
        <v>192</v>
      </c>
      <c r="E513" s="143">
        <v>1</v>
      </c>
      <c r="F513" s="64" t="s">
        <v>192</v>
      </c>
      <c r="G513" s="136">
        <v>0</v>
      </c>
      <c r="H513" s="147">
        <v>0</v>
      </c>
      <c r="I513" s="147">
        <v>0</v>
      </c>
      <c r="J513" s="137">
        <f t="shared" si="3"/>
        <v>0</v>
      </c>
      <c r="K513" s="138"/>
      <c r="L513" s="138"/>
      <c r="M513" s="138"/>
      <c r="N513" s="138"/>
      <c r="O513" s="138"/>
      <c r="P513" s="138"/>
      <c r="Q513" s="138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x14ac:dyDescent="0.2">
      <c r="A514" s="62" t="s">
        <v>192</v>
      </c>
      <c r="B514" s="48" t="s">
        <v>33</v>
      </c>
      <c r="C514" s="52" t="s">
        <v>192</v>
      </c>
      <c r="D514" s="48" t="s">
        <v>192</v>
      </c>
      <c r="E514" s="143">
        <v>1</v>
      </c>
      <c r="F514" s="64" t="s">
        <v>192</v>
      </c>
      <c r="G514" s="136">
        <v>0</v>
      </c>
      <c r="H514" s="147">
        <v>0</v>
      </c>
      <c r="I514" s="147">
        <v>0</v>
      </c>
      <c r="J514" s="137">
        <f t="shared" si="3"/>
        <v>0</v>
      </c>
      <c r="K514" s="138"/>
      <c r="L514" s="138"/>
      <c r="M514" s="138"/>
      <c r="N514" s="138"/>
      <c r="O514" s="138"/>
      <c r="P514" s="138"/>
      <c r="Q514" s="138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x14ac:dyDescent="0.2">
      <c r="A515" s="62" t="s">
        <v>192</v>
      </c>
      <c r="B515" s="48" t="s">
        <v>33</v>
      </c>
      <c r="C515" s="52" t="s">
        <v>192</v>
      </c>
      <c r="D515" s="48" t="s">
        <v>192</v>
      </c>
      <c r="E515" s="143">
        <v>1</v>
      </c>
      <c r="F515" s="64" t="s">
        <v>192</v>
      </c>
      <c r="G515" s="136">
        <v>0</v>
      </c>
      <c r="H515" s="147">
        <v>0</v>
      </c>
      <c r="I515" s="147">
        <v>0</v>
      </c>
      <c r="J515" s="137">
        <f t="shared" si="3"/>
        <v>0</v>
      </c>
      <c r="K515" s="138"/>
      <c r="L515" s="138"/>
      <c r="M515" s="138"/>
      <c r="N515" s="138"/>
      <c r="O515" s="138"/>
      <c r="P515" s="138"/>
      <c r="Q515" s="138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x14ac:dyDescent="0.2">
      <c r="A516" s="62" t="s">
        <v>192</v>
      </c>
      <c r="B516" s="48" t="s">
        <v>33</v>
      </c>
      <c r="C516" s="52" t="s">
        <v>192</v>
      </c>
      <c r="D516" s="48" t="s">
        <v>192</v>
      </c>
      <c r="E516" s="143">
        <v>1</v>
      </c>
      <c r="F516" s="64" t="s">
        <v>192</v>
      </c>
      <c r="G516" s="136">
        <v>0</v>
      </c>
      <c r="H516" s="147">
        <v>0</v>
      </c>
      <c r="I516" s="147">
        <v>0</v>
      </c>
      <c r="J516" s="137">
        <f t="shared" si="3"/>
        <v>0</v>
      </c>
      <c r="K516" s="138"/>
      <c r="L516" s="138"/>
      <c r="M516" s="138"/>
      <c r="N516" s="138"/>
      <c r="O516" s="138"/>
      <c r="P516" s="138"/>
      <c r="Q516" s="138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x14ac:dyDescent="0.2">
      <c r="A517" s="62" t="s">
        <v>192</v>
      </c>
      <c r="B517" s="48" t="s">
        <v>33</v>
      </c>
      <c r="C517" s="52" t="s">
        <v>192</v>
      </c>
      <c r="D517" s="48" t="s">
        <v>192</v>
      </c>
      <c r="E517" s="143">
        <v>1</v>
      </c>
      <c r="F517" s="64" t="s">
        <v>192</v>
      </c>
      <c r="G517" s="136">
        <v>0</v>
      </c>
      <c r="H517" s="147">
        <v>0</v>
      </c>
      <c r="I517" s="147">
        <v>0</v>
      </c>
      <c r="J517" s="137">
        <f t="shared" si="3"/>
        <v>0</v>
      </c>
      <c r="K517" s="138"/>
      <c r="L517" s="138"/>
      <c r="M517" s="138"/>
      <c r="N517" s="138"/>
      <c r="O517" s="138"/>
      <c r="P517" s="138"/>
      <c r="Q517" s="138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s="106" customFormat="1" x14ac:dyDescent="0.2">
      <c r="A518" s="62" t="s">
        <v>192</v>
      </c>
      <c r="B518" s="48" t="s">
        <v>33</v>
      </c>
      <c r="C518" s="52" t="s">
        <v>192</v>
      </c>
      <c r="D518" s="48" t="s">
        <v>192</v>
      </c>
      <c r="E518" s="143">
        <v>1</v>
      </c>
      <c r="F518" s="64" t="s">
        <v>192</v>
      </c>
      <c r="G518" s="136">
        <v>0</v>
      </c>
      <c r="H518" s="147">
        <v>0</v>
      </c>
      <c r="I518" s="147">
        <v>0</v>
      </c>
      <c r="J518" s="137">
        <f t="shared" si="3"/>
        <v>0</v>
      </c>
      <c r="K518" s="138"/>
      <c r="L518" s="138"/>
      <c r="M518" s="138"/>
      <c r="N518" s="138"/>
      <c r="O518" s="138"/>
      <c r="P518" s="138"/>
      <c r="Q518" s="138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s="106" customFormat="1" x14ac:dyDescent="0.2">
      <c r="A519" s="61" t="s">
        <v>391</v>
      </c>
      <c r="B519" s="48" t="s">
        <v>35</v>
      </c>
      <c r="C519" s="48" t="s">
        <v>385</v>
      </c>
      <c r="D519" s="48" t="s">
        <v>190</v>
      </c>
      <c r="E519" s="143">
        <v>1</v>
      </c>
      <c r="F519" s="63" t="s">
        <v>358</v>
      </c>
      <c r="G519" s="136">
        <v>0</v>
      </c>
      <c r="H519" s="136">
        <v>1030.1099999999999</v>
      </c>
      <c r="I519" s="136">
        <v>4120.43</v>
      </c>
      <c r="J519" s="137">
        <f t="shared" si="3"/>
        <v>5150.54</v>
      </c>
      <c r="K519" s="138"/>
      <c r="L519" s="138"/>
      <c r="M519" s="138"/>
      <c r="N519" s="138"/>
      <c r="O519" s="138"/>
      <c r="P519" s="138"/>
      <c r="Q519" s="138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x14ac:dyDescent="0.2">
      <c r="A520" s="61" t="s">
        <v>392</v>
      </c>
      <c r="B520" s="48" t="s">
        <v>35</v>
      </c>
      <c r="C520" s="48" t="s">
        <v>187</v>
      </c>
      <c r="D520" s="48" t="s">
        <v>190</v>
      </c>
      <c r="E520" s="143">
        <v>1</v>
      </c>
      <c r="F520" s="63" t="s">
        <v>360</v>
      </c>
      <c r="G520" s="136">
        <v>0</v>
      </c>
      <c r="H520" s="136">
        <v>1030.1099999999999</v>
      </c>
      <c r="I520" s="136">
        <v>4120.43</v>
      </c>
      <c r="J520" s="137">
        <f t="shared" si="3"/>
        <v>5150.54</v>
      </c>
      <c r="K520" s="138"/>
      <c r="L520" s="138"/>
      <c r="M520" s="138"/>
      <c r="N520" s="138"/>
      <c r="O520" s="138"/>
      <c r="P520" s="138"/>
      <c r="Q520" s="138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x14ac:dyDescent="0.2">
      <c r="A521" s="61" t="s">
        <v>397</v>
      </c>
      <c r="B521" s="48" t="s">
        <v>35</v>
      </c>
      <c r="C521" s="48" t="s">
        <v>187</v>
      </c>
      <c r="D521" s="48" t="s">
        <v>190</v>
      </c>
      <c r="E521" s="143">
        <v>1</v>
      </c>
      <c r="F521" s="63" t="s">
        <v>366</v>
      </c>
      <c r="G521" s="136">
        <v>0</v>
      </c>
      <c r="H521" s="136">
        <v>1030.1099999999999</v>
      </c>
      <c r="I521" s="136">
        <v>4120.43</v>
      </c>
      <c r="J521" s="137">
        <f t="shared" si="3"/>
        <v>5150.54</v>
      </c>
      <c r="K521" s="138"/>
      <c r="L521" s="138"/>
      <c r="M521" s="138"/>
      <c r="N521" s="138"/>
      <c r="O521" s="138"/>
      <c r="P521" s="138"/>
      <c r="Q521" s="138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x14ac:dyDescent="0.2">
      <c r="A522" s="61" t="s">
        <v>395</v>
      </c>
      <c r="B522" s="48" t="s">
        <v>35</v>
      </c>
      <c r="C522" s="48" t="s">
        <v>188</v>
      </c>
      <c r="D522" s="48" t="s">
        <v>190</v>
      </c>
      <c r="E522" s="143">
        <v>1</v>
      </c>
      <c r="F522" s="63" t="s">
        <v>377</v>
      </c>
      <c r="G522" s="136">
        <v>0</v>
      </c>
      <c r="H522" s="136">
        <v>1030.1099999999999</v>
      </c>
      <c r="I522" s="136">
        <v>4120.43</v>
      </c>
      <c r="J522" s="137">
        <f t="shared" si="3"/>
        <v>5150.54</v>
      </c>
      <c r="K522" s="138"/>
      <c r="L522" s="138"/>
      <c r="M522" s="138"/>
      <c r="N522" s="138"/>
      <c r="O522" s="138"/>
      <c r="P522" s="138"/>
      <c r="Q522" s="138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x14ac:dyDescent="0.2">
      <c r="A523" s="61" t="s">
        <v>397</v>
      </c>
      <c r="B523" s="48" t="s">
        <v>35</v>
      </c>
      <c r="C523" s="48" t="s">
        <v>187</v>
      </c>
      <c r="D523" s="48" t="s">
        <v>190</v>
      </c>
      <c r="E523" s="143">
        <v>1</v>
      </c>
      <c r="F523" s="63" t="s">
        <v>383</v>
      </c>
      <c r="G523" s="136">
        <v>0</v>
      </c>
      <c r="H523" s="136">
        <v>1030.1099999999999</v>
      </c>
      <c r="I523" s="136">
        <v>4120.43</v>
      </c>
      <c r="J523" s="137">
        <f t="shared" si="3"/>
        <v>5150.54</v>
      </c>
      <c r="K523" s="138"/>
      <c r="L523" s="138"/>
      <c r="M523" s="138"/>
      <c r="N523" s="138"/>
      <c r="O523" s="138"/>
      <c r="P523" s="138"/>
      <c r="Q523" s="138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x14ac:dyDescent="0.2">
      <c r="A524" s="61" t="s">
        <v>396</v>
      </c>
      <c r="B524" s="48" t="s">
        <v>35</v>
      </c>
      <c r="C524" s="48" t="s">
        <v>235</v>
      </c>
      <c r="D524" s="48" t="s">
        <v>190</v>
      </c>
      <c r="E524" s="143">
        <v>1</v>
      </c>
      <c r="F524" s="63" t="s">
        <v>365</v>
      </c>
      <c r="G524" s="136">
        <v>0</v>
      </c>
      <c r="H524" s="136">
        <v>1030.1099999999999</v>
      </c>
      <c r="I524" s="136">
        <v>4120.43</v>
      </c>
      <c r="J524" s="137">
        <f t="shared" si="3"/>
        <v>5150.54</v>
      </c>
      <c r="K524" s="138"/>
      <c r="L524" s="138"/>
      <c r="M524" s="138"/>
      <c r="N524" s="138"/>
      <c r="O524" s="138"/>
      <c r="P524" s="138"/>
      <c r="Q524" s="138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x14ac:dyDescent="0.2">
      <c r="A525" s="61" t="s">
        <v>402</v>
      </c>
      <c r="B525" s="48" t="s">
        <v>35</v>
      </c>
      <c r="C525" s="48" t="s">
        <v>257</v>
      </c>
      <c r="D525" s="48" t="s">
        <v>190</v>
      </c>
      <c r="E525" s="143">
        <v>1</v>
      </c>
      <c r="F525" s="63" t="s">
        <v>380</v>
      </c>
      <c r="G525" s="136">
        <v>0</v>
      </c>
      <c r="H525" s="136">
        <v>1030.1099999999999</v>
      </c>
      <c r="I525" s="136">
        <v>4120.43</v>
      </c>
      <c r="J525" s="137">
        <f t="shared" si="3"/>
        <v>5150.54</v>
      </c>
      <c r="K525" s="138"/>
      <c r="L525" s="138"/>
      <c r="M525" s="138"/>
      <c r="N525" s="138"/>
      <c r="O525" s="138"/>
      <c r="P525" s="138"/>
      <c r="Q525" s="138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x14ac:dyDescent="0.2">
      <c r="A526" s="62" t="s">
        <v>192</v>
      </c>
      <c r="B526" s="48" t="s">
        <v>35</v>
      </c>
      <c r="C526" s="52" t="s">
        <v>192</v>
      </c>
      <c r="D526" s="48" t="s">
        <v>192</v>
      </c>
      <c r="E526" s="143">
        <v>1</v>
      </c>
      <c r="F526" s="64" t="s">
        <v>192</v>
      </c>
      <c r="G526" s="136">
        <v>0</v>
      </c>
      <c r="H526" s="136">
        <v>0</v>
      </c>
      <c r="I526" s="136">
        <v>0</v>
      </c>
      <c r="J526" s="137">
        <f t="shared" si="3"/>
        <v>0</v>
      </c>
      <c r="K526" s="138"/>
      <c r="L526" s="138"/>
      <c r="M526" s="138"/>
      <c r="N526" s="138"/>
      <c r="O526" s="138"/>
      <c r="P526" s="138"/>
      <c r="Q526" s="138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x14ac:dyDescent="0.2">
      <c r="A527" s="61" t="s">
        <v>404</v>
      </c>
      <c r="B527" s="48" t="s">
        <v>35</v>
      </c>
      <c r="C527" s="48" t="s">
        <v>235</v>
      </c>
      <c r="D527" s="48" t="s">
        <v>190</v>
      </c>
      <c r="E527" s="143">
        <v>1</v>
      </c>
      <c r="F527" s="63" t="s">
        <v>371</v>
      </c>
      <c r="G527" s="136">
        <v>0</v>
      </c>
      <c r="H527" s="136">
        <v>1030.1099999999999</v>
      </c>
      <c r="I527" s="136">
        <v>4120.43</v>
      </c>
      <c r="J527" s="137">
        <f t="shared" si="3"/>
        <v>5150.54</v>
      </c>
      <c r="K527" s="138"/>
      <c r="L527" s="138"/>
      <c r="M527" s="138"/>
      <c r="N527" s="138"/>
      <c r="O527" s="138"/>
      <c r="P527" s="138"/>
      <c r="Q527" s="138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s="106" customFormat="1" x14ac:dyDescent="0.2">
      <c r="A528" s="61" t="s">
        <v>403</v>
      </c>
      <c r="B528" s="48" t="s">
        <v>35</v>
      </c>
      <c r="C528" s="48" t="s">
        <v>212</v>
      </c>
      <c r="D528" s="48" t="s">
        <v>190</v>
      </c>
      <c r="E528" s="143">
        <v>1</v>
      </c>
      <c r="F528" s="63" t="s">
        <v>359</v>
      </c>
      <c r="G528" s="136">
        <v>0</v>
      </c>
      <c r="H528" s="136">
        <v>1030.1099999999999</v>
      </c>
      <c r="I528" s="136">
        <v>4120.43</v>
      </c>
      <c r="J528" s="137">
        <f t="shared" si="3"/>
        <v>5150.54</v>
      </c>
      <c r="K528" s="138"/>
      <c r="L528" s="138"/>
      <c r="M528" s="138"/>
      <c r="N528" s="138"/>
      <c r="O528" s="138"/>
      <c r="P528" s="138"/>
      <c r="Q528" s="138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x14ac:dyDescent="0.2">
      <c r="A529" s="126" t="s">
        <v>404</v>
      </c>
      <c r="B529" s="48" t="s">
        <v>35</v>
      </c>
      <c r="C529" s="83" t="s">
        <v>187</v>
      </c>
      <c r="D529" s="48" t="s">
        <v>190</v>
      </c>
      <c r="E529" s="143">
        <v>1</v>
      </c>
      <c r="F529" s="201" t="s">
        <v>440</v>
      </c>
      <c r="G529" s="136">
        <v>0</v>
      </c>
      <c r="H529" s="136">
        <v>1030.1099999999999</v>
      </c>
      <c r="I529" s="136">
        <v>4120.43</v>
      </c>
      <c r="J529" s="137">
        <f t="shared" si="3"/>
        <v>5150.54</v>
      </c>
      <c r="K529" s="138"/>
      <c r="L529" s="138"/>
      <c r="M529" s="138"/>
      <c r="N529" s="138"/>
      <c r="O529" s="138"/>
      <c r="P529" s="138"/>
      <c r="Q529" s="138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x14ac:dyDescent="0.2">
      <c r="A530" s="61" t="s">
        <v>393</v>
      </c>
      <c r="B530" s="48" t="s">
        <v>35</v>
      </c>
      <c r="C530" s="48" t="s">
        <v>212</v>
      </c>
      <c r="D530" s="48" t="s">
        <v>190</v>
      </c>
      <c r="E530" s="143">
        <v>1</v>
      </c>
      <c r="F530" s="63" t="s">
        <v>362</v>
      </c>
      <c r="G530" s="136">
        <v>0</v>
      </c>
      <c r="H530" s="136">
        <v>1030.1099999999999</v>
      </c>
      <c r="I530" s="136">
        <v>4120.43</v>
      </c>
      <c r="J530" s="137">
        <f t="shared" si="3"/>
        <v>5150.54</v>
      </c>
      <c r="K530" s="138"/>
      <c r="L530" s="138"/>
      <c r="M530" s="138"/>
      <c r="N530" s="138"/>
      <c r="O530" s="138"/>
      <c r="P530" s="138"/>
      <c r="Q530" s="138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s="106" customFormat="1" x14ac:dyDescent="0.2">
      <c r="A531" s="61" t="s">
        <v>397</v>
      </c>
      <c r="B531" s="67" t="s">
        <v>35</v>
      </c>
      <c r="C531" s="83" t="s">
        <v>191</v>
      </c>
      <c r="D531" s="48" t="s">
        <v>190</v>
      </c>
      <c r="E531" s="143">
        <v>1</v>
      </c>
      <c r="F531" s="204" t="s">
        <v>888</v>
      </c>
      <c r="G531" s="140">
        <v>0</v>
      </c>
      <c r="H531" s="136">
        <v>1030.1099999999999</v>
      </c>
      <c r="I531" s="136">
        <v>4120.43</v>
      </c>
      <c r="J531" s="141">
        <f t="shared" si="3"/>
        <v>5150.54</v>
      </c>
      <c r="K531" s="142"/>
      <c r="L531" s="142"/>
      <c r="M531" s="142"/>
      <c r="N531" s="142"/>
      <c r="O531" s="142"/>
      <c r="P531" s="142"/>
      <c r="Q531" s="142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05"/>
      <c r="AD531" s="105"/>
    </row>
    <row r="532" spans="1:30" x14ac:dyDescent="0.2">
      <c r="A532" s="126" t="s">
        <v>821</v>
      </c>
      <c r="B532" s="48" t="s">
        <v>35</v>
      </c>
      <c r="C532" s="83" t="s">
        <v>188</v>
      </c>
      <c r="D532" s="48" t="s">
        <v>190</v>
      </c>
      <c r="E532" s="143">
        <v>1</v>
      </c>
      <c r="F532" s="87" t="s">
        <v>446</v>
      </c>
      <c r="G532" s="136">
        <v>0</v>
      </c>
      <c r="H532" s="140">
        <v>1030.1099999999999</v>
      </c>
      <c r="I532" s="140">
        <v>4120.43</v>
      </c>
      <c r="J532" s="137">
        <f t="shared" si="3"/>
        <v>5150.54</v>
      </c>
      <c r="K532" s="138"/>
      <c r="L532" s="138"/>
      <c r="M532" s="138"/>
      <c r="N532" s="138"/>
      <c r="O532" s="138"/>
      <c r="P532" s="138"/>
      <c r="Q532" s="138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x14ac:dyDescent="0.2">
      <c r="A533" s="61" t="s">
        <v>395</v>
      </c>
      <c r="B533" s="48" t="s">
        <v>35</v>
      </c>
      <c r="C533" s="48" t="s">
        <v>187</v>
      </c>
      <c r="D533" s="48" t="s">
        <v>190</v>
      </c>
      <c r="E533" s="143">
        <v>1</v>
      </c>
      <c r="F533" s="63" t="s">
        <v>376</v>
      </c>
      <c r="G533" s="136">
        <v>0</v>
      </c>
      <c r="H533" s="136">
        <v>1030.1099999999999</v>
      </c>
      <c r="I533" s="136">
        <v>4120.43</v>
      </c>
      <c r="J533" s="137">
        <f t="shared" si="3"/>
        <v>5150.54</v>
      </c>
      <c r="K533" s="138"/>
      <c r="L533" s="138"/>
      <c r="M533" s="138"/>
      <c r="N533" s="138"/>
      <c r="O533" s="138"/>
      <c r="P533" s="138"/>
      <c r="Q533" s="138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x14ac:dyDescent="0.2">
      <c r="A534" s="61" t="s">
        <v>397</v>
      </c>
      <c r="B534" s="48" t="s">
        <v>35</v>
      </c>
      <c r="C534" s="83" t="s">
        <v>188</v>
      </c>
      <c r="D534" s="48" t="s">
        <v>190</v>
      </c>
      <c r="E534" s="143">
        <v>1</v>
      </c>
      <c r="F534" s="63" t="s">
        <v>730</v>
      </c>
      <c r="G534" s="136">
        <v>0</v>
      </c>
      <c r="H534" s="136">
        <v>1030.1099999999999</v>
      </c>
      <c r="I534" s="136">
        <v>4120.43</v>
      </c>
      <c r="J534" s="137">
        <f t="shared" si="3"/>
        <v>5150.54</v>
      </c>
      <c r="K534" s="138"/>
      <c r="L534" s="138"/>
      <c r="M534" s="138"/>
      <c r="N534" s="138"/>
      <c r="O534" s="138"/>
      <c r="P534" s="138"/>
      <c r="Q534" s="138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x14ac:dyDescent="0.2">
      <c r="A535" s="61" t="s">
        <v>404</v>
      </c>
      <c r="B535" s="48" t="s">
        <v>35</v>
      </c>
      <c r="C535" s="48" t="s">
        <v>235</v>
      </c>
      <c r="D535" s="48" t="s">
        <v>190</v>
      </c>
      <c r="E535" s="143">
        <v>1</v>
      </c>
      <c r="F535" s="178" t="s">
        <v>373</v>
      </c>
      <c r="G535" s="136">
        <v>0</v>
      </c>
      <c r="H535" s="136">
        <v>1030.1099999999999</v>
      </c>
      <c r="I535" s="136">
        <v>4120.43</v>
      </c>
      <c r="J535" s="137">
        <f t="shared" si="3"/>
        <v>5150.54</v>
      </c>
      <c r="K535" s="138"/>
      <c r="L535" s="138"/>
      <c r="M535" s="138"/>
      <c r="N535" s="138"/>
      <c r="O535" s="138"/>
      <c r="P535" s="138"/>
      <c r="Q535" s="138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x14ac:dyDescent="0.2">
      <c r="A536" s="126" t="s">
        <v>397</v>
      </c>
      <c r="B536" s="67" t="s">
        <v>35</v>
      </c>
      <c r="C536" s="101" t="s">
        <v>777</v>
      </c>
      <c r="D536" s="101" t="s">
        <v>190</v>
      </c>
      <c r="E536" s="144">
        <v>1</v>
      </c>
      <c r="F536" s="87" t="s">
        <v>900</v>
      </c>
      <c r="G536" s="140">
        <v>0</v>
      </c>
      <c r="H536" s="136">
        <v>1030.1099999999999</v>
      </c>
      <c r="I536" s="136">
        <v>4120.43</v>
      </c>
      <c r="J536" s="141">
        <f t="shared" si="3"/>
        <v>5150.54</v>
      </c>
      <c r="K536" s="142"/>
      <c r="L536" s="142"/>
      <c r="M536" s="142"/>
      <c r="N536" s="142"/>
      <c r="O536" s="142"/>
      <c r="P536" s="142"/>
      <c r="Q536" s="142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  <c r="AB536" s="105"/>
      <c r="AC536" s="105"/>
      <c r="AD536" s="105"/>
    </row>
    <row r="537" spans="1:30" x14ac:dyDescent="0.2">
      <c r="A537" s="126" t="s">
        <v>815</v>
      </c>
      <c r="B537" s="48" t="s">
        <v>35</v>
      </c>
      <c r="C537" s="101" t="s">
        <v>188</v>
      </c>
      <c r="D537" s="48" t="s">
        <v>190</v>
      </c>
      <c r="E537" s="143">
        <v>1</v>
      </c>
      <c r="F537" s="87" t="s">
        <v>550</v>
      </c>
      <c r="G537" s="136">
        <v>0</v>
      </c>
      <c r="H537" s="136">
        <v>1030.1099999999999</v>
      </c>
      <c r="I537" s="136">
        <v>4120.43</v>
      </c>
      <c r="J537" s="137">
        <f t="shared" si="3"/>
        <v>5150.54</v>
      </c>
      <c r="K537" s="138"/>
      <c r="L537" s="138"/>
      <c r="M537" s="138"/>
      <c r="N537" s="138"/>
      <c r="O537" s="138"/>
      <c r="P537" s="138"/>
      <c r="Q537" s="138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x14ac:dyDescent="0.2">
      <c r="A538" s="126" t="s">
        <v>397</v>
      </c>
      <c r="B538" s="48" t="s">
        <v>35</v>
      </c>
      <c r="C538" s="83" t="s">
        <v>187</v>
      </c>
      <c r="D538" s="48" t="s">
        <v>190</v>
      </c>
      <c r="E538" s="143">
        <v>1</v>
      </c>
      <c r="F538" s="87" t="s">
        <v>621</v>
      </c>
      <c r="G538" s="136">
        <v>0</v>
      </c>
      <c r="H538" s="136">
        <v>1030.1099999999999</v>
      </c>
      <c r="I538" s="136">
        <v>4120.43</v>
      </c>
      <c r="J538" s="137">
        <f t="shared" si="3"/>
        <v>5150.54</v>
      </c>
      <c r="K538" s="138"/>
      <c r="L538" s="138"/>
      <c r="M538" s="138"/>
      <c r="N538" s="138"/>
      <c r="O538" s="138"/>
      <c r="P538" s="138"/>
      <c r="Q538" s="138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x14ac:dyDescent="0.2">
      <c r="A539" s="61" t="s">
        <v>397</v>
      </c>
      <c r="B539" s="48" t="s">
        <v>35</v>
      </c>
      <c r="C539" s="48" t="s">
        <v>241</v>
      </c>
      <c r="D539" s="48" t="s">
        <v>190</v>
      </c>
      <c r="E539" s="143">
        <v>1</v>
      </c>
      <c r="F539" s="63" t="s">
        <v>357</v>
      </c>
      <c r="G539" s="136">
        <v>0</v>
      </c>
      <c r="H539" s="136">
        <v>1030.1099999999999</v>
      </c>
      <c r="I539" s="136">
        <v>4120.43</v>
      </c>
      <c r="J539" s="137">
        <f t="shared" si="3"/>
        <v>5150.54</v>
      </c>
      <c r="K539" s="138"/>
      <c r="L539" s="138"/>
      <c r="M539" s="138"/>
      <c r="N539" s="138"/>
      <c r="O539" s="138"/>
      <c r="P539" s="138"/>
      <c r="Q539" s="138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5" customHeight="1" x14ac:dyDescent="0.2">
      <c r="A540" s="61" t="s">
        <v>397</v>
      </c>
      <c r="B540" s="48" t="s">
        <v>35</v>
      </c>
      <c r="C540" s="48" t="s">
        <v>187</v>
      </c>
      <c r="D540" s="48" t="s">
        <v>190</v>
      </c>
      <c r="E540" s="143">
        <v>1</v>
      </c>
      <c r="F540" s="207" t="s">
        <v>723</v>
      </c>
      <c r="G540" s="136">
        <v>0</v>
      </c>
      <c r="H540" s="136">
        <v>1030.1099999999999</v>
      </c>
      <c r="I540" s="136">
        <v>4120.43</v>
      </c>
      <c r="J540" s="137">
        <f t="shared" si="3"/>
        <v>5150.54</v>
      </c>
      <c r="K540" s="138"/>
      <c r="L540" s="138"/>
      <c r="M540" s="138"/>
      <c r="N540" s="138"/>
      <c r="O540" s="138"/>
      <c r="P540" s="138"/>
      <c r="Q540" s="138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x14ac:dyDescent="0.2">
      <c r="A541" s="61" t="s">
        <v>395</v>
      </c>
      <c r="B541" s="48" t="s">
        <v>35</v>
      </c>
      <c r="C541" s="48" t="s">
        <v>186</v>
      </c>
      <c r="D541" s="48" t="s">
        <v>190</v>
      </c>
      <c r="E541" s="143">
        <v>1</v>
      </c>
      <c r="F541" s="63" t="s">
        <v>364</v>
      </c>
      <c r="G541" s="136">
        <v>0</v>
      </c>
      <c r="H541" s="136">
        <v>1030.1099999999999</v>
      </c>
      <c r="I541" s="136">
        <v>4120.43</v>
      </c>
      <c r="J541" s="137">
        <f t="shared" ref="J541:J716" si="6">SUM(G541:I541)</f>
        <v>5150.54</v>
      </c>
      <c r="K541" s="138"/>
      <c r="L541" s="138"/>
      <c r="M541" s="138"/>
      <c r="N541" s="138"/>
      <c r="O541" s="138"/>
      <c r="P541" s="138"/>
      <c r="Q541" s="138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x14ac:dyDescent="0.2">
      <c r="A542" s="61" t="s">
        <v>386</v>
      </c>
      <c r="B542" s="48" t="s">
        <v>35</v>
      </c>
      <c r="C542" s="48" t="s">
        <v>386</v>
      </c>
      <c r="D542" s="48" t="s">
        <v>190</v>
      </c>
      <c r="E542" s="143">
        <v>1</v>
      </c>
      <c r="F542" s="63" t="s">
        <v>361</v>
      </c>
      <c r="G542" s="136">
        <v>0</v>
      </c>
      <c r="H542" s="136">
        <v>1030.1099999999999</v>
      </c>
      <c r="I542" s="136">
        <v>4120.43</v>
      </c>
      <c r="J542" s="137">
        <f t="shared" si="6"/>
        <v>5150.54</v>
      </c>
      <c r="K542" s="138"/>
      <c r="L542" s="138"/>
      <c r="M542" s="138"/>
      <c r="N542" s="138"/>
      <c r="O542" s="138"/>
      <c r="P542" s="138"/>
      <c r="Q542" s="138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x14ac:dyDescent="0.2">
      <c r="A543" s="61" t="s">
        <v>397</v>
      </c>
      <c r="B543" s="48" t="s">
        <v>35</v>
      </c>
      <c r="C543" s="83" t="s">
        <v>188</v>
      </c>
      <c r="D543" s="48" t="s">
        <v>190</v>
      </c>
      <c r="E543" s="143">
        <v>1</v>
      </c>
      <c r="F543" s="63" t="s">
        <v>1035</v>
      </c>
      <c r="G543" s="136">
        <v>0</v>
      </c>
      <c r="H543" s="136">
        <v>1030.1099999999999</v>
      </c>
      <c r="I543" s="136">
        <v>4120.43</v>
      </c>
      <c r="J543" s="137">
        <f t="shared" si="6"/>
        <v>5150.54</v>
      </c>
      <c r="K543" s="138"/>
      <c r="L543" s="138"/>
      <c r="M543" s="138"/>
      <c r="N543" s="138"/>
      <c r="O543" s="138"/>
      <c r="P543" s="138"/>
      <c r="Q543" s="138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5" customHeight="1" x14ac:dyDescent="0.2">
      <c r="A544" s="61" t="s">
        <v>397</v>
      </c>
      <c r="B544" s="48" t="s">
        <v>35</v>
      </c>
      <c r="C544" s="83" t="s">
        <v>186</v>
      </c>
      <c r="D544" s="48" t="s">
        <v>190</v>
      </c>
      <c r="E544" s="143">
        <v>1</v>
      </c>
      <c r="F544" s="63" t="s">
        <v>731</v>
      </c>
      <c r="G544" s="140">
        <v>0</v>
      </c>
      <c r="H544" s="136">
        <v>1030.1099999999999</v>
      </c>
      <c r="I544" s="136">
        <v>4120.43</v>
      </c>
      <c r="J544" s="137">
        <f t="shared" si="6"/>
        <v>5150.54</v>
      </c>
      <c r="K544" s="138"/>
      <c r="L544" s="138"/>
      <c r="M544" s="138"/>
      <c r="N544" s="138"/>
      <c r="O544" s="138"/>
      <c r="P544" s="138"/>
      <c r="Q544" s="138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x14ac:dyDescent="0.2">
      <c r="A545" s="61" t="s">
        <v>397</v>
      </c>
      <c r="B545" s="48" t="s">
        <v>35</v>
      </c>
      <c r="C545" s="83" t="s">
        <v>212</v>
      </c>
      <c r="D545" s="48" t="s">
        <v>190</v>
      </c>
      <c r="E545" s="143">
        <v>1</v>
      </c>
      <c r="F545" s="63" t="s">
        <v>908</v>
      </c>
      <c r="G545" s="136">
        <v>0</v>
      </c>
      <c r="H545" s="136">
        <v>1030.1099999999999</v>
      </c>
      <c r="I545" s="136">
        <v>4120.43</v>
      </c>
      <c r="J545" s="137">
        <f t="shared" si="6"/>
        <v>5150.54</v>
      </c>
      <c r="K545" s="138"/>
      <c r="L545" s="138"/>
      <c r="M545" s="138"/>
      <c r="N545" s="138"/>
      <c r="O545" s="138"/>
      <c r="P545" s="138"/>
      <c r="Q545" s="138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x14ac:dyDescent="0.2">
      <c r="A546" s="126" t="s">
        <v>404</v>
      </c>
      <c r="B546" s="48" t="s">
        <v>35</v>
      </c>
      <c r="C546" s="83" t="s">
        <v>191</v>
      </c>
      <c r="D546" s="48" t="s">
        <v>189</v>
      </c>
      <c r="E546" s="143">
        <v>1</v>
      </c>
      <c r="F546" s="63" t="s">
        <v>724</v>
      </c>
      <c r="G546" s="136">
        <v>0</v>
      </c>
      <c r="H546" s="136">
        <v>0</v>
      </c>
      <c r="I546" s="136">
        <v>4120.43</v>
      </c>
      <c r="J546" s="137">
        <f t="shared" si="6"/>
        <v>4120.43</v>
      </c>
      <c r="K546" s="138"/>
      <c r="L546" s="138"/>
      <c r="M546" s="138"/>
      <c r="N546" s="138"/>
      <c r="O546" s="138"/>
      <c r="P546" s="138"/>
      <c r="Q546" s="138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x14ac:dyDescent="0.2">
      <c r="A547" s="61" t="s">
        <v>404</v>
      </c>
      <c r="B547" s="48" t="s">
        <v>35</v>
      </c>
      <c r="C547" s="48" t="s">
        <v>235</v>
      </c>
      <c r="D547" s="48" t="s">
        <v>190</v>
      </c>
      <c r="E547" s="143">
        <v>1</v>
      </c>
      <c r="F547" s="63" t="s">
        <v>368</v>
      </c>
      <c r="G547" s="136">
        <v>0</v>
      </c>
      <c r="H547" s="136">
        <v>1030.1099999999999</v>
      </c>
      <c r="I547" s="136">
        <v>4120.43</v>
      </c>
      <c r="J547" s="137">
        <f t="shared" si="6"/>
        <v>5150.54</v>
      </c>
      <c r="K547" s="138"/>
      <c r="L547" s="138"/>
      <c r="M547" s="138"/>
      <c r="N547" s="138"/>
      <c r="O547" s="138"/>
      <c r="P547" s="138"/>
      <c r="Q547" s="138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x14ac:dyDescent="0.2">
      <c r="A548" s="107" t="s">
        <v>809</v>
      </c>
      <c r="B548" s="48" t="s">
        <v>35</v>
      </c>
      <c r="C548" s="101" t="s">
        <v>188</v>
      </c>
      <c r="D548" s="48" t="s">
        <v>190</v>
      </c>
      <c r="E548" s="143">
        <v>1</v>
      </c>
      <c r="F548" s="87" t="s">
        <v>406</v>
      </c>
      <c r="G548" s="136">
        <v>0</v>
      </c>
      <c r="H548" s="136">
        <v>1030.1099999999999</v>
      </c>
      <c r="I548" s="136">
        <v>4120.43</v>
      </c>
      <c r="J548" s="137">
        <f t="shared" si="6"/>
        <v>5150.54</v>
      </c>
      <c r="K548" s="138"/>
      <c r="L548" s="138"/>
      <c r="M548" s="138"/>
      <c r="N548" s="138"/>
      <c r="O548" s="138"/>
      <c r="P548" s="138"/>
      <c r="Q548" s="138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x14ac:dyDescent="0.2">
      <c r="A549" s="107" t="s">
        <v>397</v>
      </c>
      <c r="B549" s="67" t="s">
        <v>35</v>
      </c>
      <c r="C549" s="101" t="s">
        <v>187</v>
      </c>
      <c r="D549" s="67" t="s">
        <v>190</v>
      </c>
      <c r="E549" s="144">
        <v>1</v>
      </c>
      <c r="F549" s="63" t="s">
        <v>753</v>
      </c>
      <c r="G549" s="140">
        <v>0</v>
      </c>
      <c r="H549" s="140">
        <v>1030.1099999999999</v>
      </c>
      <c r="I549" s="140">
        <v>4120.43</v>
      </c>
      <c r="J549" s="141">
        <f t="shared" si="6"/>
        <v>5150.54</v>
      </c>
      <c r="K549" s="142"/>
      <c r="L549" s="142"/>
      <c r="M549" s="142"/>
      <c r="N549" s="142"/>
      <c r="O549" s="142"/>
      <c r="P549" s="142"/>
      <c r="Q549" s="142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05"/>
      <c r="AD549" s="105"/>
    </row>
    <row r="550" spans="1:30" x14ac:dyDescent="0.2">
      <c r="A550" s="126" t="s">
        <v>810</v>
      </c>
      <c r="B550" s="48" t="s">
        <v>35</v>
      </c>
      <c r="C550" s="83" t="s">
        <v>188</v>
      </c>
      <c r="D550" s="48" t="s">
        <v>190</v>
      </c>
      <c r="E550" s="143">
        <v>1</v>
      </c>
      <c r="F550" s="87" t="s">
        <v>450</v>
      </c>
      <c r="G550" s="136">
        <v>0</v>
      </c>
      <c r="H550" s="140">
        <v>1030.1099999999999</v>
      </c>
      <c r="I550" s="140">
        <v>4120.43</v>
      </c>
      <c r="J550" s="141">
        <f t="shared" si="6"/>
        <v>5150.54</v>
      </c>
      <c r="K550" s="138"/>
      <c r="L550" s="138"/>
      <c r="M550" s="138"/>
      <c r="N550" s="138"/>
      <c r="O550" s="138"/>
      <c r="P550" s="138"/>
      <c r="Q550" s="138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x14ac:dyDescent="0.2">
      <c r="A551" s="61" t="s">
        <v>455</v>
      </c>
      <c r="B551" s="48" t="s">
        <v>35</v>
      </c>
      <c r="C551" s="67" t="s">
        <v>257</v>
      </c>
      <c r="D551" s="48" t="s">
        <v>190</v>
      </c>
      <c r="E551" s="143">
        <v>1</v>
      </c>
      <c r="F551" s="178" t="s">
        <v>661</v>
      </c>
      <c r="G551" s="136">
        <v>0</v>
      </c>
      <c r="H551" s="136">
        <v>1030.1099999999999</v>
      </c>
      <c r="I551" s="136">
        <v>4120.43</v>
      </c>
      <c r="J551" s="137">
        <f t="shared" si="6"/>
        <v>5150.54</v>
      </c>
      <c r="K551" s="138"/>
      <c r="L551" s="138"/>
      <c r="M551" s="138"/>
      <c r="N551" s="138"/>
      <c r="O551" s="138"/>
      <c r="P551" s="138"/>
      <c r="Q551" s="138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x14ac:dyDescent="0.2">
      <c r="A552" s="107" t="s">
        <v>397</v>
      </c>
      <c r="B552" s="48" t="s">
        <v>35</v>
      </c>
      <c r="C552" s="83" t="s">
        <v>187</v>
      </c>
      <c r="D552" s="48" t="s">
        <v>190</v>
      </c>
      <c r="E552" s="143">
        <v>1</v>
      </c>
      <c r="F552" s="87" t="s">
        <v>660</v>
      </c>
      <c r="G552" s="136">
        <v>0</v>
      </c>
      <c r="H552" s="136">
        <v>1030.1099999999999</v>
      </c>
      <c r="I552" s="136">
        <v>4120.43</v>
      </c>
      <c r="J552" s="137">
        <f t="shared" si="6"/>
        <v>5150.54</v>
      </c>
      <c r="K552" s="138"/>
      <c r="L552" s="138"/>
      <c r="M552" s="138"/>
      <c r="N552" s="138"/>
      <c r="O552" s="138"/>
      <c r="P552" s="138"/>
      <c r="Q552" s="138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x14ac:dyDescent="0.2">
      <c r="A553" s="126" t="s">
        <v>404</v>
      </c>
      <c r="B553" s="48" t="s">
        <v>35</v>
      </c>
      <c r="C553" s="83" t="s">
        <v>387</v>
      </c>
      <c r="D553" s="48" t="s">
        <v>190</v>
      </c>
      <c r="E553" s="143">
        <v>1</v>
      </c>
      <c r="F553" s="111" t="s">
        <v>363</v>
      </c>
      <c r="G553" s="136">
        <v>0</v>
      </c>
      <c r="H553" s="136">
        <v>1030.1099999999999</v>
      </c>
      <c r="I553" s="136">
        <v>4120.43</v>
      </c>
      <c r="J553" s="137">
        <f t="shared" si="6"/>
        <v>5150.54</v>
      </c>
      <c r="K553" s="138"/>
      <c r="L553" s="138"/>
      <c r="M553" s="138"/>
      <c r="N553" s="138"/>
      <c r="O553" s="138"/>
      <c r="P553" s="138"/>
      <c r="Q553" s="138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x14ac:dyDescent="0.2">
      <c r="A554" s="107" t="s">
        <v>397</v>
      </c>
      <c r="B554" s="48" t="s">
        <v>35</v>
      </c>
      <c r="C554" s="83" t="s">
        <v>188</v>
      </c>
      <c r="D554" s="48" t="s">
        <v>189</v>
      </c>
      <c r="E554" s="143">
        <v>1</v>
      </c>
      <c r="F554" s="63" t="s">
        <v>506</v>
      </c>
      <c r="G554" s="136">
        <v>0</v>
      </c>
      <c r="H554" s="136">
        <v>0</v>
      </c>
      <c r="I554" s="136">
        <v>4120.43</v>
      </c>
      <c r="J554" s="137">
        <f t="shared" si="6"/>
        <v>4120.43</v>
      </c>
      <c r="K554" s="138"/>
      <c r="L554" s="138"/>
      <c r="M554" s="138"/>
      <c r="N554" s="138"/>
      <c r="O554" s="138"/>
      <c r="P554" s="138"/>
      <c r="Q554" s="138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x14ac:dyDescent="0.2">
      <c r="A555" s="107" t="s">
        <v>397</v>
      </c>
      <c r="B555" s="48" t="s">
        <v>35</v>
      </c>
      <c r="C555" s="83" t="s">
        <v>212</v>
      </c>
      <c r="D555" s="48" t="s">
        <v>190</v>
      </c>
      <c r="E555" s="143">
        <v>1</v>
      </c>
      <c r="F555" s="204" t="s">
        <v>779</v>
      </c>
      <c r="G555" s="136">
        <v>0</v>
      </c>
      <c r="H555" s="136">
        <v>1030.1099999999999</v>
      </c>
      <c r="I555" s="136">
        <v>4120.43</v>
      </c>
      <c r="J555" s="137">
        <f t="shared" si="6"/>
        <v>5150.54</v>
      </c>
      <c r="K555" s="138"/>
      <c r="L555" s="138"/>
      <c r="M555" s="138"/>
      <c r="N555" s="138"/>
      <c r="O555" s="138"/>
      <c r="P555" s="138"/>
      <c r="Q555" s="138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x14ac:dyDescent="0.2">
      <c r="A556" s="126" t="s">
        <v>811</v>
      </c>
      <c r="B556" s="48" t="s">
        <v>35</v>
      </c>
      <c r="C556" s="83" t="s">
        <v>188</v>
      </c>
      <c r="D556" s="48" t="s">
        <v>190</v>
      </c>
      <c r="E556" s="143">
        <v>1</v>
      </c>
      <c r="F556" s="87" t="s">
        <v>812</v>
      </c>
      <c r="G556" s="136">
        <v>0</v>
      </c>
      <c r="H556" s="136">
        <v>1030.1099999999999</v>
      </c>
      <c r="I556" s="136">
        <v>4120.43</v>
      </c>
      <c r="J556" s="137">
        <f t="shared" si="6"/>
        <v>5150.54</v>
      </c>
      <c r="K556" s="138"/>
      <c r="L556" s="138"/>
      <c r="M556" s="138"/>
      <c r="N556" s="138"/>
      <c r="O556" s="138"/>
      <c r="P556" s="138"/>
      <c r="Q556" s="138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x14ac:dyDescent="0.2">
      <c r="A557" s="126" t="s">
        <v>817</v>
      </c>
      <c r="B557" s="48" t="s">
        <v>35</v>
      </c>
      <c r="C557" s="83" t="s">
        <v>188</v>
      </c>
      <c r="D557" s="48" t="s">
        <v>190</v>
      </c>
      <c r="E557" s="143">
        <v>1</v>
      </c>
      <c r="F557" s="87" t="s">
        <v>670</v>
      </c>
      <c r="G557" s="136">
        <v>0</v>
      </c>
      <c r="H557" s="136">
        <v>1030.1099999999999</v>
      </c>
      <c r="I557" s="136">
        <v>4120.43</v>
      </c>
      <c r="J557" s="137">
        <f t="shared" si="6"/>
        <v>5150.54</v>
      </c>
      <c r="K557" s="138"/>
      <c r="L557" s="138"/>
      <c r="M557" s="138"/>
      <c r="N557" s="138"/>
      <c r="O557" s="138"/>
      <c r="P557" s="138"/>
      <c r="Q557" s="138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x14ac:dyDescent="0.2">
      <c r="A558" s="126" t="s">
        <v>258</v>
      </c>
      <c r="B558" s="48" t="s">
        <v>35</v>
      </c>
      <c r="C558" s="83" t="s">
        <v>188</v>
      </c>
      <c r="D558" s="48" t="s">
        <v>190</v>
      </c>
      <c r="E558" s="143">
        <v>1</v>
      </c>
      <c r="F558" s="87" t="s">
        <v>571</v>
      </c>
      <c r="G558" s="136">
        <v>0</v>
      </c>
      <c r="H558" s="136">
        <v>1030.1099999999999</v>
      </c>
      <c r="I558" s="136">
        <v>4120.43</v>
      </c>
      <c r="J558" s="137">
        <f t="shared" si="6"/>
        <v>5150.54</v>
      </c>
      <c r="K558" s="138"/>
      <c r="L558" s="138"/>
      <c r="M558" s="138"/>
      <c r="N558" s="138"/>
      <c r="O558" s="138"/>
      <c r="P558" s="138"/>
      <c r="Q558" s="138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x14ac:dyDescent="0.2">
      <c r="A559" s="126" t="s">
        <v>397</v>
      </c>
      <c r="B559" s="48" t="s">
        <v>35</v>
      </c>
      <c r="C559" s="83" t="s">
        <v>187</v>
      </c>
      <c r="D559" s="48" t="s">
        <v>190</v>
      </c>
      <c r="E559" s="143">
        <v>1</v>
      </c>
      <c r="F559" s="204" t="s">
        <v>830</v>
      </c>
      <c r="G559" s="136">
        <v>0</v>
      </c>
      <c r="H559" s="136">
        <v>1030.1099999999999</v>
      </c>
      <c r="I559" s="136">
        <v>4120.43</v>
      </c>
      <c r="J559" s="137">
        <f t="shared" si="6"/>
        <v>5150.54</v>
      </c>
      <c r="K559" s="138"/>
      <c r="L559" s="138"/>
      <c r="M559" s="138"/>
      <c r="N559" s="138"/>
      <c r="O559" s="138"/>
      <c r="P559" s="138"/>
      <c r="Q559" s="138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x14ac:dyDescent="0.2">
      <c r="A560" s="126" t="s">
        <v>397</v>
      </c>
      <c r="B560" s="48" t="s">
        <v>35</v>
      </c>
      <c r="C560" s="83" t="s">
        <v>188</v>
      </c>
      <c r="D560" s="48" t="s">
        <v>190</v>
      </c>
      <c r="E560" s="143">
        <v>1</v>
      </c>
      <c r="F560" s="204" t="s">
        <v>835</v>
      </c>
      <c r="G560" s="136">
        <v>0</v>
      </c>
      <c r="H560" s="136">
        <v>1030.1099999999999</v>
      </c>
      <c r="I560" s="136">
        <v>4120.43</v>
      </c>
      <c r="J560" s="137">
        <f t="shared" si="6"/>
        <v>5150.54</v>
      </c>
      <c r="K560" s="138"/>
      <c r="L560" s="138"/>
      <c r="M560" s="138"/>
      <c r="N560" s="138"/>
      <c r="O560" s="138"/>
      <c r="P560" s="138"/>
      <c r="Q560" s="138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x14ac:dyDescent="0.2">
      <c r="A561" s="126" t="s">
        <v>397</v>
      </c>
      <c r="B561" s="48" t="s">
        <v>35</v>
      </c>
      <c r="C561" s="83" t="s">
        <v>212</v>
      </c>
      <c r="D561" s="48" t="s">
        <v>190</v>
      </c>
      <c r="E561" s="143">
        <v>1</v>
      </c>
      <c r="F561" s="204" t="s">
        <v>836</v>
      </c>
      <c r="G561" s="136">
        <v>0</v>
      </c>
      <c r="H561" s="136">
        <v>1030.1099999999999</v>
      </c>
      <c r="I561" s="136">
        <v>4120.43</v>
      </c>
      <c r="J561" s="137">
        <f t="shared" si="6"/>
        <v>5150.54</v>
      </c>
      <c r="K561" s="138"/>
      <c r="L561" s="138"/>
      <c r="M561" s="138"/>
      <c r="N561" s="138"/>
      <c r="O561" s="138"/>
      <c r="P561" s="138"/>
      <c r="Q561" s="138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x14ac:dyDescent="0.2">
      <c r="A562" s="126" t="s">
        <v>397</v>
      </c>
      <c r="B562" s="48" t="s">
        <v>35</v>
      </c>
      <c r="C562" s="83" t="s">
        <v>187</v>
      </c>
      <c r="D562" s="48" t="s">
        <v>190</v>
      </c>
      <c r="E562" s="143">
        <v>1</v>
      </c>
      <c r="F562" s="204" t="s">
        <v>837</v>
      </c>
      <c r="G562" s="136">
        <v>0</v>
      </c>
      <c r="H562" s="136">
        <v>1030.1099999999999</v>
      </c>
      <c r="I562" s="136">
        <v>4120.43</v>
      </c>
      <c r="J562" s="137">
        <f t="shared" si="6"/>
        <v>5150.54</v>
      </c>
      <c r="K562" s="138"/>
      <c r="L562" s="138"/>
      <c r="M562" s="138"/>
      <c r="N562" s="138"/>
      <c r="O562" s="138"/>
      <c r="P562" s="138"/>
      <c r="Q562" s="138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x14ac:dyDescent="0.2">
      <c r="A563" s="126" t="s">
        <v>397</v>
      </c>
      <c r="B563" s="48" t="s">
        <v>35</v>
      </c>
      <c r="C563" s="83" t="s">
        <v>212</v>
      </c>
      <c r="D563" s="48" t="s">
        <v>190</v>
      </c>
      <c r="E563" s="143">
        <v>1</v>
      </c>
      <c r="F563" s="87" t="s">
        <v>408</v>
      </c>
      <c r="G563" s="136">
        <v>0</v>
      </c>
      <c r="H563" s="136">
        <v>1030.1099999999999</v>
      </c>
      <c r="I563" s="136">
        <v>4120.43</v>
      </c>
      <c r="J563" s="137">
        <f t="shared" si="6"/>
        <v>5150.54</v>
      </c>
      <c r="K563" s="138"/>
      <c r="L563" s="138"/>
      <c r="M563" s="138"/>
      <c r="N563" s="138"/>
      <c r="O563" s="138"/>
      <c r="P563" s="138"/>
      <c r="Q563" s="138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x14ac:dyDescent="0.2">
      <c r="A564" s="126" t="s">
        <v>914</v>
      </c>
      <c r="B564" s="48" t="s">
        <v>35</v>
      </c>
      <c r="C564" s="83" t="s">
        <v>212</v>
      </c>
      <c r="D564" s="48" t="s">
        <v>190</v>
      </c>
      <c r="E564" s="143">
        <v>1</v>
      </c>
      <c r="F564" s="87" t="s">
        <v>913</v>
      </c>
      <c r="G564" s="136">
        <v>0</v>
      </c>
      <c r="H564" s="136">
        <v>1030.1099999999999</v>
      </c>
      <c r="I564" s="136">
        <v>4120.43</v>
      </c>
      <c r="J564" s="137">
        <f t="shared" si="6"/>
        <v>5150.54</v>
      </c>
      <c r="K564" s="138"/>
      <c r="L564" s="138"/>
      <c r="M564" s="138"/>
      <c r="N564" s="138"/>
      <c r="O564" s="138"/>
      <c r="P564" s="138"/>
      <c r="Q564" s="138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x14ac:dyDescent="0.2">
      <c r="A565" s="126" t="s">
        <v>397</v>
      </c>
      <c r="B565" s="48" t="s">
        <v>35</v>
      </c>
      <c r="C565" s="83" t="s">
        <v>777</v>
      </c>
      <c r="D565" s="48" t="s">
        <v>190</v>
      </c>
      <c r="E565" s="143">
        <v>1</v>
      </c>
      <c r="F565" s="87" t="s">
        <v>927</v>
      </c>
      <c r="G565" s="136">
        <v>0</v>
      </c>
      <c r="H565" s="136">
        <v>1030.1099999999999</v>
      </c>
      <c r="I565" s="136">
        <v>4120.43</v>
      </c>
      <c r="J565" s="137">
        <f t="shared" si="6"/>
        <v>5150.54</v>
      </c>
      <c r="K565" s="138"/>
      <c r="L565" s="138"/>
      <c r="M565" s="138"/>
      <c r="N565" s="138"/>
      <c r="O565" s="138"/>
      <c r="P565" s="138"/>
      <c r="Q565" s="138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x14ac:dyDescent="0.2">
      <c r="A566" s="62" t="s">
        <v>192</v>
      </c>
      <c r="B566" s="48" t="s">
        <v>35</v>
      </c>
      <c r="C566" s="52" t="s">
        <v>192</v>
      </c>
      <c r="D566" s="48" t="s">
        <v>192</v>
      </c>
      <c r="E566" s="143">
        <v>1</v>
      </c>
      <c r="F566" s="64" t="s">
        <v>192</v>
      </c>
      <c r="G566" s="136">
        <v>0</v>
      </c>
      <c r="H566" s="136">
        <v>0</v>
      </c>
      <c r="I566" s="136">
        <v>0</v>
      </c>
      <c r="J566" s="137">
        <f t="shared" si="6"/>
        <v>0</v>
      </c>
      <c r="K566" s="138"/>
      <c r="L566" s="138"/>
      <c r="M566" s="138"/>
      <c r="N566" s="138"/>
      <c r="O566" s="138"/>
      <c r="P566" s="138"/>
      <c r="Q566" s="138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x14ac:dyDescent="0.2">
      <c r="A567" s="62" t="s">
        <v>192</v>
      </c>
      <c r="B567" s="48" t="s">
        <v>35</v>
      </c>
      <c r="C567" s="52" t="s">
        <v>192</v>
      </c>
      <c r="D567" s="48" t="s">
        <v>192</v>
      </c>
      <c r="E567" s="143">
        <v>1</v>
      </c>
      <c r="F567" s="64" t="s">
        <v>192</v>
      </c>
      <c r="G567" s="136">
        <v>0</v>
      </c>
      <c r="H567" s="136">
        <v>0</v>
      </c>
      <c r="I567" s="136">
        <v>0</v>
      </c>
      <c r="J567" s="137">
        <f t="shared" si="6"/>
        <v>0</v>
      </c>
      <c r="K567" s="138"/>
      <c r="L567" s="138"/>
      <c r="M567" s="138"/>
      <c r="N567" s="138"/>
      <c r="O567" s="138"/>
      <c r="P567" s="138"/>
      <c r="Q567" s="138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x14ac:dyDescent="0.2">
      <c r="A568" s="62" t="s">
        <v>192</v>
      </c>
      <c r="B568" s="48" t="s">
        <v>35</v>
      </c>
      <c r="C568" s="52" t="s">
        <v>192</v>
      </c>
      <c r="D568" s="48" t="s">
        <v>192</v>
      </c>
      <c r="E568" s="143">
        <v>1</v>
      </c>
      <c r="F568" s="64" t="s">
        <v>192</v>
      </c>
      <c r="G568" s="136">
        <v>0</v>
      </c>
      <c r="H568" s="136">
        <v>0</v>
      </c>
      <c r="I568" s="136">
        <v>0</v>
      </c>
      <c r="J568" s="137">
        <f t="shared" si="6"/>
        <v>0</v>
      </c>
      <c r="K568" s="138"/>
      <c r="L568" s="138"/>
      <c r="M568" s="138"/>
      <c r="N568" s="138"/>
      <c r="O568" s="138"/>
      <c r="P568" s="138"/>
      <c r="Q568" s="138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x14ac:dyDescent="0.2">
      <c r="A569" s="62" t="s">
        <v>192</v>
      </c>
      <c r="B569" s="48" t="s">
        <v>35</v>
      </c>
      <c r="C569" s="52" t="s">
        <v>192</v>
      </c>
      <c r="D569" s="48" t="s">
        <v>192</v>
      </c>
      <c r="E569" s="143">
        <v>1</v>
      </c>
      <c r="F569" s="64" t="s">
        <v>192</v>
      </c>
      <c r="G569" s="136">
        <v>0</v>
      </c>
      <c r="H569" s="136">
        <v>0</v>
      </c>
      <c r="I569" s="136">
        <v>0</v>
      </c>
      <c r="J569" s="137">
        <f t="shared" si="6"/>
        <v>0</v>
      </c>
      <c r="K569" s="138"/>
      <c r="L569" s="138"/>
      <c r="M569" s="138"/>
      <c r="N569" s="138"/>
      <c r="O569" s="138"/>
      <c r="P569" s="138"/>
      <c r="Q569" s="138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x14ac:dyDescent="0.2">
      <c r="A570" s="62" t="s">
        <v>192</v>
      </c>
      <c r="B570" s="48" t="s">
        <v>35</v>
      </c>
      <c r="C570" s="52" t="s">
        <v>192</v>
      </c>
      <c r="D570" s="48" t="s">
        <v>192</v>
      </c>
      <c r="E570" s="143">
        <v>1</v>
      </c>
      <c r="F570" s="64" t="s">
        <v>192</v>
      </c>
      <c r="G570" s="136">
        <v>0</v>
      </c>
      <c r="H570" s="136">
        <v>0</v>
      </c>
      <c r="I570" s="136">
        <v>0</v>
      </c>
      <c r="J570" s="137">
        <f t="shared" si="6"/>
        <v>0</v>
      </c>
      <c r="K570" s="138"/>
      <c r="L570" s="138"/>
      <c r="M570" s="138"/>
      <c r="N570" s="138"/>
      <c r="O570" s="138"/>
      <c r="P570" s="138"/>
      <c r="Q570" s="138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x14ac:dyDescent="0.2">
      <c r="A571" s="62" t="s">
        <v>192</v>
      </c>
      <c r="B571" s="48" t="s">
        <v>35</v>
      </c>
      <c r="C571" s="52" t="s">
        <v>192</v>
      </c>
      <c r="D571" s="48" t="s">
        <v>192</v>
      </c>
      <c r="E571" s="143">
        <v>1</v>
      </c>
      <c r="F571" s="64" t="s">
        <v>192</v>
      </c>
      <c r="G571" s="136">
        <v>0</v>
      </c>
      <c r="H571" s="136">
        <v>0</v>
      </c>
      <c r="I571" s="136">
        <v>0</v>
      </c>
      <c r="J571" s="137">
        <f t="shared" si="6"/>
        <v>0</v>
      </c>
      <c r="K571" s="138"/>
      <c r="L571" s="138"/>
      <c r="M571" s="138"/>
      <c r="N571" s="138"/>
      <c r="O571" s="138"/>
      <c r="P571" s="138"/>
      <c r="Q571" s="138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x14ac:dyDescent="0.2">
      <c r="A572" s="62" t="s">
        <v>192</v>
      </c>
      <c r="B572" s="48" t="s">
        <v>35</v>
      </c>
      <c r="C572" s="52" t="s">
        <v>192</v>
      </c>
      <c r="D572" s="48" t="s">
        <v>192</v>
      </c>
      <c r="E572" s="143">
        <v>1</v>
      </c>
      <c r="F572" s="64" t="s">
        <v>192</v>
      </c>
      <c r="G572" s="136">
        <v>0</v>
      </c>
      <c r="H572" s="136">
        <v>0</v>
      </c>
      <c r="I572" s="136">
        <v>0</v>
      </c>
      <c r="J572" s="137">
        <f t="shared" si="6"/>
        <v>0</v>
      </c>
      <c r="K572" s="138"/>
      <c r="L572" s="138"/>
      <c r="M572" s="138"/>
      <c r="N572" s="138"/>
      <c r="O572" s="138"/>
      <c r="P572" s="138"/>
      <c r="Q572" s="138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x14ac:dyDescent="0.2">
      <c r="A573" s="62" t="s">
        <v>192</v>
      </c>
      <c r="B573" s="48" t="s">
        <v>35</v>
      </c>
      <c r="C573" s="52" t="s">
        <v>192</v>
      </c>
      <c r="D573" s="48" t="s">
        <v>192</v>
      </c>
      <c r="E573" s="143">
        <v>1</v>
      </c>
      <c r="F573" s="64" t="s">
        <v>192</v>
      </c>
      <c r="G573" s="136">
        <v>0</v>
      </c>
      <c r="H573" s="136">
        <v>0</v>
      </c>
      <c r="I573" s="136">
        <v>0</v>
      </c>
      <c r="J573" s="137">
        <f t="shared" si="6"/>
        <v>0</v>
      </c>
      <c r="K573" s="138"/>
      <c r="L573" s="138"/>
      <c r="M573" s="138"/>
      <c r="N573" s="138"/>
      <c r="O573" s="138"/>
      <c r="P573" s="138"/>
      <c r="Q573" s="138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x14ac:dyDescent="0.2">
      <c r="A574" s="62" t="s">
        <v>192</v>
      </c>
      <c r="B574" s="48" t="s">
        <v>35</v>
      </c>
      <c r="C574" s="52" t="s">
        <v>192</v>
      </c>
      <c r="D574" s="48" t="s">
        <v>192</v>
      </c>
      <c r="E574" s="143">
        <v>1</v>
      </c>
      <c r="F574" s="64" t="s">
        <v>192</v>
      </c>
      <c r="G574" s="136">
        <v>0</v>
      </c>
      <c r="H574" s="136">
        <v>0</v>
      </c>
      <c r="I574" s="136">
        <v>0</v>
      </c>
      <c r="J574" s="137">
        <f t="shared" si="6"/>
        <v>0</v>
      </c>
      <c r="K574" s="138"/>
      <c r="L574" s="138"/>
      <c r="M574" s="138"/>
      <c r="N574" s="138"/>
      <c r="O574" s="138"/>
      <c r="P574" s="138"/>
      <c r="Q574" s="138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x14ac:dyDescent="0.2">
      <c r="A575" s="62" t="s">
        <v>192</v>
      </c>
      <c r="B575" s="48" t="s">
        <v>35</v>
      </c>
      <c r="C575" s="52" t="s">
        <v>192</v>
      </c>
      <c r="D575" s="48" t="s">
        <v>192</v>
      </c>
      <c r="E575" s="143">
        <v>1</v>
      </c>
      <c r="F575" s="64" t="s">
        <v>192</v>
      </c>
      <c r="G575" s="136">
        <v>0</v>
      </c>
      <c r="H575" s="136">
        <v>0</v>
      </c>
      <c r="I575" s="136">
        <v>0</v>
      </c>
      <c r="J575" s="137">
        <f t="shared" si="6"/>
        <v>0</v>
      </c>
      <c r="K575" s="138"/>
      <c r="L575" s="138"/>
      <c r="M575" s="138"/>
      <c r="N575" s="138"/>
      <c r="O575" s="138"/>
      <c r="P575" s="138"/>
      <c r="Q575" s="138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x14ac:dyDescent="0.2">
      <c r="A576" s="62" t="s">
        <v>192</v>
      </c>
      <c r="B576" s="48" t="s">
        <v>35</v>
      </c>
      <c r="C576" s="52" t="s">
        <v>192</v>
      </c>
      <c r="D576" s="48" t="s">
        <v>192</v>
      </c>
      <c r="E576" s="143">
        <v>1</v>
      </c>
      <c r="F576" s="64" t="s">
        <v>192</v>
      </c>
      <c r="G576" s="136">
        <v>0</v>
      </c>
      <c r="H576" s="136">
        <v>0</v>
      </c>
      <c r="I576" s="136">
        <v>0</v>
      </c>
      <c r="J576" s="137">
        <f t="shared" si="6"/>
        <v>0</v>
      </c>
      <c r="K576" s="138"/>
      <c r="L576" s="138"/>
      <c r="M576" s="138"/>
      <c r="N576" s="138"/>
      <c r="O576" s="138"/>
      <c r="P576" s="138"/>
      <c r="Q576" s="138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x14ac:dyDescent="0.2">
      <c r="A577" s="62" t="s">
        <v>192</v>
      </c>
      <c r="B577" s="48" t="s">
        <v>35</v>
      </c>
      <c r="C577" s="52" t="s">
        <v>192</v>
      </c>
      <c r="D577" s="48" t="s">
        <v>192</v>
      </c>
      <c r="E577" s="143">
        <v>1</v>
      </c>
      <c r="F577" s="64" t="s">
        <v>192</v>
      </c>
      <c r="G577" s="136">
        <v>0</v>
      </c>
      <c r="H577" s="136">
        <v>0</v>
      </c>
      <c r="I577" s="136">
        <v>0</v>
      </c>
      <c r="J577" s="137">
        <f t="shared" si="6"/>
        <v>0</v>
      </c>
      <c r="K577" s="138"/>
      <c r="L577" s="138"/>
      <c r="M577" s="138"/>
      <c r="N577" s="138"/>
      <c r="O577" s="138"/>
      <c r="P577" s="138"/>
      <c r="Q577" s="138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x14ac:dyDescent="0.2">
      <c r="A578" s="62" t="s">
        <v>192</v>
      </c>
      <c r="B578" s="48" t="s">
        <v>35</v>
      </c>
      <c r="C578" s="52" t="s">
        <v>192</v>
      </c>
      <c r="D578" s="48" t="s">
        <v>192</v>
      </c>
      <c r="E578" s="143">
        <v>1</v>
      </c>
      <c r="F578" s="64" t="s">
        <v>192</v>
      </c>
      <c r="G578" s="136">
        <v>0</v>
      </c>
      <c r="H578" s="136">
        <v>0</v>
      </c>
      <c r="I578" s="136">
        <v>0</v>
      </c>
      <c r="J578" s="137">
        <f t="shared" si="6"/>
        <v>0</v>
      </c>
      <c r="K578" s="138"/>
      <c r="L578" s="138"/>
      <c r="M578" s="138"/>
      <c r="N578" s="138"/>
      <c r="O578" s="138"/>
      <c r="P578" s="138"/>
      <c r="Q578" s="138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x14ac:dyDescent="0.2">
      <c r="A579" s="62" t="s">
        <v>192</v>
      </c>
      <c r="B579" s="48" t="s">
        <v>35</v>
      </c>
      <c r="C579" s="52" t="s">
        <v>192</v>
      </c>
      <c r="D579" s="48" t="s">
        <v>192</v>
      </c>
      <c r="E579" s="143">
        <v>1</v>
      </c>
      <c r="F579" s="64" t="s">
        <v>192</v>
      </c>
      <c r="G579" s="136">
        <v>0</v>
      </c>
      <c r="H579" s="136">
        <v>0</v>
      </c>
      <c r="I579" s="136">
        <v>0</v>
      </c>
      <c r="J579" s="137">
        <f t="shared" si="6"/>
        <v>0</v>
      </c>
      <c r="K579" s="138"/>
      <c r="L579" s="138"/>
      <c r="M579" s="138"/>
      <c r="N579" s="138"/>
      <c r="O579" s="138"/>
      <c r="P579" s="138"/>
      <c r="Q579" s="138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x14ac:dyDescent="0.2">
      <c r="A580" s="62" t="s">
        <v>192</v>
      </c>
      <c r="B580" s="48" t="s">
        <v>35</v>
      </c>
      <c r="C580" s="52" t="s">
        <v>192</v>
      </c>
      <c r="D580" s="48" t="s">
        <v>192</v>
      </c>
      <c r="E580" s="143">
        <v>1</v>
      </c>
      <c r="F580" s="64" t="s">
        <v>192</v>
      </c>
      <c r="G580" s="136">
        <v>0</v>
      </c>
      <c r="H580" s="136">
        <v>0</v>
      </c>
      <c r="I580" s="136">
        <v>0</v>
      </c>
      <c r="J580" s="137">
        <f t="shared" si="6"/>
        <v>0</v>
      </c>
      <c r="K580" s="138"/>
      <c r="L580" s="138"/>
      <c r="M580" s="138"/>
      <c r="N580" s="138"/>
      <c r="O580" s="138"/>
      <c r="P580" s="138"/>
      <c r="Q580" s="138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x14ac:dyDescent="0.2">
      <c r="A581" s="62" t="s">
        <v>192</v>
      </c>
      <c r="B581" s="48" t="s">
        <v>35</v>
      </c>
      <c r="C581" s="52" t="s">
        <v>192</v>
      </c>
      <c r="D581" s="48" t="s">
        <v>192</v>
      </c>
      <c r="E581" s="143">
        <v>1</v>
      </c>
      <c r="F581" s="64" t="s">
        <v>192</v>
      </c>
      <c r="G581" s="136">
        <v>0</v>
      </c>
      <c r="H581" s="136">
        <v>0</v>
      </c>
      <c r="I581" s="136">
        <v>0</v>
      </c>
      <c r="J581" s="137">
        <f t="shared" si="6"/>
        <v>0</v>
      </c>
      <c r="K581" s="138"/>
      <c r="L581" s="138"/>
      <c r="M581" s="138"/>
      <c r="N581" s="138"/>
      <c r="O581" s="138"/>
      <c r="P581" s="138"/>
      <c r="Q581" s="138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x14ac:dyDescent="0.2">
      <c r="A582" s="62" t="s">
        <v>192</v>
      </c>
      <c r="B582" s="48" t="s">
        <v>35</v>
      </c>
      <c r="C582" s="52" t="s">
        <v>192</v>
      </c>
      <c r="D582" s="48" t="s">
        <v>192</v>
      </c>
      <c r="E582" s="143">
        <v>1</v>
      </c>
      <c r="F582" s="64" t="s">
        <v>192</v>
      </c>
      <c r="G582" s="136">
        <v>0</v>
      </c>
      <c r="H582" s="136">
        <v>0</v>
      </c>
      <c r="I582" s="136">
        <v>0</v>
      </c>
      <c r="J582" s="137">
        <f t="shared" si="6"/>
        <v>0</v>
      </c>
      <c r="K582" s="138"/>
      <c r="L582" s="138"/>
      <c r="M582" s="138"/>
      <c r="N582" s="138"/>
      <c r="O582" s="138"/>
      <c r="P582" s="138"/>
      <c r="Q582" s="138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x14ac:dyDescent="0.2">
      <c r="A583" s="62" t="s">
        <v>192</v>
      </c>
      <c r="B583" s="48" t="s">
        <v>35</v>
      </c>
      <c r="C583" s="52" t="s">
        <v>192</v>
      </c>
      <c r="D583" s="48" t="s">
        <v>192</v>
      </c>
      <c r="E583" s="143">
        <v>1</v>
      </c>
      <c r="F583" s="64" t="s">
        <v>192</v>
      </c>
      <c r="G583" s="136">
        <v>0</v>
      </c>
      <c r="H583" s="136">
        <v>0</v>
      </c>
      <c r="I583" s="136">
        <v>0</v>
      </c>
      <c r="J583" s="137">
        <f t="shared" si="6"/>
        <v>0</v>
      </c>
      <c r="K583" s="138"/>
      <c r="L583" s="138"/>
      <c r="M583" s="138"/>
      <c r="N583" s="138"/>
      <c r="O583" s="138"/>
      <c r="P583" s="138"/>
      <c r="Q583" s="138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x14ac:dyDescent="0.2">
      <c r="A584" s="62" t="s">
        <v>192</v>
      </c>
      <c r="B584" s="48" t="s">
        <v>35</v>
      </c>
      <c r="C584" s="52" t="s">
        <v>192</v>
      </c>
      <c r="D584" s="48" t="s">
        <v>192</v>
      </c>
      <c r="E584" s="143">
        <v>1</v>
      </c>
      <c r="F584" s="64" t="s">
        <v>192</v>
      </c>
      <c r="G584" s="136">
        <v>0</v>
      </c>
      <c r="H584" s="136">
        <v>0</v>
      </c>
      <c r="I584" s="136">
        <v>0</v>
      </c>
      <c r="J584" s="137">
        <f t="shared" si="6"/>
        <v>0</v>
      </c>
      <c r="K584" s="138"/>
      <c r="L584" s="138"/>
      <c r="M584" s="138"/>
      <c r="N584" s="138"/>
      <c r="O584" s="138"/>
      <c r="P584" s="138"/>
      <c r="Q584" s="138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x14ac:dyDescent="0.2">
      <c r="A585" s="62" t="s">
        <v>192</v>
      </c>
      <c r="B585" s="48" t="s">
        <v>35</v>
      </c>
      <c r="C585" s="52" t="s">
        <v>192</v>
      </c>
      <c r="D585" s="48" t="s">
        <v>192</v>
      </c>
      <c r="E585" s="143">
        <v>1</v>
      </c>
      <c r="F585" s="64" t="s">
        <v>192</v>
      </c>
      <c r="G585" s="136">
        <v>0</v>
      </c>
      <c r="H585" s="136">
        <v>0</v>
      </c>
      <c r="I585" s="136">
        <v>0</v>
      </c>
      <c r="J585" s="137">
        <f t="shared" si="6"/>
        <v>0</v>
      </c>
      <c r="K585" s="138"/>
      <c r="L585" s="138"/>
      <c r="M585" s="138"/>
      <c r="N585" s="138"/>
      <c r="O585" s="138"/>
      <c r="P585" s="138"/>
      <c r="Q585" s="138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x14ac:dyDescent="0.2">
      <c r="A586" s="62" t="s">
        <v>192</v>
      </c>
      <c r="B586" s="48" t="s">
        <v>35</v>
      </c>
      <c r="C586" s="52" t="s">
        <v>192</v>
      </c>
      <c r="D586" s="48" t="s">
        <v>192</v>
      </c>
      <c r="E586" s="143">
        <v>1</v>
      </c>
      <c r="F586" s="64" t="s">
        <v>192</v>
      </c>
      <c r="G586" s="136">
        <v>0</v>
      </c>
      <c r="H586" s="136">
        <v>0</v>
      </c>
      <c r="I586" s="136">
        <v>0</v>
      </c>
      <c r="J586" s="137">
        <f t="shared" si="6"/>
        <v>0</v>
      </c>
      <c r="K586" s="138"/>
      <c r="L586" s="138"/>
      <c r="M586" s="138"/>
      <c r="N586" s="138"/>
      <c r="O586" s="138"/>
      <c r="P586" s="138"/>
      <c r="Q586" s="138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x14ac:dyDescent="0.2">
      <c r="A587" s="62" t="s">
        <v>192</v>
      </c>
      <c r="B587" s="48" t="s">
        <v>35</v>
      </c>
      <c r="C587" s="52" t="s">
        <v>192</v>
      </c>
      <c r="D587" s="48" t="s">
        <v>192</v>
      </c>
      <c r="E587" s="143">
        <v>1</v>
      </c>
      <c r="F587" s="64" t="s">
        <v>192</v>
      </c>
      <c r="G587" s="136">
        <v>0</v>
      </c>
      <c r="H587" s="136">
        <v>0</v>
      </c>
      <c r="I587" s="136">
        <v>0</v>
      </c>
      <c r="J587" s="137">
        <f t="shared" si="6"/>
        <v>0</v>
      </c>
      <c r="K587" s="138"/>
      <c r="L587" s="138"/>
      <c r="M587" s="138"/>
      <c r="N587" s="138"/>
      <c r="O587" s="138"/>
      <c r="P587" s="138"/>
      <c r="Q587" s="138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x14ac:dyDescent="0.2">
      <c r="A588" s="62" t="s">
        <v>192</v>
      </c>
      <c r="B588" s="48" t="s">
        <v>35</v>
      </c>
      <c r="C588" s="52" t="s">
        <v>192</v>
      </c>
      <c r="D588" s="48" t="s">
        <v>192</v>
      </c>
      <c r="E588" s="143">
        <v>1</v>
      </c>
      <c r="F588" s="64" t="s">
        <v>192</v>
      </c>
      <c r="G588" s="136">
        <v>0</v>
      </c>
      <c r="H588" s="136">
        <v>0</v>
      </c>
      <c r="I588" s="136">
        <v>0</v>
      </c>
      <c r="J588" s="137">
        <f t="shared" si="6"/>
        <v>0</v>
      </c>
      <c r="K588" s="138"/>
      <c r="L588" s="138"/>
      <c r="M588" s="138"/>
      <c r="N588" s="138"/>
      <c r="O588" s="138"/>
      <c r="P588" s="138"/>
      <c r="Q588" s="138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x14ac:dyDescent="0.2">
      <c r="A589" s="62" t="s">
        <v>192</v>
      </c>
      <c r="B589" s="48" t="s">
        <v>35</v>
      </c>
      <c r="C589" s="52" t="s">
        <v>192</v>
      </c>
      <c r="D589" s="48" t="s">
        <v>192</v>
      </c>
      <c r="E589" s="143">
        <v>1</v>
      </c>
      <c r="F589" s="64" t="s">
        <v>192</v>
      </c>
      <c r="G589" s="136">
        <v>0</v>
      </c>
      <c r="H589" s="136">
        <v>0</v>
      </c>
      <c r="I589" s="136">
        <v>0</v>
      </c>
      <c r="J589" s="137">
        <f t="shared" si="6"/>
        <v>0</v>
      </c>
      <c r="K589" s="138"/>
      <c r="L589" s="138"/>
      <c r="M589" s="138"/>
      <c r="N589" s="138"/>
      <c r="O589" s="138"/>
      <c r="P589" s="138"/>
      <c r="Q589" s="138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x14ac:dyDescent="0.2">
      <c r="A590" s="62" t="s">
        <v>192</v>
      </c>
      <c r="B590" s="48" t="s">
        <v>35</v>
      </c>
      <c r="C590" s="52" t="s">
        <v>192</v>
      </c>
      <c r="D590" s="48" t="s">
        <v>192</v>
      </c>
      <c r="E590" s="143">
        <v>1</v>
      </c>
      <c r="F590" s="64" t="s">
        <v>192</v>
      </c>
      <c r="G590" s="136">
        <v>0</v>
      </c>
      <c r="H590" s="136">
        <v>0</v>
      </c>
      <c r="I590" s="136">
        <v>0</v>
      </c>
      <c r="J590" s="137">
        <f t="shared" si="6"/>
        <v>0</v>
      </c>
      <c r="K590" s="138"/>
      <c r="L590" s="138"/>
      <c r="M590" s="138"/>
      <c r="N590" s="138"/>
      <c r="O590" s="138"/>
      <c r="P590" s="138"/>
      <c r="Q590" s="138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x14ac:dyDescent="0.2">
      <c r="A591" s="62" t="s">
        <v>192</v>
      </c>
      <c r="B591" s="48" t="s">
        <v>35</v>
      </c>
      <c r="C591" s="52" t="s">
        <v>192</v>
      </c>
      <c r="D591" s="48" t="s">
        <v>192</v>
      </c>
      <c r="E591" s="143">
        <v>1</v>
      </c>
      <c r="F591" s="64" t="s">
        <v>192</v>
      </c>
      <c r="G591" s="136">
        <v>0</v>
      </c>
      <c r="H591" s="136">
        <v>0</v>
      </c>
      <c r="I591" s="136">
        <v>0</v>
      </c>
      <c r="J591" s="137">
        <f t="shared" si="6"/>
        <v>0</v>
      </c>
      <c r="K591" s="138"/>
      <c r="L591" s="138"/>
      <c r="M591" s="138"/>
      <c r="N591" s="138"/>
      <c r="O591" s="138"/>
      <c r="P591" s="138"/>
      <c r="Q591" s="138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x14ac:dyDescent="0.2">
      <c r="A592" s="62" t="s">
        <v>192</v>
      </c>
      <c r="B592" s="48" t="s">
        <v>35</v>
      </c>
      <c r="C592" s="52" t="s">
        <v>192</v>
      </c>
      <c r="D592" s="48" t="s">
        <v>192</v>
      </c>
      <c r="E592" s="143">
        <v>1</v>
      </c>
      <c r="F592" s="64" t="s">
        <v>192</v>
      </c>
      <c r="G592" s="136">
        <v>0</v>
      </c>
      <c r="H592" s="136">
        <v>0</v>
      </c>
      <c r="I592" s="136">
        <v>0</v>
      </c>
      <c r="J592" s="137">
        <f t="shared" si="6"/>
        <v>0</v>
      </c>
      <c r="K592" s="138"/>
      <c r="L592" s="138"/>
      <c r="M592" s="138"/>
      <c r="N592" s="138"/>
      <c r="O592" s="138"/>
      <c r="P592" s="138"/>
      <c r="Q592" s="138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x14ac:dyDescent="0.2">
      <c r="A593" s="62" t="s">
        <v>192</v>
      </c>
      <c r="B593" s="48" t="s">
        <v>35</v>
      </c>
      <c r="C593" s="52" t="s">
        <v>192</v>
      </c>
      <c r="D593" s="48" t="s">
        <v>192</v>
      </c>
      <c r="E593" s="143">
        <v>1</v>
      </c>
      <c r="F593" s="64" t="s">
        <v>192</v>
      </c>
      <c r="G593" s="136">
        <v>0</v>
      </c>
      <c r="H593" s="136">
        <v>0</v>
      </c>
      <c r="I593" s="136">
        <v>0</v>
      </c>
      <c r="J593" s="137">
        <f t="shared" si="6"/>
        <v>0</v>
      </c>
      <c r="K593" s="138"/>
      <c r="L593" s="138"/>
      <c r="M593" s="138"/>
      <c r="N593" s="138"/>
      <c r="O593" s="138"/>
      <c r="P593" s="138"/>
      <c r="Q593" s="138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x14ac:dyDescent="0.2">
      <c r="A594" s="62" t="s">
        <v>192</v>
      </c>
      <c r="B594" s="48" t="s">
        <v>35</v>
      </c>
      <c r="C594" s="52" t="s">
        <v>192</v>
      </c>
      <c r="D594" s="48" t="s">
        <v>192</v>
      </c>
      <c r="E594" s="143">
        <v>1</v>
      </c>
      <c r="F594" s="64" t="s">
        <v>192</v>
      </c>
      <c r="G594" s="136">
        <v>0</v>
      </c>
      <c r="H594" s="136">
        <v>0</v>
      </c>
      <c r="I594" s="136">
        <v>0</v>
      </c>
      <c r="J594" s="137">
        <f t="shared" si="6"/>
        <v>0</v>
      </c>
      <c r="K594" s="138"/>
      <c r="L594" s="138"/>
      <c r="M594" s="138"/>
      <c r="N594" s="138"/>
      <c r="O594" s="138"/>
      <c r="P594" s="138"/>
      <c r="Q594" s="138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x14ac:dyDescent="0.2">
      <c r="A595" s="62" t="s">
        <v>192</v>
      </c>
      <c r="B595" s="48" t="s">
        <v>35</v>
      </c>
      <c r="C595" s="52" t="s">
        <v>192</v>
      </c>
      <c r="D595" s="48" t="s">
        <v>192</v>
      </c>
      <c r="E595" s="143">
        <v>1</v>
      </c>
      <c r="F595" s="64" t="s">
        <v>192</v>
      </c>
      <c r="G595" s="136">
        <v>0</v>
      </c>
      <c r="H595" s="136">
        <v>0</v>
      </c>
      <c r="I595" s="136">
        <v>0</v>
      </c>
      <c r="J595" s="137">
        <f t="shared" si="6"/>
        <v>0</v>
      </c>
      <c r="K595" s="138"/>
      <c r="L595" s="138"/>
      <c r="M595" s="138"/>
      <c r="N595" s="138"/>
      <c r="O595" s="138"/>
      <c r="P595" s="138"/>
      <c r="Q595" s="138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x14ac:dyDescent="0.2">
      <c r="A596" s="62" t="s">
        <v>192</v>
      </c>
      <c r="B596" s="48" t="s">
        <v>35</v>
      </c>
      <c r="C596" s="52" t="s">
        <v>192</v>
      </c>
      <c r="D596" s="48" t="s">
        <v>192</v>
      </c>
      <c r="E596" s="143">
        <v>1</v>
      </c>
      <c r="F596" s="64" t="s">
        <v>192</v>
      </c>
      <c r="G596" s="136">
        <v>0</v>
      </c>
      <c r="H596" s="136">
        <v>0</v>
      </c>
      <c r="I596" s="136">
        <v>0</v>
      </c>
      <c r="J596" s="137">
        <f t="shared" si="6"/>
        <v>0</v>
      </c>
      <c r="K596" s="138"/>
      <c r="L596" s="138"/>
      <c r="M596" s="138"/>
      <c r="N596" s="138"/>
      <c r="O596" s="138"/>
      <c r="P596" s="138"/>
      <c r="Q596" s="138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x14ac:dyDescent="0.2">
      <c r="A597" s="62" t="s">
        <v>192</v>
      </c>
      <c r="B597" s="48" t="s">
        <v>35</v>
      </c>
      <c r="C597" s="52" t="s">
        <v>192</v>
      </c>
      <c r="D597" s="48" t="s">
        <v>192</v>
      </c>
      <c r="E597" s="143">
        <v>1</v>
      </c>
      <c r="F597" s="64" t="s">
        <v>192</v>
      </c>
      <c r="G597" s="136">
        <v>0</v>
      </c>
      <c r="H597" s="136">
        <v>0</v>
      </c>
      <c r="I597" s="136">
        <v>0</v>
      </c>
      <c r="J597" s="137">
        <f t="shared" si="6"/>
        <v>0</v>
      </c>
      <c r="K597" s="138"/>
      <c r="L597" s="138"/>
      <c r="M597" s="138"/>
      <c r="N597" s="138"/>
      <c r="O597" s="138"/>
      <c r="P597" s="138"/>
      <c r="Q597" s="138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x14ac:dyDescent="0.2">
      <c r="A598" s="62" t="s">
        <v>192</v>
      </c>
      <c r="B598" s="48" t="s">
        <v>35</v>
      </c>
      <c r="C598" s="52" t="s">
        <v>192</v>
      </c>
      <c r="D598" s="48" t="s">
        <v>192</v>
      </c>
      <c r="E598" s="143">
        <v>1</v>
      </c>
      <c r="F598" s="64" t="s">
        <v>192</v>
      </c>
      <c r="G598" s="136">
        <v>0</v>
      </c>
      <c r="H598" s="136">
        <v>0</v>
      </c>
      <c r="I598" s="136">
        <v>0</v>
      </c>
      <c r="J598" s="137">
        <f t="shared" si="6"/>
        <v>0</v>
      </c>
      <c r="K598" s="138"/>
      <c r="L598" s="138"/>
      <c r="M598" s="138"/>
      <c r="N598" s="138"/>
      <c r="O598" s="138"/>
      <c r="P598" s="138"/>
      <c r="Q598" s="138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x14ac:dyDescent="0.2">
      <c r="A599" s="62" t="s">
        <v>192</v>
      </c>
      <c r="B599" s="48" t="s">
        <v>35</v>
      </c>
      <c r="C599" s="52" t="s">
        <v>192</v>
      </c>
      <c r="D599" s="48" t="s">
        <v>192</v>
      </c>
      <c r="E599" s="143">
        <v>1</v>
      </c>
      <c r="F599" s="64" t="s">
        <v>192</v>
      </c>
      <c r="G599" s="136">
        <v>0</v>
      </c>
      <c r="H599" s="136">
        <v>0</v>
      </c>
      <c r="I599" s="136">
        <v>0</v>
      </c>
      <c r="J599" s="137">
        <f t="shared" si="6"/>
        <v>0</v>
      </c>
      <c r="K599" s="138"/>
      <c r="L599" s="138"/>
      <c r="M599" s="138"/>
      <c r="N599" s="138"/>
      <c r="O599" s="138"/>
      <c r="P599" s="138"/>
      <c r="Q599" s="138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x14ac:dyDescent="0.2">
      <c r="A600" s="62" t="s">
        <v>192</v>
      </c>
      <c r="B600" s="48" t="s">
        <v>35</v>
      </c>
      <c r="C600" s="52" t="s">
        <v>192</v>
      </c>
      <c r="D600" s="48" t="s">
        <v>192</v>
      </c>
      <c r="E600" s="143">
        <v>1</v>
      </c>
      <c r="F600" s="64" t="s">
        <v>192</v>
      </c>
      <c r="G600" s="136">
        <v>0</v>
      </c>
      <c r="H600" s="136">
        <v>0</v>
      </c>
      <c r="I600" s="136">
        <v>0</v>
      </c>
      <c r="J600" s="137">
        <f t="shared" si="6"/>
        <v>0</v>
      </c>
      <c r="K600" s="138"/>
      <c r="L600" s="138"/>
      <c r="M600" s="138"/>
      <c r="N600" s="138"/>
      <c r="O600" s="138"/>
      <c r="P600" s="138"/>
      <c r="Q600" s="138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x14ac:dyDescent="0.2">
      <c r="A601" s="62" t="s">
        <v>192</v>
      </c>
      <c r="B601" s="48" t="s">
        <v>35</v>
      </c>
      <c r="C601" s="52" t="s">
        <v>192</v>
      </c>
      <c r="D601" s="48" t="s">
        <v>192</v>
      </c>
      <c r="E601" s="143">
        <v>1</v>
      </c>
      <c r="F601" s="64" t="s">
        <v>192</v>
      </c>
      <c r="G601" s="136">
        <v>0</v>
      </c>
      <c r="H601" s="136">
        <v>0</v>
      </c>
      <c r="I601" s="136">
        <v>0</v>
      </c>
      <c r="J601" s="137">
        <f t="shared" si="6"/>
        <v>0</v>
      </c>
      <c r="K601" s="138"/>
      <c r="L601" s="138"/>
      <c r="M601" s="138"/>
      <c r="N601" s="138"/>
      <c r="O601" s="138"/>
      <c r="P601" s="138"/>
      <c r="Q601" s="138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x14ac:dyDescent="0.2">
      <c r="A602" s="62" t="s">
        <v>192</v>
      </c>
      <c r="B602" s="48" t="s">
        <v>35</v>
      </c>
      <c r="C602" s="52" t="s">
        <v>192</v>
      </c>
      <c r="D602" s="48" t="s">
        <v>192</v>
      </c>
      <c r="E602" s="143">
        <v>1</v>
      </c>
      <c r="F602" s="64" t="s">
        <v>192</v>
      </c>
      <c r="G602" s="136">
        <v>0</v>
      </c>
      <c r="H602" s="136">
        <v>0</v>
      </c>
      <c r="I602" s="136">
        <v>0</v>
      </c>
      <c r="J602" s="137">
        <f t="shared" si="6"/>
        <v>0</v>
      </c>
      <c r="K602" s="138"/>
      <c r="L602" s="138"/>
      <c r="M602" s="138"/>
      <c r="N602" s="138"/>
      <c r="O602" s="138"/>
      <c r="P602" s="138"/>
      <c r="Q602" s="138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x14ac:dyDescent="0.2">
      <c r="A603" s="62" t="s">
        <v>192</v>
      </c>
      <c r="B603" s="48" t="s">
        <v>35</v>
      </c>
      <c r="C603" s="52" t="s">
        <v>192</v>
      </c>
      <c r="D603" s="48" t="s">
        <v>192</v>
      </c>
      <c r="E603" s="143">
        <v>1</v>
      </c>
      <c r="F603" s="64" t="s">
        <v>192</v>
      </c>
      <c r="G603" s="136">
        <v>0</v>
      </c>
      <c r="H603" s="136">
        <v>0</v>
      </c>
      <c r="I603" s="136">
        <v>0</v>
      </c>
      <c r="J603" s="137">
        <f t="shared" si="6"/>
        <v>0</v>
      </c>
      <c r="K603" s="138"/>
      <c r="L603" s="138"/>
      <c r="M603" s="138"/>
      <c r="N603" s="138"/>
      <c r="O603" s="138"/>
      <c r="P603" s="138"/>
      <c r="Q603" s="138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x14ac:dyDescent="0.2">
      <c r="A604" s="62" t="s">
        <v>192</v>
      </c>
      <c r="B604" s="48" t="s">
        <v>35</v>
      </c>
      <c r="C604" s="52" t="s">
        <v>192</v>
      </c>
      <c r="D604" s="48" t="s">
        <v>192</v>
      </c>
      <c r="E604" s="143">
        <v>1</v>
      </c>
      <c r="F604" s="64" t="s">
        <v>192</v>
      </c>
      <c r="G604" s="136">
        <v>0</v>
      </c>
      <c r="H604" s="136">
        <v>0</v>
      </c>
      <c r="I604" s="136">
        <v>0</v>
      </c>
      <c r="J604" s="137">
        <f t="shared" si="6"/>
        <v>0</v>
      </c>
      <c r="K604" s="138"/>
      <c r="L604" s="138"/>
      <c r="M604" s="138"/>
      <c r="N604" s="138"/>
      <c r="O604" s="138"/>
      <c r="P604" s="138"/>
      <c r="Q604" s="138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x14ac:dyDescent="0.2">
      <c r="A605" s="62" t="s">
        <v>192</v>
      </c>
      <c r="B605" s="48" t="s">
        <v>35</v>
      </c>
      <c r="C605" s="52" t="s">
        <v>192</v>
      </c>
      <c r="D605" s="48" t="s">
        <v>192</v>
      </c>
      <c r="E605" s="143">
        <v>1</v>
      </c>
      <c r="F605" s="64" t="s">
        <v>192</v>
      </c>
      <c r="G605" s="136">
        <v>0</v>
      </c>
      <c r="H605" s="136">
        <v>0</v>
      </c>
      <c r="I605" s="136">
        <v>0</v>
      </c>
      <c r="J605" s="137">
        <f t="shared" si="6"/>
        <v>0</v>
      </c>
      <c r="K605" s="138"/>
      <c r="L605" s="138"/>
      <c r="M605" s="138"/>
      <c r="N605" s="138"/>
      <c r="O605" s="138"/>
      <c r="P605" s="138"/>
      <c r="Q605" s="138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x14ac:dyDescent="0.2">
      <c r="A606" s="62" t="s">
        <v>192</v>
      </c>
      <c r="B606" s="48" t="s">
        <v>35</v>
      </c>
      <c r="C606" s="52" t="s">
        <v>192</v>
      </c>
      <c r="D606" s="48" t="s">
        <v>192</v>
      </c>
      <c r="E606" s="143">
        <v>1</v>
      </c>
      <c r="F606" s="64" t="s">
        <v>192</v>
      </c>
      <c r="G606" s="136">
        <v>0</v>
      </c>
      <c r="H606" s="136">
        <v>0</v>
      </c>
      <c r="I606" s="136">
        <v>0</v>
      </c>
      <c r="J606" s="137">
        <f t="shared" si="6"/>
        <v>0</v>
      </c>
      <c r="K606" s="138"/>
      <c r="L606" s="138"/>
      <c r="M606" s="138"/>
      <c r="N606" s="138"/>
      <c r="O606" s="138"/>
      <c r="P606" s="138"/>
      <c r="Q606" s="138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x14ac:dyDescent="0.2">
      <c r="A607" s="62" t="s">
        <v>192</v>
      </c>
      <c r="B607" s="48" t="s">
        <v>35</v>
      </c>
      <c r="C607" s="52" t="s">
        <v>192</v>
      </c>
      <c r="D607" s="48" t="s">
        <v>192</v>
      </c>
      <c r="E607" s="143">
        <v>1</v>
      </c>
      <c r="F607" s="64" t="s">
        <v>192</v>
      </c>
      <c r="G607" s="136">
        <v>0</v>
      </c>
      <c r="H607" s="136">
        <v>0</v>
      </c>
      <c r="I607" s="136">
        <v>0</v>
      </c>
      <c r="J607" s="137">
        <f t="shared" si="6"/>
        <v>0</v>
      </c>
      <c r="K607" s="138"/>
      <c r="L607" s="138"/>
      <c r="M607" s="138"/>
      <c r="N607" s="138"/>
      <c r="O607" s="138"/>
      <c r="P607" s="138"/>
      <c r="Q607" s="138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x14ac:dyDescent="0.2">
      <c r="A608" s="62" t="s">
        <v>192</v>
      </c>
      <c r="B608" s="48" t="s">
        <v>35</v>
      </c>
      <c r="C608" s="52" t="s">
        <v>192</v>
      </c>
      <c r="D608" s="48" t="s">
        <v>192</v>
      </c>
      <c r="E608" s="143">
        <v>1</v>
      </c>
      <c r="F608" s="64" t="s">
        <v>192</v>
      </c>
      <c r="G608" s="136">
        <v>0</v>
      </c>
      <c r="H608" s="136">
        <v>0</v>
      </c>
      <c r="I608" s="136">
        <v>0</v>
      </c>
      <c r="J608" s="137">
        <f t="shared" si="6"/>
        <v>0</v>
      </c>
      <c r="K608" s="138"/>
      <c r="L608" s="138"/>
      <c r="M608" s="138"/>
      <c r="N608" s="138"/>
      <c r="O608" s="138"/>
      <c r="P608" s="138"/>
      <c r="Q608" s="138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x14ac:dyDescent="0.2">
      <c r="A609" s="62" t="s">
        <v>192</v>
      </c>
      <c r="B609" s="48" t="s">
        <v>35</v>
      </c>
      <c r="C609" s="52" t="s">
        <v>192</v>
      </c>
      <c r="D609" s="48" t="s">
        <v>192</v>
      </c>
      <c r="E609" s="143">
        <v>1</v>
      </c>
      <c r="F609" s="64" t="s">
        <v>192</v>
      </c>
      <c r="G609" s="136">
        <v>0</v>
      </c>
      <c r="H609" s="136">
        <v>0</v>
      </c>
      <c r="I609" s="136">
        <v>0</v>
      </c>
      <c r="J609" s="137">
        <f t="shared" si="6"/>
        <v>0</v>
      </c>
      <c r="K609" s="138"/>
      <c r="L609" s="138"/>
      <c r="M609" s="138"/>
      <c r="N609" s="138"/>
      <c r="O609" s="138"/>
      <c r="P609" s="138"/>
      <c r="Q609" s="138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x14ac:dyDescent="0.2">
      <c r="A610" s="62" t="s">
        <v>192</v>
      </c>
      <c r="B610" s="48" t="s">
        <v>35</v>
      </c>
      <c r="C610" s="52" t="s">
        <v>192</v>
      </c>
      <c r="D610" s="48" t="s">
        <v>192</v>
      </c>
      <c r="E610" s="143">
        <v>1</v>
      </c>
      <c r="F610" s="64" t="s">
        <v>192</v>
      </c>
      <c r="G610" s="136">
        <v>0</v>
      </c>
      <c r="H610" s="136">
        <v>0</v>
      </c>
      <c r="I610" s="136">
        <v>0</v>
      </c>
      <c r="J610" s="137">
        <f t="shared" si="6"/>
        <v>0</v>
      </c>
      <c r="K610" s="138"/>
      <c r="L610" s="138"/>
      <c r="M610" s="138"/>
      <c r="N610" s="138"/>
      <c r="O610" s="138"/>
      <c r="P610" s="138"/>
      <c r="Q610" s="138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x14ac:dyDescent="0.2">
      <c r="A611" s="62" t="s">
        <v>192</v>
      </c>
      <c r="B611" s="48" t="s">
        <v>35</v>
      </c>
      <c r="C611" s="52" t="s">
        <v>192</v>
      </c>
      <c r="D611" s="48" t="s">
        <v>192</v>
      </c>
      <c r="E611" s="143">
        <v>1</v>
      </c>
      <c r="F611" s="64" t="s">
        <v>192</v>
      </c>
      <c r="G611" s="136">
        <v>0</v>
      </c>
      <c r="H611" s="136">
        <v>0</v>
      </c>
      <c r="I611" s="136">
        <v>0</v>
      </c>
      <c r="J611" s="137">
        <f t="shared" si="6"/>
        <v>0</v>
      </c>
      <c r="K611" s="138"/>
      <c r="L611" s="138"/>
      <c r="M611" s="138"/>
      <c r="N611" s="138"/>
      <c r="O611" s="138"/>
      <c r="P611" s="138"/>
      <c r="Q611" s="138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x14ac:dyDescent="0.2">
      <c r="A612" s="62" t="s">
        <v>192</v>
      </c>
      <c r="B612" s="48" t="s">
        <v>35</v>
      </c>
      <c r="C612" s="52" t="s">
        <v>192</v>
      </c>
      <c r="D612" s="48" t="s">
        <v>192</v>
      </c>
      <c r="E612" s="143">
        <v>1</v>
      </c>
      <c r="F612" s="64" t="s">
        <v>192</v>
      </c>
      <c r="G612" s="136">
        <v>0</v>
      </c>
      <c r="H612" s="136">
        <v>0</v>
      </c>
      <c r="I612" s="136">
        <v>0</v>
      </c>
      <c r="J612" s="137">
        <f t="shared" si="6"/>
        <v>0</v>
      </c>
      <c r="K612" s="138"/>
      <c r="L612" s="138"/>
      <c r="M612" s="138"/>
      <c r="N612" s="138"/>
      <c r="O612" s="138"/>
      <c r="P612" s="138"/>
      <c r="Q612" s="138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x14ac:dyDescent="0.2">
      <c r="A613" s="62" t="s">
        <v>192</v>
      </c>
      <c r="B613" s="48" t="s">
        <v>35</v>
      </c>
      <c r="C613" s="52" t="s">
        <v>192</v>
      </c>
      <c r="D613" s="48" t="s">
        <v>192</v>
      </c>
      <c r="E613" s="143">
        <v>1</v>
      </c>
      <c r="F613" s="64" t="s">
        <v>192</v>
      </c>
      <c r="G613" s="136">
        <v>0</v>
      </c>
      <c r="H613" s="136">
        <v>0</v>
      </c>
      <c r="I613" s="136">
        <v>0</v>
      </c>
      <c r="J613" s="137">
        <f t="shared" si="6"/>
        <v>0</v>
      </c>
      <c r="K613" s="138"/>
      <c r="L613" s="138"/>
      <c r="M613" s="138"/>
      <c r="N613" s="138"/>
      <c r="O613" s="138"/>
      <c r="P613" s="138"/>
      <c r="Q613" s="138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x14ac:dyDescent="0.2">
      <c r="A614" s="62" t="s">
        <v>192</v>
      </c>
      <c r="B614" s="48" t="s">
        <v>35</v>
      </c>
      <c r="C614" s="52" t="s">
        <v>192</v>
      </c>
      <c r="D614" s="48" t="s">
        <v>192</v>
      </c>
      <c r="E614" s="143">
        <v>1</v>
      </c>
      <c r="F614" s="64" t="s">
        <v>192</v>
      </c>
      <c r="G614" s="136">
        <v>0</v>
      </c>
      <c r="H614" s="136">
        <v>0</v>
      </c>
      <c r="I614" s="136">
        <v>0</v>
      </c>
      <c r="J614" s="137">
        <f t="shared" si="6"/>
        <v>0</v>
      </c>
      <c r="K614" s="138"/>
      <c r="L614" s="138"/>
      <c r="M614" s="138"/>
      <c r="N614" s="138"/>
      <c r="O614" s="138"/>
      <c r="P614" s="138"/>
      <c r="Q614" s="138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x14ac:dyDescent="0.2">
      <c r="A615" s="62" t="s">
        <v>192</v>
      </c>
      <c r="B615" s="48" t="s">
        <v>35</v>
      </c>
      <c r="C615" s="52" t="s">
        <v>192</v>
      </c>
      <c r="D615" s="48" t="s">
        <v>192</v>
      </c>
      <c r="E615" s="143">
        <v>1</v>
      </c>
      <c r="F615" s="64" t="s">
        <v>192</v>
      </c>
      <c r="G615" s="136">
        <v>0</v>
      </c>
      <c r="H615" s="136">
        <v>0</v>
      </c>
      <c r="I615" s="136">
        <v>0</v>
      </c>
      <c r="J615" s="137">
        <f t="shared" si="6"/>
        <v>0</v>
      </c>
      <c r="K615" s="138"/>
      <c r="L615" s="138"/>
      <c r="M615" s="138"/>
      <c r="N615" s="138"/>
      <c r="O615" s="138"/>
      <c r="P615" s="138"/>
      <c r="Q615" s="138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x14ac:dyDescent="0.2">
      <c r="A616" s="62" t="s">
        <v>192</v>
      </c>
      <c r="B616" s="48" t="s">
        <v>35</v>
      </c>
      <c r="C616" s="52" t="s">
        <v>192</v>
      </c>
      <c r="D616" s="48" t="s">
        <v>192</v>
      </c>
      <c r="E616" s="143">
        <v>1</v>
      </c>
      <c r="F616" s="64" t="s">
        <v>192</v>
      </c>
      <c r="G616" s="136">
        <v>0</v>
      </c>
      <c r="H616" s="136">
        <v>0</v>
      </c>
      <c r="I616" s="136">
        <v>0</v>
      </c>
      <c r="J616" s="137">
        <f t="shared" si="6"/>
        <v>0</v>
      </c>
      <c r="K616" s="138"/>
      <c r="L616" s="138"/>
      <c r="M616" s="138"/>
      <c r="N616" s="138"/>
      <c r="O616" s="138"/>
      <c r="P616" s="138"/>
      <c r="Q616" s="138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x14ac:dyDescent="0.2">
      <c r="A617" s="62" t="s">
        <v>192</v>
      </c>
      <c r="B617" s="48" t="s">
        <v>35</v>
      </c>
      <c r="C617" s="52" t="s">
        <v>192</v>
      </c>
      <c r="D617" s="48" t="s">
        <v>192</v>
      </c>
      <c r="E617" s="143">
        <v>1</v>
      </c>
      <c r="F617" s="64" t="s">
        <v>192</v>
      </c>
      <c r="G617" s="136">
        <v>0</v>
      </c>
      <c r="H617" s="136">
        <v>0</v>
      </c>
      <c r="I617" s="136">
        <v>0</v>
      </c>
      <c r="J617" s="137">
        <f t="shared" si="6"/>
        <v>0</v>
      </c>
      <c r="K617" s="138"/>
      <c r="L617" s="138"/>
      <c r="M617" s="138"/>
      <c r="N617" s="138"/>
      <c r="O617" s="138"/>
      <c r="P617" s="138"/>
      <c r="Q617" s="138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x14ac:dyDescent="0.2">
      <c r="A618" s="62" t="s">
        <v>192</v>
      </c>
      <c r="B618" s="48" t="s">
        <v>35</v>
      </c>
      <c r="C618" s="52" t="s">
        <v>192</v>
      </c>
      <c r="D618" s="48" t="s">
        <v>192</v>
      </c>
      <c r="E618" s="143">
        <v>1</v>
      </c>
      <c r="F618" s="64" t="s">
        <v>192</v>
      </c>
      <c r="G618" s="136">
        <v>0</v>
      </c>
      <c r="H618" s="136">
        <v>0</v>
      </c>
      <c r="I618" s="136">
        <v>0</v>
      </c>
      <c r="J618" s="137">
        <f t="shared" si="6"/>
        <v>0</v>
      </c>
      <c r="K618" s="138"/>
      <c r="L618" s="138"/>
      <c r="M618" s="138"/>
      <c r="N618" s="138"/>
      <c r="O618" s="138"/>
      <c r="P618" s="138"/>
      <c r="Q618" s="138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x14ac:dyDescent="0.2">
      <c r="A619" s="62" t="s">
        <v>192</v>
      </c>
      <c r="B619" s="48" t="s">
        <v>35</v>
      </c>
      <c r="C619" s="52" t="s">
        <v>192</v>
      </c>
      <c r="D619" s="48" t="s">
        <v>192</v>
      </c>
      <c r="E619" s="143">
        <v>1</v>
      </c>
      <c r="F619" s="64" t="s">
        <v>192</v>
      </c>
      <c r="G619" s="136">
        <v>0</v>
      </c>
      <c r="H619" s="136">
        <v>0</v>
      </c>
      <c r="I619" s="136">
        <v>0</v>
      </c>
      <c r="J619" s="137">
        <f t="shared" si="6"/>
        <v>0</v>
      </c>
      <c r="K619" s="138"/>
      <c r="L619" s="138"/>
      <c r="M619" s="138"/>
      <c r="N619" s="138"/>
      <c r="O619" s="138"/>
      <c r="P619" s="138"/>
      <c r="Q619" s="138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x14ac:dyDescent="0.2">
      <c r="A620" s="62" t="s">
        <v>192</v>
      </c>
      <c r="B620" s="48" t="s">
        <v>35</v>
      </c>
      <c r="C620" s="52" t="s">
        <v>192</v>
      </c>
      <c r="D620" s="48" t="s">
        <v>192</v>
      </c>
      <c r="E620" s="143">
        <v>1</v>
      </c>
      <c r="F620" s="115" t="s">
        <v>192</v>
      </c>
      <c r="G620" s="136">
        <v>0</v>
      </c>
      <c r="H620" s="136">
        <v>0</v>
      </c>
      <c r="I620" s="136">
        <v>0</v>
      </c>
      <c r="J620" s="137">
        <f t="shared" si="6"/>
        <v>0</v>
      </c>
      <c r="K620" s="138"/>
      <c r="L620" s="138"/>
      <c r="M620" s="138"/>
      <c r="N620" s="138"/>
      <c r="O620" s="138"/>
      <c r="P620" s="138"/>
      <c r="Q620" s="138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x14ac:dyDescent="0.2">
      <c r="A621" s="126" t="s">
        <v>823</v>
      </c>
      <c r="B621" s="48" t="s">
        <v>37</v>
      </c>
      <c r="C621" s="83" t="s">
        <v>188</v>
      </c>
      <c r="D621" s="48" t="s">
        <v>190</v>
      </c>
      <c r="E621" s="143">
        <v>1</v>
      </c>
      <c r="F621" s="87" t="s">
        <v>464</v>
      </c>
      <c r="G621" s="136">
        <v>0</v>
      </c>
      <c r="H621" s="136">
        <v>847.83</v>
      </c>
      <c r="I621" s="136">
        <v>3391.31</v>
      </c>
      <c r="J621" s="137">
        <f t="shared" si="6"/>
        <v>4239.1400000000003</v>
      </c>
      <c r="K621" s="138"/>
      <c r="L621" s="138"/>
      <c r="M621" s="138"/>
      <c r="N621" s="138"/>
      <c r="O621" s="138"/>
      <c r="P621" s="138"/>
      <c r="Q621" s="138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x14ac:dyDescent="0.2">
      <c r="A622" s="126" t="s">
        <v>823</v>
      </c>
      <c r="B622" s="48" t="s">
        <v>37</v>
      </c>
      <c r="C622" s="101" t="s">
        <v>188</v>
      </c>
      <c r="D622" s="48" t="s">
        <v>190</v>
      </c>
      <c r="E622" s="143">
        <v>1</v>
      </c>
      <c r="F622" s="87" t="s">
        <v>463</v>
      </c>
      <c r="G622" s="136">
        <v>0</v>
      </c>
      <c r="H622" s="136">
        <v>847.83</v>
      </c>
      <c r="I622" s="136">
        <v>3391.31</v>
      </c>
      <c r="J622" s="137">
        <f t="shared" si="6"/>
        <v>4239.1400000000003</v>
      </c>
      <c r="K622" s="138"/>
      <c r="L622" s="138"/>
      <c r="M622" s="138"/>
      <c r="N622" s="138"/>
      <c r="O622" s="138"/>
      <c r="P622" s="138"/>
      <c r="Q622" s="138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x14ac:dyDescent="0.2">
      <c r="A623" s="126" t="s">
        <v>533</v>
      </c>
      <c r="B623" s="48" t="s">
        <v>37</v>
      </c>
      <c r="C623" s="83" t="s">
        <v>188</v>
      </c>
      <c r="D623" s="48" t="s">
        <v>190</v>
      </c>
      <c r="E623" s="143">
        <v>1</v>
      </c>
      <c r="F623" s="87" t="s">
        <v>465</v>
      </c>
      <c r="G623" s="136">
        <v>0</v>
      </c>
      <c r="H623" s="136">
        <v>847.83</v>
      </c>
      <c r="I623" s="136">
        <v>3391.31</v>
      </c>
      <c r="J623" s="137">
        <f t="shared" si="6"/>
        <v>4239.1400000000003</v>
      </c>
      <c r="K623" s="138"/>
      <c r="L623" s="138"/>
      <c r="M623" s="138"/>
      <c r="N623" s="138"/>
      <c r="O623" s="138"/>
      <c r="P623" s="138"/>
      <c r="Q623" s="138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x14ac:dyDescent="0.2">
      <c r="A624" s="126" t="s">
        <v>823</v>
      </c>
      <c r="B624" s="48" t="s">
        <v>37</v>
      </c>
      <c r="C624" s="83" t="s">
        <v>188</v>
      </c>
      <c r="D624" s="48" t="s">
        <v>190</v>
      </c>
      <c r="E624" s="143">
        <v>1</v>
      </c>
      <c r="F624" s="87" t="s">
        <v>452</v>
      </c>
      <c r="G624" s="136">
        <v>0</v>
      </c>
      <c r="H624" s="136">
        <v>847.83</v>
      </c>
      <c r="I624" s="136">
        <v>3391.31</v>
      </c>
      <c r="J624" s="137">
        <f t="shared" si="6"/>
        <v>4239.1400000000003</v>
      </c>
      <c r="K624" s="138"/>
      <c r="L624" s="138"/>
      <c r="M624" s="138"/>
      <c r="N624" s="138"/>
      <c r="O624" s="138"/>
      <c r="P624" s="138"/>
      <c r="Q624" s="138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x14ac:dyDescent="0.2">
      <c r="A625" s="61" t="s">
        <v>426</v>
      </c>
      <c r="B625" s="48" t="s">
        <v>37</v>
      </c>
      <c r="C625" s="48" t="s">
        <v>185</v>
      </c>
      <c r="D625" s="48" t="s">
        <v>189</v>
      </c>
      <c r="E625" s="143">
        <v>1</v>
      </c>
      <c r="F625" s="63" t="s">
        <v>410</v>
      </c>
      <c r="G625" s="136">
        <v>0</v>
      </c>
      <c r="H625" s="136">
        <v>0</v>
      </c>
      <c r="I625" s="136">
        <v>3391.31</v>
      </c>
      <c r="J625" s="137">
        <f t="shared" si="6"/>
        <v>3391.31</v>
      </c>
      <c r="K625" s="138"/>
      <c r="L625" s="138"/>
      <c r="M625" s="138"/>
      <c r="N625" s="138"/>
      <c r="O625" s="138"/>
      <c r="P625" s="138"/>
      <c r="Q625" s="138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x14ac:dyDescent="0.2">
      <c r="A626" s="126" t="s">
        <v>813</v>
      </c>
      <c r="B626" s="48" t="s">
        <v>37</v>
      </c>
      <c r="C626" s="83" t="s">
        <v>188</v>
      </c>
      <c r="D626" s="83" t="s">
        <v>190</v>
      </c>
      <c r="E626" s="224">
        <v>1</v>
      </c>
      <c r="F626" s="87" t="s">
        <v>566</v>
      </c>
      <c r="G626" s="136">
        <v>0</v>
      </c>
      <c r="H626" s="136">
        <v>847.83</v>
      </c>
      <c r="I626" s="136">
        <v>3391.31</v>
      </c>
      <c r="J626" s="137">
        <f t="shared" si="6"/>
        <v>4239.1400000000003</v>
      </c>
      <c r="K626" s="138"/>
      <c r="L626" s="138"/>
      <c r="M626" s="138"/>
      <c r="N626" s="138"/>
      <c r="O626" s="138"/>
      <c r="P626" s="138"/>
      <c r="Q626" s="138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x14ac:dyDescent="0.2">
      <c r="A627" s="61" t="s">
        <v>397</v>
      </c>
      <c r="B627" s="48" t="s">
        <v>37</v>
      </c>
      <c r="C627" s="83" t="s">
        <v>191</v>
      </c>
      <c r="D627" s="48" t="s">
        <v>190</v>
      </c>
      <c r="E627" s="143">
        <v>1</v>
      </c>
      <c r="F627" s="86" t="s">
        <v>534</v>
      </c>
      <c r="G627" s="136">
        <v>0</v>
      </c>
      <c r="H627" s="136">
        <v>847.83</v>
      </c>
      <c r="I627" s="136">
        <v>3391.31</v>
      </c>
      <c r="J627" s="137">
        <f t="shared" si="6"/>
        <v>4239.1400000000003</v>
      </c>
      <c r="K627" s="138"/>
      <c r="L627" s="138"/>
      <c r="M627" s="138"/>
      <c r="N627" s="138"/>
      <c r="O627" s="138"/>
      <c r="P627" s="138"/>
      <c r="Q627" s="138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x14ac:dyDescent="0.2">
      <c r="A628" s="126" t="s">
        <v>533</v>
      </c>
      <c r="B628" s="48" t="s">
        <v>37</v>
      </c>
      <c r="C628" s="83" t="s">
        <v>188</v>
      </c>
      <c r="D628" s="48" t="s">
        <v>190</v>
      </c>
      <c r="E628" s="143">
        <v>1</v>
      </c>
      <c r="F628" s="204" t="s">
        <v>889</v>
      </c>
      <c r="G628" s="136">
        <v>0</v>
      </c>
      <c r="H628" s="136">
        <v>847.83</v>
      </c>
      <c r="I628" s="136">
        <v>3391.31</v>
      </c>
      <c r="J628" s="137">
        <f t="shared" si="6"/>
        <v>4239.1400000000003</v>
      </c>
      <c r="K628" s="138"/>
      <c r="L628" s="138"/>
      <c r="M628" s="138"/>
      <c r="N628" s="138"/>
      <c r="O628" s="138"/>
      <c r="P628" s="138"/>
      <c r="Q628" s="138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x14ac:dyDescent="0.2">
      <c r="A629" s="126" t="s">
        <v>533</v>
      </c>
      <c r="B629" s="48" t="s">
        <v>37</v>
      </c>
      <c r="C629" s="83" t="s">
        <v>188</v>
      </c>
      <c r="D629" s="48" t="s">
        <v>190</v>
      </c>
      <c r="E629" s="143">
        <v>1</v>
      </c>
      <c r="F629" s="204" t="s">
        <v>956</v>
      </c>
      <c r="G629" s="136">
        <v>0</v>
      </c>
      <c r="H629" s="136">
        <v>847.83</v>
      </c>
      <c r="I629" s="136">
        <v>3391.31</v>
      </c>
      <c r="J629" s="137">
        <f t="shared" si="6"/>
        <v>4239.1400000000003</v>
      </c>
      <c r="K629" s="138"/>
      <c r="L629" s="138"/>
      <c r="M629" s="138"/>
      <c r="N629" s="138"/>
      <c r="O629" s="138"/>
      <c r="P629" s="138"/>
      <c r="Q629" s="138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x14ac:dyDescent="0.2">
      <c r="A630" s="61" t="s">
        <v>397</v>
      </c>
      <c r="B630" s="48" t="s">
        <v>37</v>
      </c>
      <c r="C630" s="83" t="s">
        <v>187</v>
      </c>
      <c r="D630" s="48" t="s">
        <v>190</v>
      </c>
      <c r="E630" s="143">
        <v>1</v>
      </c>
      <c r="F630" s="204" t="s">
        <v>827</v>
      </c>
      <c r="G630" s="136">
        <v>0</v>
      </c>
      <c r="H630" s="136">
        <v>847.83</v>
      </c>
      <c r="I630" s="136">
        <v>3391.31</v>
      </c>
      <c r="J630" s="137">
        <f t="shared" si="6"/>
        <v>4239.1400000000003</v>
      </c>
      <c r="K630" s="138"/>
      <c r="L630" s="138"/>
      <c r="M630" s="138"/>
      <c r="N630" s="138"/>
      <c r="O630" s="138"/>
      <c r="P630" s="138"/>
      <c r="Q630" s="138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x14ac:dyDescent="0.2">
      <c r="A631" s="61" t="s">
        <v>434</v>
      </c>
      <c r="B631" s="48" t="s">
        <v>37</v>
      </c>
      <c r="C631" s="48" t="s">
        <v>188</v>
      </c>
      <c r="D631" s="48" t="s">
        <v>190</v>
      </c>
      <c r="E631" s="143">
        <v>1</v>
      </c>
      <c r="F631" s="63" t="s">
        <v>418</v>
      </c>
      <c r="G631" s="136">
        <v>0</v>
      </c>
      <c r="H631" s="136">
        <v>847.83</v>
      </c>
      <c r="I631" s="136">
        <v>3391.31</v>
      </c>
      <c r="J631" s="137">
        <f t="shared" si="6"/>
        <v>4239.1400000000003</v>
      </c>
      <c r="K631" s="138"/>
      <c r="L631" s="138"/>
      <c r="M631" s="138"/>
      <c r="N631" s="138"/>
      <c r="O631" s="138"/>
      <c r="P631" s="138"/>
      <c r="Q631" s="138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x14ac:dyDescent="0.2">
      <c r="A632" s="61" t="s">
        <v>397</v>
      </c>
      <c r="B632" s="48" t="s">
        <v>37</v>
      </c>
      <c r="C632" s="48" t="s">
        <v>187</v>
      </c>
      <c r="D632" s="48" t="s">
        <v>190</v>
      </c>
      <c r="E632" s="143">
        <v>1</v>
      </c>
      <c r="F632" s="63" t="s">
        <v>419</v>
      </c>
      <c r="G632" s="136">
        <v>0</v>
      </c>
      <c r="H632" s="136">
        <v>847.83</v>
      </c>
      <c r="I632" s="136">
        <v>3391.31</v>
      </c>
      <c r="J632" s="137">
        <f t="shared" si="6"/>
        <v>4239.1400000000003</v>
      </c>
      <c r="K632" s="138"/>
      <c r="L632" s="138"/>
      <c r="M632" s="138"/>
      <c r="N632" s="138"/>
      <c r="O632" s="138"/>
      <c r="P632" s="138"/>
      <c r="Q632" s="138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x14ac:dyDescent="0.2">
      <c r="A633" s="61" t="s">
        <v>435</v>
      </c>
      <c r="B633" s="48" t="s">
        <v>37</v>
      </c>
      <c r="C633" s="48" t="s">
        <v>185</v>
      </c>
      <c r="D633" s="48" t="s">
        <v>190</v>
      </c>
      <c r="E633" s="143">
        <v>1</v>
      </c>
      <c r="F633" s="63" t="s">
        <v>420</v>
      </c>
      <c r="G633" s="136">
        <v>0</v>
      </c>
      <c r="H633" s="136">
        <v>847.83</v>
      </c>
      <c r="I633" s="136">
        <v>3391.31</v>
      </c>
      <c r="J633" s="137">
        <f t="shared" si="6"/>
        <v>4239.1400000000003</v>
      </c>
      <c r="K633" s="138"/>
      <c r="L633" s="138"/>
      <c r="M633" s="138"/>
      <c r="N633" s="138"/>
      <c r="O633" s="138"/>
      <c r="P633" s="138"/>
      <c r="Q633" s="138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x14ac:dyDescent="0.2">
      <c r="A634" s="61" t="s">
        <v>436</v>
      </c>
      <c r="B634" s="48" t="s">
        <v>37</v>
      </c>
      <c r="C634" s="48" t="s">
        <v>257</v>
      </c>
      <c r="D634" s="48" t="s">
        <v>190</v>
      </c>
      <c r="E634" s="143">
        <v>1</v>
      </c>
      <c r="F634" s="63" t="s">
        <v>421</v>
      </c>
      <c r="G634" s="136">
        <v>0</v>
      </c>
      <c r="H634" s="136">
        <v>847.83</v>
      </c>
      <c r="I634" s="136">
        <v>3391.31</v>
      </c>
      <c r="J634" s="137">
        <f t="shared" si="6"/>
        <v>4239.1400000000003</v>
      </c>
      <c r="K634" s="138"/>
      <c r="L634" s="138"/>
      <c r="M634" s="138"/>
      <c r="N634" s="138"/>
      <c r="O634" s="138"/>
      <c r="P634" s="138"/>
      <c r="Q634" s="138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x14ac:dyDescent="0.2">
      <c r="A635" s="61" t="s">
        <v>437</v>
      </c>
      <c r="B635" s="48" t="s">
        <v>37</v>
      </c>
      <c r="C635" s="48" t="s">
        <v>213</v>
      </c>
      <c r="D635" s="48" t="s">
        <v>190</v>
      </c>
      <c r="E635" s="143">
        <v>1</v>
      </c>
      <c r="F635" s="63" t="s">
        <v>422</v>
      </c>
      <c r="G635" s="136">
        <v>0</v>
      </c>
      <c r="H635" s="136">
        <v>847.83</v>
      </c>
      <c r="I635" s="136">
        <v>3391.31</v>
      </c>
      <c r="J635" s="137">
        <f t="shared" si="6"/>
        <v>4239.1400000000003</v>
      </c>
      <c r="K635" s="138"/>
      <c r="L635" s="138"/>
      <c r="M635" s="138"/>
      <c r="N635" s="138"/>
      <c r="O635" s="138"/>
      <c r="P635" s="138"/>
      <c r="Q635" s="138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x14ac:dyDescent="0.2">
      <c r="A636" s="126" t="s">
        <v>397</v>
      </c>
      <c r="B636" s="48" t="s">
        <v>37</v>
      </c>
      <c r="C636" s="83" t="s">
        <v>191</v>
      </c>
      <c r="D636" s="48" t="s">
        <v>190</v>
      </c>
      <c r="E636" s="143">
        <v>1</v>
      </c>
      <c r="F636" s="202" t="s">
        <v>716</v>
      </c>
      <c r="G636" s="136">
        <v>0</v>
      </c>
      <c r="H636" s="136">
        <v>847.83</v>
      </c>
      <c r="I636" s="136">
        <v>3391.31</v>
      </c>
      <c r="J636" s="137">
        <f t="shared" si="6"/>
        <v>4239.1400000000003</v>
      </c>
      <c r="K636" s="138"/>
      <c r="L636" s="138"/>
      <c r="M636" s="138"/>
      <c r="N636" s="138"/>
      <c r="O636" s="138"/>
      <c r="P636" s="138"/>
      <c r="Q636" s="138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x14ac:dyDescent="0.2">
      <c r="A637" s="126" t="s">
        <v>397</v>
      </c>
      <c r="B637" s="48" t="s">
        <v>37</v>
      </c>
      <c r="C637" s="83" t="s">
        <v>188</v>
      </c>
      <c r="D637" s="48" t="s">
        <v>189</v>
      </c>
      <c r="E637" s="143">
        <v>1</v>
      </c>
      <c r="F637" s="63" t="s">
        <v>505</v>
      </c>
      <c r="G637" s="136">
        <v>0</v>
      </c>
      <c r="H637" s="136">
        <v>0</v>
      </c>
      <c r="I637" s="136">
        <v>3391.31</v>
      </c>
      <c r="J637" s="137">
        <f t="shared" si="6"/>
        <v>3391.31</v>
      </c>
      <c r="K637" s="138"/>
      <c r="L637" s="138"/>
      <c r="M637" s="138"/>
      <c r="N637" s="138"/>
      <c r="O637" s="138"/>
      <c r="P637" s="138"/>
      <c r="Q637" s="138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x14ac:dyDescent="0.2">
      <c r="A638" s="126" t="s">
        <v>397</v>
      </c>
      <c r="B638" s="48" t="s">
        <v>37</v>
      </c>
      <c r="C638" s="83" t="s">
        <v>212</v>
      </c>
      <c r="D638" s="48" t="s">
        <v>190</v>
      </c>
      <c r="E638" s="143">
        <v>1</v>
      </c>
      <c r="F638" s="86" t="s">
        <v>772</v>
      </c>
      <c r="G638" s="136">
        <v>0</v>
      </c>
      <c r="H638" s="136">
        <v>847.83</v>
      </c>
      <c r="I638" s="136">
        <v>3391.31</v>
      </c>
      <c r="J638" s="137">
        <f t="shared" si="6"/>
        <v>4239.1400000000003</v>
      </c>
      <c r="K638" s="138"/>
      <c r="L638" s="138"/>
      <c r="M638" s="138"/>
      <c r="N638" s="138"/>
      <c r="O638" s="138"/>
      <c r="P638" s="138"/>
      <c r="Q638" s="138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x14ac:dyDescent="0.2">
      <c r="A639" s="126" t="s">
        <v>397</v>
      </c>
      <c r="B639" s="48" t="s">
        <v>37</v>
      </c>
      <c r="C639" s="83" t="s">
        <v>212</v>
      </c>
      <c r="D639" s="48" t="s">
        <v>190</v>
      </c>
      <c r="E639" s="143">
        <v>1</v>
      </c>
      <c r="F639" s="86" t="s">
        <v>773</v>
      </c>
      <c r="G639" s="136">
        <v>0</v>
      </c>
      <c r="H639" s="136">
        <v>847.83</v>
      </c>
      <c r="I639" s="136">
        <v>3391.31</v>
      </c>
      <c r="J639" s="137">
        <f t="shared" si="6"/>
        <v>4239.1400000000003</v>
      </c>
      <c r="K639" s="138"/>
      <c r="L639" s="138"/>
      <c r="M639" s="138"/>
      <c r="N639" s="138"/>
      <c r="O639" s="138"/>
      <c r="P639" s="138"/>
      <c r="Q639" s="138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x14ac:dyDescent="0.2">
      <c r="A640" s="126" t="s">
        <v>397</v>
      </c>
      <c r="B640" s="48" t="s">
        <v>37</v>
      </c>
      <c r="C640" s="83" t="s">
        <v>212</v>
      </c>
      <c r="D640" s="48" t="s">
        <v>190</v>
      </c>
      <c r="E640" s="143">
        <v>1</v>
      </c>
      <c r="F640" s="86" t="s">
        <v>856</v>
      </c>
      <c r="G640" s="136">
        <v>0</v>
      </c>
      <c r="H640" s="136">
        <v>847.83</v>
      </c>
      <c r="I640" s="136">
        <v>3391.31</v>
      </c>
      <c r="J640" s="137">
        <f t="shared" si="6"/>
        <v>4239.1400000000003</v>
      </c>
      <c r="K640" s="138"/>
      <c r="L640" s="138"/>
      <c r="M640" s="138"/>
      <c r="N640" s="138"/>
      <c r="O640" s="138"/>
      <c r="P640" s="138"/>
      <c r="Q640" s="138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x14ac:dyDescent="0.2">
      <c r="A641" s="126" t="s">
        <v>397</v>
      </c>
      <c r="B641" s="48" t="s">
        <v>37</v>
      </c>
      <c r="C641" s="83" t="s">
        <v>212</v>
      </c>
      <c r="D641" s="48" t="s">
        <v>190</v>
      </c>
      <c r="E641" s="143">
        <v>1</v>
      </c>
      <c r="F641" s="86" t="s">
        <v>864</v>
      </c>
      <c r="G641" s="136">
        <v>0</v>
      </c>
      <c r="H641" s="136">
        <v>847.83</v>
      </c>
      <c r="I641" s="136">
        <v>3391.31</v>
      </c>
      <c r="J641" s="137">
        <f t="shared" si="6"/>
        <v>4239.1400000000003</v>
      </c>
      <c r="K641" s="138"/>
      <c r="L641" s="138"/>
      <c r="M641" s="138"/>
      <c r="N641" s="138"/>
      <c r="O641" s="138"/>
      <c r="P641" s="138"/>
      <c r="Q641" s="138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x14ac:dyDescent="0.2">
      <c r="A642" s="126" t="s">
        <v>397</v>
      </c>
      <c r="B642" s="48" t="s">
        <v>37</v>
      </c>
      <c r="C642" s="83" t="s">
        <v>187</v>
      </c>
      <c r="D642" s="48" t="s">
        <v>190</v>
      </c>
      <c r="E642" s="143">
        <v>1</v>
      </c>
      <c r="F642" s="86" t="s">
        <v>865</v>
      </c>
      <c r="G642" s="136">
        <v>0</v>
      </c>
      <c r="H642" s="136">
        <v>847.83</v>
      </c>
      <c r="I642" s="136">
        <v>3391.31</v>
      </c>
      <c r="J642" s="137">
        <f t="shared" si="6"/>
        <v>4239.1400000000003</v>
      </c>
      <c r="K642" s="138"/>
      <c r="L642" s="138"/>
      <c r="M642" s="138"/>
      <c r="N642" s="138"/>
      <c r="O642" s="138"/>
      <c r="P642" s="138"/>
      <c r="Q642" s="138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x14ac:dyDescent="0.2">
      <c r="A643" s="126" t="s">
        <v>397</v>
      </c>
      <c r="B643" s="48" t="s">
        <v>37</v>
      </c>
      <c r="C643" s="83" t="s">
        <v>212</v>
      </c>
      <c r="D643" s="48" t="s">
        <v>190</v>
      </c>
      <c r="E643" s="143">
        <v>1</v>
      </c>
      <c r="F643" s="86" t="s">
        <v>868</v>
      </c>
      <c r="G643" s="136">
        <v>0</v>
      </c>
      <c r="H643" s="136">
        <v>847.83</v>
      </c>
      <c r="I643" s="136">
        <v>3391.31</v>
      </c>
      <c r="J643" s="137">
        <f t="shared" si="6"/>
        <v>4239.1400000000003</v>
      </c>
      <c r="K643" s="138"/>
      <c r="L643" s="138"/>
      <c r="M643" s="138"/>
      <c r="N643" s="138"/>
      <c r="O643" s="138"/>
      <c r="P643" s="138"/>
      <c r="Q643" s="138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x14ac:dyDescent="0.2">
      <c r="A644" s="126" t="s">
        <v>533</v>
      </c>
      <c r="B644" s="48" t="s">
        <v>37</v>
      </c>
      <c r="C644" s="83" t="s">
        <v>187</v>
      </c>
      <c r="D644" s="48" t="s">
        <v>190</v>
      </c>
      <c r="E644" s="143">
        <v>1</v>
      </c>
      <c r="F644" s="86" t="s">
        <v>874</v>
      </c>
      <c r="G644" s="136">
        <v>0</v>
      </c>
      <c r="H644" s="136">
        <v>847.83</v>
      </c>
      <c r="I644" s="136">
        <v>3391.31</v>
      </c>
      <c r="J644" s="137">
        <f t="shared" si="6"/>
        <v>4239.1400000000003</v>
      </c>
      <c r="K644" s="138"/>
      <c r="L644" s="138"/>
      <c r="M644" s="138"/>
      <c r="N644" s="138"/>
      <c r="O644" s="138"/>
      <c r="P644" s="138"/>
      <c r="Q644" s="138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x14ac:dyDescent="0.2">
      <c r="A645" s="126" t="s">
        <v>533</v>
      </c>
      <c r="B645" s="48" t="s">
        <v>37</v>
      </c>
      <c r="C645" s="83" t="s">
        <v>212</v>
      </c>
      <c r="D645" s="48" t="s">
        <v>190</v>
      </c>
      <c r="E645" s="143">
        <v>1</v>
      </c>
      <c r="F645" s="86" t="s">
        <v>877</v>
      </c>
      <c r="G645" s="136">
        <v>0</v>
      </c>
      <c r="H645" s="136">
        <v>847.83</v>
      </c>
      <c r="I645" s="136">
        <v>3391.31</v>
      </c>
      <c r="J645" s="137">
        <f t="shared" si="6"/>
        <v>4239.1400000000003</v>
      </c>
      <c r="K645" s="138"/>
      <c r="L645" s="138"/>
      <c r="M645" s="138"/>
      <c r="N645" s="138"/>
      <c r="O645" s="138"/>
      <c r="P645" s="138"/>
      <c r="Q645" s="138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x14ac:dyDescent="0.2">
      <c r="A646" s="126" t="s">
        <v>533</v>
      </c>
      <c r="B646" s="48" t="s">
        <v>37</v>
      </c>
      <c r="C646" s="83" t="s">
        <v>187</v>
      </c>
      <c r="D646" s="48" t="s">
        <v>190</v>
      </c>
      <c r="E646" s="143">
        <v>1</v>
      </c>
      <c r="F646" s="204" t="s">
        <v>891</v>
      </c>
      <c r="G646" s="136">
        <v>0</v>
      </c>
      <c r="H646" s="136">
        <v>847.83</v>
      </c>
      <c r="I646" s="136">
        <v>3391.31</v>
      </c>
      <c r="J646" s="137">
        <f t="shared" si="6"/>
        <v>4239.1400000000003</v>
      </c>
      <c r="K646" s="138"/>
      <c r="L646" s="138"/>
      <c r="M646" s="138"/>
      <c r="N646" s="138"/>
      <c r="O646" s="138"/>
      <c r="P646" s="138"/>
      <c r="Q646" s="138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x14ac:dyDescent="0.2">
      <c r="A647" s="126" t="s">
        <v>533</v>
      </c>
      <c r="B647" s="48" t="s">
        <v>37</v>
      </c>
      <c r="C647" s="83" t="s">
        <v>187</v>
      </c>
      <c r="D647" s="48" t="s">
        <v>190</v>
      </c>
      <c r="E647" s="143">
        <v>1</v>
      </c>
      <c r="F647" s="214" t="s">
        <v>911</v>
      </c>
      <c r="G647" s="136">
        <v>0</v>
      </c>
      <c r="H647" s="136">
        <v>847.83</v>
      </c>
      <c r="I647" s="136">
        <v>3391.31</v>
      </c>
      <c r="J647" s="137">
        <f t="shared" si="6"/>
        <v>4239.1400000000003</v>
      </c>
      <c r="K647" s="138"/>
      <c r="L647" s="138"/>
      <c r="M647" s="138"/>
      <c r="N647" s="138"/>
      <c r="O647" s="138"/>
      <c r="P647" s="138"/>
      <c r="Q647" s="138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x14ac:dyDescent="0.2">
      <c r="A648" s="126" t="s">
        <v>533</v>
      </c>
      <c r="B648" s="48" t="s">
        <v>37</v>
      </c>
      <c r="C648" s="83" t="s">
        <v>187</v>
      </c>
      <c r="D648" s="48" t="s">
        <v>190</v>
      </c>
      <c r="E648" s="143">
        <v>1</v>
      </c>
      <c r="F648" s="86" t="s">
        <v>912</v>
      </c>
      <c r="G648" s="136">
        <v>0</v>
      </c>
      <c r="H648" s="136">
        <v>847.83</v>
      </c>
      <c r="I648" s="136">
        <v>3391.31</v>
      </c>
      <c r="J648" s="137">
        <f t="shared" si="6"/>
        <v>4239.1400000000003</v>
      </c>
      <c r="K648" s="138"/>
      <c r="L648" s="138"/>
      <c r="M648" s="138"/>
      <c r="N648" s="138"/>
      <c r="O648" s="138"/>
      <c r="P648" s="138"/>
      <c r="Q648" s="138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x14ac:dyDescent="0.2">
      <c r="A649" s="126" t="s">
        <v>533</v>
      </c>
      <c r="B649" s="48" t="s">
        <v>37</v>
      </c>
      <c r="C649" s="83" t="s">
        <v>187</v>
      </c>
      <c r="D649" s="48" t="s">
        <v>190</v>
      </c>
      <c r="E649" s="143">
        <v>1</v>
      </c>
      <c r="F649" s="86" t="s">
        <v>935</v>
      </c>
      <c r="G649" s="136">
        <v>0</v>
      </c>
      <c r="H649" s="136">
        <v>847.83</v>
      </c>
      <c r="I649" s="136">
        <v>3391.31</v>
      </c>
      <c r="J649" s="137">
        <f t="shared" si="6"/>
        <v>4239.1400000000003</v>
      </c>
      <c r="K649" s="138"/>
      <c r="L649" s="138"/>
      <c r="M649" s="138"/>
      <c r="N649" s="138"/>
      <c r="O649" s="138"/>
      <c r="P649" s="138"/>
      <c r="Q649" s="138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x14ac:dyDescent="0.2">
      <c r="A650" s="126" t="s">
        <v>533</v>
      </c>
      <c r="B650" s="48" t="s">
        <v>37</v>
      </c>
      <c r="C650" s="83" t="s">
        <v>187</v>
      </c>
      <c r="D650" s="48" t="s">
        <v>190</v>
      </c>
      <c r="E650" s="143">
        <v>1</v>
      </c>
      <c r="F650" s="86" t="s">
        <v>959</v>
      </c>
      <c r="G650" s="136">
        <v>0</v>
      </c>
      <c r="H650" s="136">
        <v>847.83</v>
      </c>
      <c r="I650" s="136">
        <v>3391.31</v>
      </c>
      <c r="J650" s="137">
        <f t="shared" si="6"/>
        <v>4239.1400000000003</v>
      </c>
      <c r="K650" s="138"/>
      <c r="L650" s="138"/>
      <c r="M650" s="138"/>
      <c r="N650" s="138"/>
      <c r="O650" s="138"/>
      <c r="P650" s="138"/>
      <c r="Q650" s="138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x14ac:dyDescent="0.2">
      <c r="A651" s="126" t="s">
        <v>533</v>
      </c>
      <c r="B651" s="48" t="s">
        <v>37</v>
      </c>
      <c r="C651" s="83" t="s">
        <v>212</v>
      </c>
      <c r="D651" s="48" t="s">
        <v>190</v>
      </c>
      <c r="E651" s="143">
        <v>1</v>
      </c>
      <c r="F651" s="86" t="s">
        <v>971</v>
      </c>
      <c r="G651" s="136">
        <v>0</v>
      </c>
      <c r="H651" s="136">
        <v>847.83</v>
      </c>
      <c r="I651" s="136">
        <v>3391.31</v>
      </c>
      <c r="J651" s="137">
        <f t="shared" si="6"/>
        <v>4239.1400000000003</v>
      </c>
      <c r="K651" s="138"/>
      <c r="L651" s="138"/>
      <c r="M651" s="138"/>
      <c r="N651" s="138"/>
      <c r="O651" s="138"/>
      <c r="P651" s="138"/>
      <c r="Q651" s="138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x14ac:dyDescent="0.2">
      <c r="A652" s="126" t="s">
        <v>533</v>
      </c>
      <c r="B652" s="48" t="s">
        <v>37</v>
      </c>
      <c r="C652" s="83" t="s">
        <v>212</v>
      </c>
      <c r="D652" s="48" t="s">
        <v>190</v>
      </c>
      <c r="E652" s="143">
        <v>1</v>
      </c>
      <c r="F652" s="86" t="s">
        <v>974</v>
      </c>
      <c r="G652" s="136">
        <v>0</v>
      </c>
      <c r="H652" s="136">
        <v>847.83</v>
      </c>
      <c r="I652" s="136">
        <v>3391.31</v>
      </c>
      <c r="J652" s="137">
        <f t="shared" si="6"/>
        <v>4239.1400000000003</v>
      </c>
      <c r="K652" s="138"/>
      <c r="L652" s="138"/>
      <c r="M652" s="138"/>
      <c r="N652" s="138"/>
      <c r="O652" s="138"/>
      <c r="P652" s="138"/>
      <c r="Q652" s="138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x14ac:dyDescent="0.2">
      <c r="A653" s="126" t="s">
        <v>533</v>
      </c>
      <c r="B653" s="48" t="s">
        <v>37</v>
      </c>
      <c r="C653" s="83" t="s">
        <v>777</v>
      </c>
      <c r="D653" s="48" t="s">
        <v>190</v>
      </c>
      <c r="E653" s="143">
        <v>1</v>
      </c>
      <c r="F653" s="86" t="s">
        <v>1011</v>
      </c>
      <c r="G653" s="136">
        <v>0</v>
      </c>
      <c r="H653" s="136">
        <v>847.83</v>
      </c>
      <c r="I653" s="136">
        <v>3391.31</v>
      </c>
      <c r="J653" s="137">
        <f t="shared" si="6"/>
        <v>4239.1400000000003</v>
      </c>
      <c r="K653" s="138"/>
      <c r="L653" s="138"/>
      <c r="M653" s="138"/>
      <c r="N653" s="138"/>
      <c r="O653" s="138"/>
      <c r="P653" s="138"/>
      <c r="Q653" s="138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x14ac:dyDescent="0.2">
      <c r="A654" s="62" t="s">
        <v>192</v>
      </c>
      <c r="B654" s="48" t="s">
        <v>37</v>
      </c>
      <c r="C654" s="52" t="s">
        <v>192</v>
      </c>
      <c r="D654" s="48" t="s">
        <v>192</v>
      </c>
      <c r="E654" s="143">
        <v>1</v>
      </c>
      <c r="F654" s="172" t="s">
        <v>192</v>
      </c>
      <c r="G654" s="136">
        <v>0</v>
      </c>
      <c r="H654" s="136">
        <v>0</v>
      </c>
      <c r="I654" s="136">
        <v>0</v>
      </c>
      <c r="J654" s="137">
        <f t="shared" si="6"/>
        <v>0</v>
      </c>
      <c r="K654" s="138"/>
      <c r="L654" s="138"/>
      <c r="M654" s="138"/>
      <c r="N654" s="138"/>
      <c r="O654" s="138"/>
      <c r="P654" s="138"/>
      <c r="Q654" s="138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x14ac:dyDescent="0.2">
      <c r="A655" s="62" t="s">
        <v>192</v>
      </c>
      <c r="B655" s="48" t="s">
        <v>37</v>
      </c>
      <c r="C655" s="52" t="s">
        <v>192</v>
      </c>
      <c r="D655" s="48" t="s">
        <v>192</v>
      </c>
      <c r="E655" s="143">
        <v>1</v>
      </c>
      <c r="F655" s="172" t="s">
        <v>192</v>
      </c>
      <c r="G655" s="136">
        <v>0</v>
      </c>
      <c r="H655" s="136">
        <v>0</v>
      </c>
      <c r="I655" s="136">
        <v>0</v>
      </c>
      <c r="J655" s="137">
        <f t="shared" si="6"/>
        <v>0</v>
      </c>
      <c r="K655" s="138"/>
      <c r="L655" s="138"/>
      <c r="M655" s="138"/>
      <c r="N655" s="138"/>
      <c r="O655" s="138"/>
      <c r="P655" s="138"/>
      <c r="Q655" s="138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x14ac:dyDescent="0.2">
      <c r="A656" s="62" t="s">
        <v>192</v>
      </c>
      <c r="B656" s="48" t="s">
        <v>37</v>
      </c>
      <c r="C656" s="52" t="s">
        <v>192</v>
      </c>
      <c r="D656" s="48" t="s">
        <v>192</v>
      </c>
      <c r="E656" s="143">
        <v>1</v>
      </c>
      <c r="F656" s="172" t="s">
        <v>192</v>
      </c>
      <c r="G656" s="136">
        <v>0</v>
      </c>
      <c r="H656" s="136">
        <v>0</v>
      </c>
      <c r="I656" s="136">
        <v>0</v>
      </c>
      <c r="J656" s="137">
        <f t="shared" si="6"/>
        <v>0</v>
      </c>
      <c r="K656" s="138"/>
      <c r="L656" s="138"/>
      <c r="M656" s="138"/>
      <c r="N656" s="138"/>
      <c r="O656" s="138"/>
      <c r="P656" s="138"/>
      <c r="Q656" s="138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x14ac:dyDescent="0.2">
      <c r="A657" s="62" t="s">
        <v>192</v>
      </c>
      <c r="B657" s="48" t="s">
        <v>37</v>
      </c>
      <c r="C657" s="52" t="s">
        <v>192</v>
      </c>
      <c r="D657" s="48" t="s">
        <v>192</v>
      </c>
      <c r="E657" s="143">
        <v>1</v>
      </c>
      <c r="F657" s="172" t="s">
        <v>192</v>
      </c>
      <c r="G657" s="136">
        <v>0</v>
      </c>
      <c r="H657" s="136">
        <v>0</v>
      </c>
      <c r="I657" s="136">
        <v>0</v>
      </c>
      <c r="J657" s="137">
        <f t="shared" si="6"/>
        <v>0</v>
      </c>
      <c r="K657" s="138"/>
      <c r="L657" s="138"/>
      <c r="M657" s="138"/>
      <c r="N657" s="138"/>
      <c r="O657" s="138"/>
      <c r="P657" s="138"/>
      <c r="Q657" s="138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x14ac:dyDescent="0.2">
      <c r="A658" s="62" t="s">
        <v>192</v>
      </c>
      <c r="B658" s="48" t="s">
        <v>37</v>
      </c>
      <c r="C658" s="52" t="s">
        <v>192</v>
      </c>
      <c r="D658" s="48" t="s">
        <v>192</v>
      </c>
      <c r="E658" s="143">
        <v>1</v>
      </c>
      <c r="F658" s="172" t="s">
        <v>192</v>
      </c>
      <c r="G658" s="136">
        <v>0</v>
      </c>
      <c r="H658" s="136">
        <v>0</v>
      </c>
      <c r="I658" s="136">
        <v>0</v>
      </c>
      <c r="J658" s="137">
        <f t="shared" si="6"/>
        <v>0</v>
      </c>
      <c r="K658" s="138"/>
      <c r="L658" s="138"/>
      <c r="M658" s="138"/>
      <c r="N658" s="138"/>
      <c r="O658" s="138"/>
      <c r="P658" s="138"/>
      <c r="Q658" s="138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x14ac:dyDescent="0.2">
      <c r="A659" s="62" t="s">
        <v>192</v>
      </c>
      <c r="B659" s="48" t="s">
        <v>37</v>
      </c>
      <c r="C659" s="52" t="s">
        <v>192</v>
      </c>
      <c r="D659" s="48" t="s">
        <v>192</v>
      </c>
      <c r="E659" s="143">
        <v>1</v>
      </c>
      <c r="F659" s="172" t="s">
        <v>192</v>
      </c>
      <c r="G659" s="136">
        <v>0</v>
      </c>
      <c r="H659" s="136">
        <v>0</v>
      </c>
      <c r="I659" s="136">
        <v>0</v>
      </c>
      <c r="J659" s="137">
        <f t="shared" si="6"/>
        <v>0</v>
      </c>
      <c r="K659" s="138"/>
      <c r="L659" s="138"/>
      <c r="M659" s="138"/>
      <c r="N659" s="138"/>
      <c r="O659" s="138"/>
      <c r="P659" s="138"/>
      <c r="Q659" s="138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x14ac:dyDescent="0.2">
      <c r="A660" s="62" t="s">
        <v>192</v>
      </c>
      <c r="B660" s="48" t="s">
        <v>37</v>
      </c>
      <c r="C660" s="52" t="s">
        <v>192</v>
      </c>
      <c r="D660" s="48" t="s">
        <v>192</v>
      </c>
      <c r="E660" s="143">
        <v>1</v>
      </c>
      <c r="F660" s="172" t="s">
        <v>192</v>
      </c>
      <c r="G660" s="136">
        <v>0</v>
      </c>
      <c r="H660" s="136">
        <v>0</v>
      </c>
      <c r="I660" s="136">
        <v>0</v>
      </c>
      <c r="J660" s="137">
        <f t="shared" si="6"/>
        <v>0</v>
      </c>
      <c r="K660" s="138"/>
      <c r="L660" s="138"/>
      <c r="M660" s="138"/>
      <c r="N660" s="138"/>
      <c r="O660" s="138"/>
      <c r="P660" s="138"/>
      <c r="Q660" s="138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x14ac:dyDescent="0.2">
      <c r="A661" s="62" t="s">
        <v>192</v>
      </c>
      <c r="B661" s="48" t="s">
        <v>37</v>
      </c>
      <c r="C661" s="52" t="s">
        <v>192</v>
      </c>
      <c r="D661" s="48" t="s">
        <v>192</v>
      </c>
      <c r="E661" s="143">
        <v>1</v>
      </c>
      <c r="F661" s="172" t="s">
        <v>192</v>
      </c>
      <c r="G661" s="136">
        <v>0</v>
      </c>
      <c r="H661" s="136">
        <v>0</v>
      </c>
      <c r="I661" s="136">
        <v>0</v>
      </c>
      <c r="J661" s="137">
        <f t="shared" si="6"/>
        <v>0</v>
      </c>
      <c r="K661" s="138"/>
      <c r="L661" s="138"/>
      <c r="M661" s="138"/>
      <c r="N661" s="138"/>
      <c r="O661" s="138"/>
      <c r="P661" s="138"/>
      <c r="Q661" s="138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x14ac:dyDescent="0.2">
      <c r="A662" s="62" t="s">
        <v>192</v>
      </c>
      <c r="B662" s="48" t="s">
        <v>37</v>
      </c>
      <c r="C662" s="52" t="s">
        <v>192</v>
      </c>
      <c r="D662" s="48" t="s">
        <v>192</v>
      </c>
      <c r="E662" s="143">
        <v>1</v>
      </c>
      <c r="F662" s="172" t="s">
        <v>192</v>
      </c>
      <c r="G662" s="136">
        <v>0</v>
      </c>
      <c r="H662" s="136">
        <v>0</v>
      </c>
      <c r="I662" s="136">
        <v>0</v>
      </c>
      <c r="J662" s="137">
        <f t="shared" si="6"/>
        <v>0</v>
      </c>
      <c r="K662" s="138"/>
      <c r="L662" s="138"/>
      <c r="M662" s="138"/>
      <c r="N662" s="138"/>
      <c r="O662" s="138"/>
      <c r="P662" s="138"/>
      <c r="Q662" s="138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x14ac:dyDescent="0.2">
      <c r="A663" s="126" t="s">
        <v>876</v>
      </c>
      <c r="B663" s="48" t="s">
        <v>39</v>
      </c>
      <c r="C663" s="101" t="s">
        <v>212</v>
      </c>
      <c r="D663" s="48" t="s">
        <v>190</v>
      </c>
      <c r="E663" s="144">
        <v>1</v>
      </c>
      <c r="F663" s="223" t="s">
        <v>931</v>
      </c>
      <c r="G663" s="136">
        <v>0</v>
      </c>
      <c r="H663" s="136">
        <v>551.09</v>
      </c>
      <c r="I663" s="136">
        <v>2204.36</v>
      </c>
      <c r="J663" s="137">
        <f t="shared" si="6"/>
        <v>2755.4500000000003</v>
      </c>
      <c r="K663" s="138"/>
      <c r="L663" s="138"/>
      <c r="M663" s="138"/>
      <c r="N663" s="138"/>
      <c r="O663" s="138"/>
      <c r="P663" s="138"/>
      <c r="Q663" s="138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x14ac:dyDescent="0.2">
      <c r="A664" s="61" t="s">
        <v>453</v>
      </c>
      <c r="B664" s="48" t="s">
        <v>39</v>
      </c>
      <c r="C664" s="67" t="s">
        <v>345</v>
      </c>
      <c r="D664" s="48" t="s">
        <v>190</v>
      </c>
      <c r="E664" s="143">
        <v>1</v>
      </c>
      <c r="F664" s="63" t="s">
        <v>439</v>
      </c>
      <c r="G664" s="136">
        <v>0</v>
      </c>
      <c r="H664" s="136">
        <v>551.09</v>
      </c>
      <c r="I664" s="136">
        <v>2204.36</v>
      </c>
      <c r="J664" s="137">
        <f t="shared" si="6"/>
        <v>2755.4500000000003</v>
      </c>
      <c r="K664" s="138"/>
      <c r="L664" s="138"/>
      <c r="M664" s="138"/>
      <c r="N664" s="138"/>
      <c r="O664" s="138"/>
      <c r="P664" s="138"/>
      <c r="Q664" s="138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s="106" customFormat="1" x14ac:dyDescent="0.2">
      <c r="A665" s="110" t="s">
        <v>397</v>
      </c>
      <c r="B665" s="48" t="s">
        <v>39</v>
      </c>
      <c r="C665" s="112" t="s">
        <v>188</v>
      </c>
      <c r="D665" s="67" t="s">
        <v>190</v>
      </c>
      <c r="E665" s="144">
        <v>1</v>
      </c>
      <c r="F665" s="113" t="s">
        <v>543</v>
      </c>
      <c r="G665" s="140">
        <v>0</v>
      </c>
      <c r="H665" s="140">
        <v>551.09</v>
      </c>
      <c r="I665" s="140">
        <v>2204.36</v>
      </c>
      <c r="J665" s="141">
        <f t="shared" si="6"/>
        <v>2755.4500000000003</v>
      </c>
      <c r="K665" s="142"/>
      <c r="L665" s="142"/>
      <c r="M665" s="142"/>
      <c r="N665" s="142"/>
      <c r="O665" s="142"/>
      <c r="P665" s="142"/>
      <c r="Q665" s="142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  <c r="AB665" s="105"/>
      <c r="AC665" s="105"/>
      <c r="AD665" s="105"/>
    </row>
    <row r="666" spans="1:30" s="106" customFormat="1" x14ac:dyDescent="0.2">
      <c r="A666" s="61" t="s">
        <v>453</v>
      </c>
      <c r="B666" s="48" t="s">
        <v>39</v>
      </c>
      <c r="C666" s="101" t="s">
        <v>191</v>
      </c>
      <c r="D666" s="48" t="s">
        <v>190</v>
      </c>
      <c r="E666" s="143">
        <v>1</v>
      </c>
      <c r="F666" s="87" t="s">
        <v>559</v>
      </c>
      <c r="G666" s="136">
        <v>0</v>
      </c>
      <c r="H666" s="136">
        <v>551.09</v>
      </c>
      <c r="I666" s="136">
        <v>2204.36</v>
      </c>
      <c r="J666" s="137">
        <f t="shared" si="6"/>
        <v>2755.4500000000003</v>
      </c>
      <c r="K666" s="142"/>
      <c r="L666" s="142"/>
      <c r="M666" s="142"/>
      <c r="N666" s="142"/>
      <c r="O666" s="142"/>
      <c r="P666" s="142"/>
      <c r="Q666" s="142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  <c r="AB666" s="105"/>
      <c r="AC666" s="105"/>
      <c r="AD666" s="105"/>
    </row>
    <row r="667" spans="1:30" s="106" customFormat="1" x14ac:dyDescent="0.2">
      <c r="A667" s="61" t="s">
        <v>453</v>
      </c>
      <c r="B667" s="48" t="s">
        <v>39</v>
      </c>
      <c r="C667" s="101" t="s">
        <v>212</v>
      </c>
      <c r="D667" s="48" t="s">
        <v>190</v>
      </c>
      <c r="E667" s="143">
        <v>1</v>
      </c>
      <c r="F667" s="87" t="s">
        <v>855</v>
      </c>
      <c r="G667" s="136">
        <v>0</v>
      </c>
      <c r="H667" s="136">
        <v>551.09</v>
      </c>
      <c r="I667" s="136">
        <v>2204.36</v>
      </c>
      <c r="J667" s="137">
        <f t="shared" si="6"/>
        <v>2755.4500000000003</v>
      </c>
      <c r="K667" s="142"/>
      <c r="L667" s="142"/>
      <c r="M667" s="142"/>
      <c r="N667" s="142"/>
      <c r="O667" s="142"/>
      <c r="P667" s="142"/>
      <c r="Q667" s="142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  <c r="AB667" s="105"/>
      <c r="AC667" s="105"/>
      <c r="AD667" s="105"/>
    </row>
    <row r="668" spans="1:30" s="106" customFormat="1" x14ac:dyDescent="0.2">
      <c r="A668" s="61" t="s">
        <v>453</v>
      </c>
      <c r="B668" s="48" t="s">
        <v>39</v>
      </c>
      <c r="C668" s="83" t="s">
        <v>185</v>
      </c>
      <c r="D668" s="48" t="s">
        <v>190</v>
      </c>
      <c r="E668" s="143">
        <v>1</v>
      </c>
      <c r="F668" s="204" t="s">
        <v>699</v>
      </c>
      <c r="G668" s="136">
        <v>0</v>
      </c>
      <c r="H668" s="136">
        <v>551.09</v>
      </c>
      <c r="I668" s="136">
        <v>2204.36</v>
      </c>
      <c r="J668" s="137">
        <f t="shared" si="6"/>
        <v>2755.4500000000003</v>
      </c>
      <c r="K668" s="142"/>
      <c r="L668" s="142"/>
      <c r="M668" s="142"/>
      <c r="N668" s="142"/>
      <c r="O668" s="142"/>
      <c r="P668" s="142"/>
      <c r="Q668" s="142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  <c r="AB668" s="105"/>
      <c r="AC668" s="105"/>
      <c r="AD668" s="105"/>
    </row>
    <row r="669" spans="1:30" s="106" customFormat="1" x14ac:dyDescent="0.2">
      <c r="A669" s="126" t="s">
        <v>822</v>
      </c>
      <c r="B669" s="48" t="s">
        <v>39</v>
      </c>
      <c r="C669" s="101" t="s">
        <v>188</v>
      </c>
      <c r="D669" s="48" t="s">
        <v>190</v>
      </c>
      <c r="E669" s="143">
        <v>1</v>
      </c>
      <c r="F669" s="87" t="s">
        <v>648</v>
      </c>
      <c r="G669" s="136">
        <v>0</v>
      </c>
      <c r="H669" s="136">
        <v>551.09</v>
      </c>
      <c r="I669" s="136">
        <v>2204.36</v>
      </c>
      <c r="J669" s="137">
        <f t="shared" si="6"/>
        <v>2755.4500000000003</v>
      </c>
      <c r="K669" s="142"/>
      <c r="L669" s="142"/>
      <c r="M669" s="142"/>
      <c r="N669" s="142"/>
      <c r="O669" s="142"/>
      <c r="P669" s="142"/>
      <c r="Q669" s="142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  <c r="AB669" s="105"/>
      <c r="AC669" s="105"/>
      <c r="AD669" s="105"/>
    </row>
    <row r="670" spans="1:30" s="106" customFormat="1" x14ac:dyDescent="0.2">
      <c r="A670" s="126" t="s">
        <v>397</v>
      </c>
      <c r="B670" s="48" t="s">
        <v>39</v>
      </c>
      <c r="C670" s="101" t="s">
        <v>187</v>
      </c>
      <c r="D670" s="48" t="s">
        <v>190</v>
      </c>
      <c r="E670" s="143">
        <v>1</v>
      </c>
      <c r="F670" s="202" t="s">
        <v>675</v>
      </c>
      <c r="G670" s="136">
        <v>0</v>
      </c>
      <c r="H670" s="136">
        <v>551.09</v>
      </c>
      <c r="I670" s="136">
        <v>2204.36</v>
      </c>
      <c r="J670" s="137">
        <f t="shared" si="6"/>
        <v>2755.4500000000003</v>
      </c>
      <c r="K670" s="142"/>
      <c r="L670" s="142"/>
      <c r="M670" s="142"/>
      <c r="N670" s="142"/>
      <c r="O670" s="142"/>
      <c r="P670" s="142"/>
      <c r="Q670" s="142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  <c r="AB670" s="105"/>
      <c r="AC670" s="105"/>
      <c r="AD670" s="105"/>
    </row>
    <row r="671" spans="1:30" s="106" customFormat="1" x14ac:dyDescent="0.2">
      <c r="A671" s="126" t="s">
        <v>397</v>
      </c>
      <c r="B671" s="48" t="s">
        <v>39</v>
      </c>
      <c r="C671" s="101" t="s">
        <v>212</v>
      </c>
      <c r="D671" s="48" t="s">
        <v>190</v>
      </c>
      <c r="E671" s="143">
        <v>1</v>
      </c>
      <c r="F671" s="87" t="s">
        <v>857</v>
      </c>
      <c r="G671" s="136">
        <v>0</v>
      </c>
      <c r="H671" s="136">
        <v>551.09</v>
      </c>
      <c r="I671" s="136">
        <v>2204.36</v>
      </c>
      <c r="J671" s="137">
        <f t="shared" si="6"/>
        <v>2755.4500000000003</v>
      </c>
      <c r="K671" s="142"/>
      <c r="L671" s="142"/>
      <c r="M671" s="142"/>
      <c r="N671" s="142"/>
      <c r="O671" s="142"/>
      <c r="P671" s="142"/>
      <c r="Q671" s="142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  <c r="AB671" s="105"/>
      <c r="AC671" s="105"/>
      <c r="AD671" s="105"/>
    </row>
    <row r="672" spans="1:30" s="106" customFormat="1" x14ac:dyDescent="0.2">
      <c r="A672" s="126" t="s">
        <v>397</v>
      </c>
      <c r="B672" s="48" t="s">
        <v>39</v>
      </c>
      <c r="C672" s="101" t="s">
        <v>212</v>
      </c>
      <c r="D672" s="48" t="s">
        <v>190</v>
      </c>
      <c r="E672" s="143">
        <v>1</v>
      </c>
      <c r="F672" s="204" t="s">
        <v>732</v>
      </c>
      <c r="G672" s="136">
        <v>0</v>
      </c>
      <c r="H672" s="136">
        <v>551.09</v>
      </c>
      <c r="I672" s="136">
        <v>2204.36</v>
      </c>
      <c r="J672" s="137">
        <f t="shared" si="6"/>
        <v>2755.4500000000003</v>
      </c>
      <c r="K672" s="142"/>
      <c r="L672" s="142"/>
      <c r="M672" s="142"/>
      <c r="N672" s="142"/>
      <c r="O672" s="142"/>
      <c r="P672" s="142"/>
      <c r="Q672" s="142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  <c r="AB672" s="105"/>
      <c r="AC672" s="105"/>
      <c r="AD672" s="105"/>
    </row>
    <row r="673" spans="1:30" s="106" customFormat="1" x14ac:dyDescent="0.2">
      <c r="A673" s="126" t="s">
        <v>397</v>
      </c>
      <c r="B673" s="48" t="s">
        <v>39</v>
      </c>
      <c r="C673" s="101" t="s">
        <v>212</v>
      </c>
      <c r="D673" s="48" t="s">
        <v>190</v>
      </c>
      <c r="E673" s="143">
        <v>1</v>
      </c>
      <c r="F673" s="87" t="s">
        <v>858</v>
      </c>
      <c r="G673" s="136">
        <v>0</v>
      </c>
      <c r="H673" s="136">
        <v>551.09</v>
      </c>
      <c r="I673" s="136">
        <v>2204.36</v>
      </c>
      <c r="J673" s="137">
        <f t="shared" si="6"/>
        <v>2755.4500000000003</v>
      </c>
      <c r="K673" s="142"/>
      <c r="L673" s="142"/>
      <c r="M673" s="142"/>
      <c r="N673" s="142"/>
      <c r="O673" s="142"/>
      <c r="P673" s="142"/>
      <c r="Q673" s="142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  <c r="AB673" s="105"/>
      <c r="AC673" s="105"/>
      <c r="AD673" s="105"/>
    </row>
    <row r="674" spans="1:30" s="106" customFormat="1" x14ac:dyDescent="0.2">
      <c r="A674" s="126" t="s">
        <v>397</v>
      </c>
      <c r="B674" s="48" t="s">
        <v>39</v>
      </c>
      <c r="C674" s="101" t="s">
        <v>212</v>
      </c>
      <c r="D674" s="48" t="s">
        <v>190</v>
      </c>
      <c r="E674" s="143">
        <v>1</v>
      </c>
      <c r="F674" s="87" t="s">
        <v>859</v>
      </c>
      <c r="G674" s="136">
        <v>0</v>
      </c>
      <c r="H674" s="136">
        <v>551.09</v>
      </c>
      <c r="I674" s="136">
        <v>2204.36</v>
      </c>
      <c r="J674" s="137">
        <f t="shared" si="6"/>
        <v>2755.4500000000003</v>
      </c>
      <c r="K674" s="142"/>
      <c r="L674" s="142"/>
      <c r="M674" s="142"/>
      <c r="N674" s="142"/>
      <c r="O674" s="142"/>
      <c r="P674" s="142"/>
      <c r="Q674" s="142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  <c r="AB674" s="105"/>
      <c r="AC674" s="105"/>
      <c r="AD674" s="105"/>
    </row>
    <row r="675" spans="1:30" s="106" customFormat="1" x14ac:dyDescent="0.2">
      <c r="A675" s="61" t="s">
        <v>460</v>
      </c>
      <c r="B675" s="48" t="s">
        <v>39</v>
      </c>
      <c r="C675" s="67" t="s">
        <v>186</v>
      </c>
      <c r="D675" s="48" t="s">
        <v>190</v>
      </c>
      <c r="E675" s="143">
        <v>1</v>
      </c>
      <c r="F675" s="63" t="s">
        <v>451</v>
      </c>
      <c r="G675" s="136">
        <v>0</v>
      </c>
      <c r="H675" s="136">
        <v>551.09</v>
      </c>
      <c r="I675" s="136">
        <v>2204.36</v>
      </c>
      <c r="J675" s="137">
        <f t="shared" si="6"/>
        <v>2755.4500000000003</v>
      </c>
      <c r="K675" s="142"/>
      <c r="L675" s="142"/>
      <c r="M675" s="142"/>
      <c r="N675" s="142"/>
      <c r="O675" s="142"/>
      <c r="P675" s="142"/>
      <c r="Q675" s="142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  <c r="AB675" s="105"/>
      <c r="AC675" s="105"/>
      <c r="AD675" s="105"/>
    </row>
    <row r="676" spans="1:30" s="106" customFormat="1" x14ac:dyDescent="0.2">
      <c r="A676" s="126" t="s">
        <v>397</v>
      </c>
      <c r="B676" s="48" t="s">
        <v>39</v>
      </c>
      <c r="C676" s="101" t="s">
        <v>191</v>
      </c>
      <c r="D676" s="48" t="s">
        <v>190</v>
      </c>
      <c r="E676" s="143">
        <v>1</v>
      </c>
      <c r="F676" s="63" t="s">
        <v>461</v>
      </c>
      <c r="G676" s="136">
        <v>0</v>
      </c>
      <c r="H676" s="136">
        <v>551.09</v>
      </c>
      <c r="I676" s="136">
        <v>2204.36</v>
      </c>
      <c r="J676" s="137">
        <f t="shared" si="6"/>
        <v>2755.4500000000003</v>
      </c>
      <c r="K676" s="142"/>
      <c r="L676" s="142"/>
      <c r="M676" s="142"/>
      <c r="N676" s="142"/>
      <c r="O676" s="142"/>
      <c r="P676" s="142"/>
      <c r="Q676" s="142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  <c r="AB676" s="105"/>
      <c r="AC676" s="105"/>
      <c r="AD676" s="105"/>
    </row>
    <row r="677" spans="1:30" s="106" customFormat="1" x14ac:dyDescent="0.2">
      <c r="A677" s="126" t="s">
        <v>397</v>
      </c>
      <c r="B677" s="48" t="s">
        <v>39</v>
      </c>
      <c r="C677" s="101" t="s">
        <v>187</v>
      </c>
      <c r="D677" s="48" t="s">
        <v>190</v>
      </c>
      <c r="E677" s="143">
        <v>1</v>
      </c>
      <c r="F677" s="87" t="s">
        <v>860</v>
      </c>
      <c r="G677" s="136">
        <v>0</v>
      </c>
      <c r="H677" s="136">
        <v>551.09</v>
      </c>
      <c r="I677" s="136">
        <v>2204.36</v>
      </c>
      <c r="J677" s="137">
        <f t="shared" si="6"/>
        <v>2755.4500000000003</v>
      </c>
      <c r="K677" s="142"/>
      <c r="L677" s="142"/>
      <c r="M677" s="142"/>
      <c r="N677" s="142"/>
      <c r="O677" s="142"/>
      <c r="P677" s="142"/>
      <c r="Q677" s="142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  <c r="AB677" s="105"/>
      <c r="AC677" s="105"/>
      <c r="AD677" s="105"/>
    </row>
    <row r="678" spans="1:30" s="106" customFormat="1" x14ac:dyDescent="0.2">
      <c r="A678" s="126" t="s">
        <v>397</v>
      </c>
      <c r="B678" s="48" t="s">
        <v>39</v>
      </c>
      <c r="C678" s="101" t="s">
        <v>188</v>
      </c>
      <c r="D678" s="48" t="s">
        <v>189</v>
      </c>
      <c r="E678" s="144">
        <v>1</v>
      </c>
      <c r="F678" s="63" t="s">
        <v>504</v>
      </c>
      <c r="G678" s="136">
        <v>0</v>
      </c>
      <c r="H678" s="136">
        <v>0</v>
      </c>
      <c r="I678" s="136">
        <v>2204.36</v>
      </c>
      <c r="J678" s="137">
        <f t="shared" si="6"/>
        <v>2204.36</v>
      </c>
      <c r="K678" s="142"/>
      <c r="L678" s="142"/>
      <c r="M678" s="142"/>
      <c r="N678" s="142"/>
      <c r="O678" s="142"/>
      <c r="P678" s="142"/>
      <c r="Q678" s="142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  <c r="AB678" s="105"/>
      <c r="AC678" s="105"/>
      <c r="AD678" s="105"/>
    </row>
    <row r="679" spans="1:30" s="106" customFormat="1" x14ac:dyDescent="0.2">
      <c r="A679" s="126" t="s">
        <v>397</v>
      </c>
      <c r="B679" s="48" t="s">
        <v>39</v>
      </c>
      <c r="C679" s="101" t="s">
        <v>191</v>
      </c>
      <c r="D679" s="48" t="s">
        <v>189</v>
      </c>
      <c r="E679" s="144">
        <v>1</v>
      </c>
      <c r="F679" s="63" t="s">
        <v>499</v>
      </c>
      <c r="G679" s="136">
        <v>0</v>
      </c>
      <c r="H679" s="136">
        <v>0</v>
      </c>
      <c r="I679" s="136">
        <v>2204.36</v>
      </c>
      <c r="J679" s="137">
        <f t="shared" si="6"/>
        <v>2204.36</v>
      </c>
      <c r="K679" s="142"/>
      <c r="L679" s="142"/>
      <c r="M679" s="142"/>
      <c r="N679" s="142"/>
      <c r="O679" s="142"/>
      <c r="P679" s="142"/>
      <c r="Q679" s="142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  <c r="AB679" s="105"/>
      <c r="AC679" s="105"/>
      <c r="AD679" s="105"/>
    </row>
    <row r="680" spans="1:30" s="106" customFormat="1" x14ac:dyDescent="0.2">
      <c r="A680" s="126" t="s">
        <v>397</v>
      </c>
      <c r="B680" s="48" t="s">
        <v>39</v>
      </c>
      <c r="C680" s="101" t="s">
        <v>187</v>
      </c>
      <c r="D680" s="48" t="s">
        <v>189</v>
      </c>
      <c r="E680" s="144">
        <v>1</v>
      </c>
      <c r="F680" s="63" t="s">
        <v>501</v>
      </c>
      <c r="G680" s="136">
        <v>0</v>
      </c>
      <c r="H680" s="136">
        <v>0</v>
      </c>
      <c r="I680" s="136">
        <v>2204.36</v>
      </c>
      <c r="J680" s="137">
        <f t="shared" si="6"/>
        <v>2204.36</v>
      </c>
      <c r="K680" s="142"/>
      <c r="L680" s="142"/>
      <c r="M680" s="142"/>
      <c r="N680" s="142"/>
      <c r="O680" s="142"/>
      <c r="P680" s="142"/>
      <c r="Q680" s="142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  <c r="AB680" s="105"/>
      <c r="AC680" s="105"/>
      <c r="AD680" s="105"/>
    </row>
    <row r="681" spans="1:30" s="106" customFormat="1" x14ac:dyDescent="0.2">
      <c r="A681" s="126" t="s">
        <v>397</v>
      </c>
      <c r="B681" s="48" t="s">
        <v>39</v>
      </c>
      <c r="C681" s="101" t="s">
        <v>212</v>
      </c>
      <c r="D681" s="48" t="s">
        <v>190</v>
      </c>
      <c r="E681" s="144">
        <v>1</v>
      </c>
      <c r="F681" s="178" t="s">
        <v>770</v>
      </c>
      <c r="G681" s="136">
        <v>0</v>
      </c>
      <c r="H681" s="136">
        <v>551.09</v>
      </c>
      <c r="I681" s="136">
        <v>2204.36</v>
      </c>
      <c r="J681" s="137">
        <f t="shared" si="6"/>
        <v>2755.4500000000003</v>
      </c>
      <c r="K681" s="142"/>
      <c r="L681" s="142"/>
      <c r="M681" s="142"/>
      <c r="N681" s="142"/>
      <c r="O681" s="142"/>
      <c r="P681" s="142"/>
      <c r="Q681" s="142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  <c r="AB681" s="105"/>
      <c r="AC681" s="105"/>
      <c r="AD681" s="105"/>
    </row>
    <row r="682" spans="1:30" s="106" customFormat="1" x14ac:dyDescent="0.2">
      <c r="A682" s="126" t="s">
        <v>397</v>
      </c>
      <c r="B682" s="48" t="s">
        <v>39</v>
      </c>
      <c r="C682" s="101" t="s">
        <v>212</v>
      </c>
      <c r="D682" s="48" t="s">
        <v>190</v>
      </c>
      <c r="E682" s="144">
        <v>1</v>
      </c>
      <c r="F682" s="178" t="s">
        <v>771</v>
      </c>
      <c r="G682" s="136">
        <v>0</v>
      </c>
      <c r="H682" s="136">
        <v>551.09</v>
      </c>
      <c r="I682" s="136">
        <v>2204.36</v>
      </c>
      <c r="J682" s="137">
        <f t="shared" si="6"/>
        <v>2755.4500000000003</v>
      </c>
      <c r="K682" s="142"/>
      <c r="L682" s="142"/>
      <c r="M682" s="142"/>
      <c r="N682" s="142"/>
      <c r="O682" s="142"/>
      <c r="P682" s="142"/>
      <c r="Q682" s="142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  <c r="AB682" s="105"/>
      <c r="AC682" s="105"/>
      <c r="AD682" s="105"/>
    </row>
    <row r="683" spans="1:30" s="106" customFormat="1" x14ac:dyDescent="0.2">
      <c r="A683" s="126" t="s">
        <v>397</v>
      </c>
      <c r="B683" s="48" t="s">
        <v>39</v>
      </c>
      <c r="C683" s="101" t="s">
        <v>187</v>
      </c>
      <c r="D683" s="48" t="s">
        <v>190</v>
      </c>
      <c r="E683" s="144">
        <v>1</v>
      </c>
      <c r="F683" s="102" t="s">
        <v>861</v>
      </c>
      <c r="G683" s="136">
        <v>0</v>
      </c>
      <c r="H683" s="136">
        <v>551.09</v>
      </c>
      <c r="I683" s="136">
        <v>2204.36</v>
      </c>
      <c r="J683" s="137">
        <f t="shared" si="6"/>
        <v>2755.4500000000003</v>
      </c>
      <c r="K683" s="142"/>
      <c r="L683" s="142"/>
      <c r="M683" s="142"/>
      <c r="N683" s="142"/>
      <c r="O683" s="142"/>
      <c r="P683" s="142"/>
      <c r="Q683" s="142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  <c r="AB683" s="105"/>
      <c r="AC683" s="105"/>
      <c r="AD683" s="105"/>
    </row>
    <row r="684" spans="1:30" s="106" customFormat="1" x14ac:dyDescent="0.2">
      <c r="A684" s="126" t="s">
        <v>397</v>
      </c>
      <c r="B684" s="48" t="s">
        <v>39</v>
      </c>
      <c r="C684" s="101" t="s">
        <v>187</v>
      </c>
      <c r="D684" s="48" t="s">
        <v>190</v>
      </c>
      <c r="E684" s="144">
        <v>1</v>
      </c>
      <c r="F684" s="102" t="s">
        <v>862</v>
      </c>
      <c r="G684" s="136">
        <v>0</v>
      </c>
      <c r="H684" s="136">
        <v>551.09</v>
      </c>
      <c r="I684" s="136">
        <v>2204.36</v>
      </c>
      <c r="J684" s="137">
        <f t="shared" si="6"/>
        <v>2755.4500000000003</v>
      </c>
      <c r="K684" s="142"/>
      <c r="L684" s="142"/>
      <c r="M684" s="142"/>
      <c r="N684" s="142"/>
      <c r="O684" s="142"/>
      <c r="P684" s="142"/>
      <c r="Q684" s="142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  <c r="AB684" s="105"/>
      <c r="AC684" s="105"/>
      <c r="AD684" s="105"/>
    </row>
    <row r="685" spans="1:30" s="106" customFormat="1" x14ac:dyDescent="0.2">
      <c r="A685" s="126" t="s">
        <v>397</v>
      </c>
      <c r="B685" s="48" t="s">
        <v>39</v>
      </c>
      <c r="C685" s="101" t="s">
        <v>187</v>
      </c>
      <c r="D685" s="48" t="s">
        <v>190</v>
      </c>
      <c r="E685" s="144">
        <v>1</v>
      </c>
      <c r="F685" s="102" t="s">
        <v>863</v>
      </c>
      <c r="G685" s="136">
        <v>0</v>
      </c>
      <c r="H685" s="136">
        <v>551.09</v>
      </c>
      <c r="I685" s="136">
        <v>2204.36</v>
      </c>
      <c r="J685" s="137">
        <f t="shared" si="6"/>
        <v>2755.4500000000003</v>
      </c>
      <c r="K685" s="142"/>
      <c r="L685" s="142"/>
      <c r="M685" s="142"/>
      <c r="N685" s="142"/>
      <c r="O685" s="142"/>
      <c r="P685" s="142"/>
      <c r="Q685" s="142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  <c r="AB685" s="105"/>
      <c r="AC685" s="105"/>
      <c r="AD685" s="105"/>
    </row>
    <row r="686" spans="1:30" s="106" customFormat="1" x14ac:dyDescent="0.2">
      <c r="A686" s="126" t="s">
        <v>397</v>
      </c>
      <c r="B686" s="48" t="s">
        <v>39</v>
      </c>
      <c r="C686" s="101" t="s">
        <v>212</v>
      </c>
      <c r="D686" s="48" t="s">
        <v>190</v>
      </c>
      <c r="E686" s="144">
        <v>1</v>
      </c>
      <c r="F686" s="102" t="s">
        <v>866</v>
      </c>
      <c r="G686" s="136">
        <v>0</v>
      </c>
      <c r="H686" s="136">
        <v>551.09</v>
      </c>
      <c r="I686" s="136">
        <v>2204.36</v>
      </c>
      <c r="J686" s="137">
        <f t="shared" si="6"/>
        <v>2755.4500000000003</v>
      </c>
      <c r="K686" s="142"/>
      <c r="L686" s="142"/>
      <c r="M686" s="142"/>
      <c r="N686" s="142"/>
      <c r="O686" s="142"/>
      <c r="P686" s="142"/>
      <c r="Q686" s="142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  <c r="AB686" s="105"/>
      <c r="AC686" s="105"/>
      <c r="AD686" s="105"/>
    </row>
    <row r="687" spans="1:30" s="106" customFormat="1" x14ac:dyDescent="0.2">
      <c r="A687" s="126" t="s">
        <v>397</v>
      </c>
      <c r="B687" s="48" t="s">
        <v>39</v>
      </c>
      <c r="C687" s="101" t="s">
        <v>187</v>
      </c>
      <c r="D687" s="48" t="s">
        <v>190</v>
      </c>
      <c r="E687" s="144">
        <v>1</v>
      </c>
      <c r="F687" s="102" t="s">
        <v>867</v>
      </c>
      <c r="G687" s="136">
        <v>0</v>
      </c>
      <c r="H687" s="136">
        <v>551.09</v>
      </c>
      <c r="I687" s="136">
        <v>2204.36</v>
      </c>
      <c r="J687" s="137">
        <f t="shared" si="6"/>
        <v>2755.4500000000003</v>
      </c>
      <c r="K687" s="142"/>
      <c r="L687" s="142"/>
      <c r="M687" s="142"/>
      <c r="N687" s="142"/>
      <c r="O687" s="142"/>
      <c r="P687" s="142"/>
      <c r="Q687" s="142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  <c r="AB687" s="105"/>
      <c r="AC687" s="105"/>
      <c r="AD687" s="105"/>
    </row>
    <row r="688" spans="1:30" s="106" customFormat="1" x14ac:dyDescent="0.2">
      <c r="A688" s="126" t="s">
        <v>397</v>
      </c>
      <c r="B688" s="48" t="s">
        <v>39</v>
      </c>
      <c r="C688" s="101" t="s">
        <v>187</v>
      </c>
      <c r="D688" s="48" t="s">
        <v>190</v>
      </c>
      <c r="E688" s="144">
        <v>1</v>
      </c>
      <c r="F688" s="102" t="s">
        <v>869</v>
      </c>
      <c r="G688" s="136">
        <v>0</v>
      </c>
      <c r="H688" s="136">
        <v>551.09</v>
      </c>
      <c r="I688" s="136">
        <v>2204.36</v>
      </c>
      <c r="J688" s="137">
        <f t="shared" si="6"/>
        <v>2755.4500000000003</v>
      </c>
      <c r="K688" s="142"/>
      <c r="L688" s="142"/>
      <c r="M688" s="142"/>
      <c r="N688" s="142"/>
      <c r="O688" s="142"/>
      <c r="P688" s="142"/>
      <c r="Q688" s="142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  <c r="AB688" s="105"/>
      <c r="AC688" s="105"/>
      <c r="AD688" s="105"/>
    </row>
    <row r="689" spans="1:30" x14ac:dyDescent="0.2">
      <c r="A689" s="126" t="s">
        <v>397</v>
      </c>
      <c r="B689" s="48" t="s">
        <v>39</v>
      </c>
      <c r="C689" s="101" t="s">
        <v>187</v>
      </c>
      <c r="D689" s="48" t="s">
        <v>190</v>
      </c>
      <c r="E689" s="144">
        <v>1</v>
      </c>
      <c r="F689" s="223" t="s">
        <v>870</v>
      </c>
      <c r="G689" s="136">
        <v>0</v>
      </c>
      <c r="H689" s="136">
        <v>551.09</v>
      </c>
      <c r="I689" s="136">
        <v>2204.36</v>
      </c>
      <c r="J689" s="137">
        <f t="shared" si="6"/>
        <v>2755.4500000000003</v>
      </c>
      <c r="K689" s="138"/>
      <c r="L689" s="138"/>
      <c r="M689" s="138"/>
      <c r="N689" s="138"/>
      <c r="O689" s="138"/>
      <c r="P689" s="138"/>
      <c r="Q689" s="138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x14ac:dyDescent="0.2">
      <c r="A690" s="126" t="s">
        <v>397</v>
      </c>
      <c r="B690" s="48" t="s">
        <v>39</v>
      </c>
      <c r="C690" s="101" t="s">
        <v>187</v>
      </c>
      <c r="D690" s="48" t="s">
        <v>190</v>
      </c>
      <c r="E690" s="143">
        <v>1</v>
      </c>
      <c r="F690" s="87" t="s">
        <v>871</v>
      </c>
      <c r="G690" s="136">
        <v>0</v>
      </c>
      <c r="H690" s="136">
        <v>551.09</v>
      </c>
      <c r="I690" s="136">
        <v>2204.36</v>
      </c>
      <c r="J690" s="137">
        <f t="shared" si="6"/>
        <v>2755.4500000000003</v>
      </c>
      <c r="K690" s="138"/>
      <c r="L690" s="138"/>
      <c r="M690" s="138"/>
      <c r="N690" s="138"/>
      <c r="O690" s="138"/>
      <c r="P690" s="138"/>
      <c r="Q690" s="138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x14ac:dyDescent="0.2">
      <c r="A691" s="126" t="s">
        <v>876</v>
      </c>
      <c r="B691" s="48" t="s">
        <v>39</v>
      </c>
      <c r="C691" s="101" t="s">
        <v>212</v>
      </c>
      <c r="D691" s="48" t="s">
        <v>190</v>
      </c>
      <c r="E691" s="143">
        <v>1</v>
      </c>
      <c r="F691" s="87" t="s">
        <v>875</v>
      </c>
      <c r="G691" s="136">
        <v>0</v>
      </c>
      <c r="H691" s="136">
        <v>551.09</v>
      </c>
      <c r="I691" s="136">
        <v>2204.36</v>
      </c>
      <c r="J691" s="137">
        <f t="shared" si="6"/>
        <v>2755.4500000000003</v>
      </c>
      <c r="K691" s="138"/>
      <c r="L691" s="138"/>
      <c r="M691" s="138"/>
      <c r="N691" s="138"/>
      <c r="O691" s="138"/>
      <c r="P691" s="138"/>
      <c r="Q691" s="138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x14ac:dyDescent="0.2">
      <c r="A692" s="126" t="s">
        <v>876</v>
      </c>
      <c r="B692" s="48" t="s">
        <v>39</v>
      </c>
      <c r="C692" s="101" t="s">
        <v>187</v>
      </c>
      <c r="D692" s="48" t="s">
        <v>190</v>
      </c>
      <c r="E692" s="143">
        <v>1</v>
      </c>
      <c r="F692" s="87" t="s">
        <v>462</v>
      </c>
      <c r="G692" s="136">
        <v>0</v>
      </c>
      <c r="H692" s="136">
        <v>551.09</v>
      </c>
      <c r="I692" s="136">
        <v>2204.36</v>
      </c>
      <c r="J692" s="137">
        <f t="shared" si="6"/>
        <v>2755.4500000000003</v>
      </c>
      <c r="K692" s="138"/>
      <c r="L692" s="138"/>
      <c r="M692" s="138"/>
      <c r="N692" s="138"/>
      <c r="O692" s="138"/>
      <c r="P692" s="138"/>
      <c r="Q692" s="138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x14ac:dyDescent="0.2">
      <c r="A693" s="126" t="s">
        <v>876</v>
      </c>
      <c r="B693" s="48" t="s">
        <v>39</v>
      </c>
      <c r="C693" s="101" t="s">
        <v>187</v>
      </c>
      <c r="D693" s="48" t="s">
        <v>190</v>
      </c>
      <c r="E693" s="143">
        <v>1</v>
      </c>
      <c r="F693" s="87" t="s">
        <v>932</v>
      </c>
      <c r="G693" s="136">
        <v>0</v>
      </c>
      <c r="H693" s="136">
        <v>551.09</v>
      </c>
      <c r="I693" s="136">
        <v>2204.36</v>
      </c>
      <c r="J693" s="137">
        <f t="shared" si="6"/>
        <v>2755.4500000000003</v>
      </c>
      <c r="K693" s="138"/>
      <c r="L693" s="138"/>
      <c r="M693" s="138"/>
      <c r="N693" s="138"/>
      <c r="O693" s="138"/>
      <c r="P693" s="138"/>
      <c r="Q693" s="138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x14ac:dyDescent="0.2">
      <c r="A694" s="126" t="s">
        <v>876</v>
      </c>
      <c r="B694" s="48" t="s">
        <v>39</v>
      </c>
      <c r="C694" s="101" t="s">
        <v>187</v>
      </c>
      <c r="D694" s="48" t="s">
        <v>190</v>
      </c>
      <c r="E694" s="143">
        <v>1</v>
      </c>
      <c r="F694" s="87" t="s">
        <v>933</v>
      </c>
      <c r="G694" s="136">
        <v>0</v>
      </c>
      <c r="H694" s="136">
        <v>551.09</v>
      </c>
      <c r="I694" s="136">
        <v>2204.36</v>
      </c>
      <c r="J694" s="137">
        <f t="shared" si="6"/>
        <v>2755.4500000000003</v>
      </c>
      <c r="K694" s="138"/>
      <c r="L694" s="138"/>
      <c r="M694" s="138"/>
      <c r="N694" s="138"/>
      <c r="O694" s="138"/>
      <c r="P694" s="138"/>
      <c r="Q694" s="138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x14ac:dyDescent="0.2">
      <c r="A695" s="126" t="s">
        <v>876</v>
      </c>
      <c r="B695" s="48" t="s">
        <v>39</v>
      </c>
      <c r="C695" s="101" t="s">
        <v>187</v>
      </c>
      <c r="D695" s="48" t="s">
        <v>190</v>
      </c>
      <c r="E695" s="143">
        <v>1</v>
      </c>
      <c r="F695" s="87" t="s">
        <v>936</v>
      </c>
      <c r="G695" s="136">
        <v>0</v>
      </c>
      <c r="H695" s="136">
        <v>551.09</v>
      </c>
      <c r="I695" s="136">
        <v>2204.36</v>
      </c>
      <c r="J695" s="137">
        <f t="shared" si="6"/>
        <v>2755.4500000000003</v>
      </c>
      <c r="K695" s="138"/>
      <c r="L695" s="138"/>
      <c r="M695" s="138"/>
      <c r="N695" s="138"/>
      <c r="O695" s="138"/>
      <c r="P695" s="138"/>
      <c r="Q695" s="138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x14ac:dyDescent="0.2">
      <c r="A696" s="126" t="s">
        <v>876</v>
      </c>
      <c r="B696" s="48" t="s">
        <v>39</v>
      </c>
      <c r="C696" s="101" t="s">
        <v>187</v>
      </c>
      <c r="D696" s="48" t="s">
        <v>190</v>
      </c>
      <c r="E696" s="143">
        <v>1</v>
      </c>
      <c r="F696" s="87" t="s">
        <v>949</v>
      </c>
      <c r="G696" s="136">
        <v>0</v>
      </c>
      <c r="H696" s="136">
        <v>551.09</v>
      </c>
      <c r="I696" s="136">
        <v>2204.36</v>
      </c>
      <c r="J696" s="137">
        <f t="shared" si="6"/>
        <v>2755.4500000000003</v>
      </c>
      <c r="K696" s="138"/>
      <c r="L696" s="138"/>
      <c r="M696" s="138"/>
      <c r="N696" s="138"/>
      <c r="O696" s="138"/>
      <c r="P696" s="138"/>
      <c r="Q696" s="138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x14ac:dyDescent="0.2">
      <c r="A697" s="126" t="s">
        <v>876</v>
      </c>
      <c r="B697" s="48" t="s">
        <v>39</v>
      </c>
      <c r="C697" s="101" t="s">
        <v>212</v>
      </c>
      <c r="D697" s="48" t="s">
        <v>190</v>
      </c>
      <c r="E697" s="143">
        <v>1</v>
      </c>
      <c r="F697" s="87" t="s">
        <v>972</v>
      </c>
      <c r="G697" s="136">
        <v>0</v>
      </c>
      <c r="H697" s="136">
        <v>551.09</v>
      </c>
      <c r="I697" s="136">
        <v>2204.36</v>
      </c>
      <c r="J697" s="137">
        <f t="shared" si="6"/>
        <v>2755.4500000000003</v>
      </c>
      <c r="K697" s="138"/>
      <c r="L697" s="138"/>
      <c r="M697" s="138"/>
      <c r="N697" s="138"/>
      <c r="O697" s="138"/>
      <c r="P697" s="138"/>
      <c r="Q697" s="138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x14ac:dyDescent="0.2">
      <c r="A698" s="126" t="s">
        <v>876</v>
      </c>
      <c r="B698" s="48" t="s">
        <v>39</v>
      </c>
      <c r="C698" s="101" t="s">
        <v>187</v>
      </c>
      <c r="D698" s="48" t="s">
        <v>190</v>
      </c>
      <c r="E698" s="143">
        <v>1</v>
      </c>
      <c r="F698" s="87" t="s">
        <v>980</v>
      </c>
      <c r="G698" s="136">
        <v>0</v>
      </c>
      <c r="H698" s="136">
        <v>551.09</v>
      </c>
      <c r="I698" s="136">
        <v>2204.36</v>
      </c>
      <c r="J698" s="137">
        <f t="shared" si="6"/>
        <v>2755.4500000000003</v>
      </c>
      <c r="K698" s="138"/>
      <c r="L698" s="138"/>
      <c r="M698" s="138"/>
      <c r="N698" s="138"/>
      <c r="O698" s="138"/>
      <c r="P698" s="138"/>
      <c r="Q698" s="138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x14ac:dyDescent="0.2">
      <c r="A699" s="126" t="s">
        <v>876</v>
      </c>
      <c r="B699" s="48" t="s">
        <v>39</v>
      </c>
      <c r="C699" s="101" t="s">
        <v>187</v>
      </c>
      <c r="D699" s="48" t="s">
        <v>190</v>
      </c>
      <c r="E699" s="143">
        <v>1</v>
      </c>
      <c r="F699" s="87" t="s">
        <v>976</v>
      </c>
      <c r="G699" s="136">
        <v>0</v>
      </c>
      <c r="H699" s="136">
        <v>551.09</v>
      </c>
      <c r="I699" s="136">
        <v>2204.36</v>
      </c>
      <c r="J699" s="137">
        <f t="shared" si="6"/>
        <v>2755.4500000000003</v>
      </c>
      <c r="K699" s="138"/>
      <c r="L699" s="138"/>
      <c r="M699" s="138"/>
      <c r="N699" s="138"/>
      <c r="O699" s="138"/>
      <c r="P699" s="138"/>
      <c r="Q699" s="138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x14ac:dyDescent="0.2">
      <c r="A700" s="126" t="s">
        <v>876</v>
      </c>
      <c r="B700" s="48" t="s">
        <v>39</v>
      </c>
      <c r="C700" s="101" t="s">
        <v>187</v>
      </c>
      <c r="D700" s="48" t="s">
        <v>190</v>
      </c>
      <c r="E700" s="143">
        <v>1</v>
      </c>
      <c r="F700" s="87" t="s">
        <v>977</v>
      </c>
      <c r="G700" s="136">
        <v>0</v>
      </c>
      <c r="H700" s="136">
        <v>551.09</v>
      </c>
      <c r="I700" s="136">
        <v>2204.36</v>
      </c>
      <c r="J700" s="137">
        <f t="shared" si="6"/>
        <v>2755.4500000000003</v>
      </c>
      <c r="K700" s="138"/>
      <c r="L700" s="138"/>
      <c r="M700" s="138"/>
      <c r="N700" s="138"/>
      <c r="O700" s="138"/>
      <c r="P700" s="138"/>
      <c r="Q700" s="138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x14ac:dyDescent="0.2">
      <c r="A701" s="126" t="s">
        <v>876</v>
      </c>
      <c r="B701" s="48" t="s">
        <v>39</v>
      </c>
      <c r="C701" s="101" t="s">
        <v>187</v>
      </c>
      <c r="D701" s="48" t="s">
        <v>190</v>
      </c>
      <c r="E701" s="143">
        <v>1</v>
      </c>
      <c r="F701" s="87" t="s">
        <v>978</v>
      </c>
      <c r="G701" s="136">
        <v>0</v>
      </c>
      <c r="H701" s="136">
        <v>551.09</v>
      </c>
      <c r="I701" s="136">
        <v>2204.36</v>
      </c>
      <c r="J701" s="137">
        <f t="shared" si="6"/>
        <v>2755.4500000000003</v>
      </c>
      <c r="K701" s="138"/>
      <c r="L701" s="138"/>
      <c r="M701" s="138"/>
      <c r="N701" s="138"/>
      <c r="O701" s="138"/>
      <c r="P701" s="138"/>
      <c r="Q701" s="138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x14ac:dyDescent="0.2">
      <c r="A702" s="126" t="s">
        <v>876</v>
      </c>
      <c r="B702" s="48" t="s">
        <v>39</v>
      </c>
      <c r="C702" s="101" t="s">
        <v>187</v>
      </c>
      <c r="D702" s="48" t="s">
        <v>190</v>
      </c>
      <c r="E702" s="143">
        <v>1</v>
      </c>
      <c r="F702" s="87" t="s">
        <v>979</v>
      </c>
      <c r="G702" s="136">
        <v>0</v>
      </c>
      <c r="H702" s="136">
        <v>551.09</v>
      </c>
      <c r="I702" s="136">
        <v>2204.36</v>
      </c>
      <c r="J702" s="137">
        <f t="shared" si="6"/>
        <v>2755.4500000000003</v>
      </c>
      <c r="K702" s="138"/>
      <c r="L702" s="138"/>
      <c r="M702" s="138"/>
      <c r="N702" s="138"/>
      <c r="O702" s="138"/>
      <c r="P702" s="138"/>
      <c r="Q702" s="138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s="106" customFormat="1" x14ac:dyDescent="0.2">
      <c r="A703" s="107" t="s">
        <v>529</v>
      </c>
      <c r="B703" s="67" t="s">
        <v>41</v>
      </c>
      <c r="C703" s="101" t="s">
        <v>188</v>
      </c>
      <c r="D703" s="67" t="s">
        <v>190</v>
      </c>
      <c r="E703" s="144">
        <v>1</v>
      </c>
      <c r="F703" s="63" t="s">
        <v>899</v>
      </c>
      <c r="G703" s="140">
        <v>0</v>
      </c>
      <c r="H703" s="147">
        <v>339.13</v>
      </c>
      <c r="I703" s="147">
        <v>1356.53</v>
      </c>
      <c r="J703" s="141">
        <f t="shared" si="6"/>
        <v>1695.6599999999999</v>
      </c>
      <c r="K703" s="142"/>
      <c r="L703" s="142"/>
      <c r="M703" s="142"/>
      <c r="N703" s="142"/>
      <c r="O703" s="142"/>
      <c r="P703" s="142"/>
      <c r="Q703" s="142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  <c r="AB703" s="105"/>
      <c r="AC703" s="105"/>
      <c r="AD703" s="105"/>
    </row>
    <row r="704" spans="1:30" s="80" customFormat="1" x14ac:dyDescent="0.2">
      <c r="A704" s="126" t="s">
        <v>529</v>
      </c>
      <c r="B704" s="48" t="s">
        <v>41</v>
      </c>
      <c r="C704" s="101" t="s">
        <v>187</v>
      </c>
      <c r="D704" s="48" t="s">
        <v>190</v>
      </c>
      <c r="E704" s="143">
        <v>1</v>
      </c>
      <c r="F704" s="87" t="s">
        <v>934</v>
      </c>
      <c r="G704" s="136">
        <v>0</v>
      </c>
      <c r="H704" s="147">
        <v>339.13</v>
      </c>
      <c r="I704" s="147">
        <v>1356.53</v>
      </c>
      <c r="J704" s="137">
        <f t="shared" si="6"/>
        <v>1695.6599999999999</v>
      </c>
      <c r="K704" s="149"/>
      <c r="L704" s="149"/>
      <c r="M704" s="149"/>
      <c r="N704" s="149"/>
      <c r="O704" s="149"/>
      <c r="P704" s="149"/>
      <c r="Q704" s="14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79"/>
    </row>
    <row r="705" spans="1:30" x14ac:dyDescent="0.2">
      <c r="A705" s="126" t="s">
        <v>529</v>
      </c>
      <c r="B705" s="48" t="s">
        <v>41</v>
      </c>
      <c r="C705" s="101" t="s">
        <v>212</v>
      </c>
      <c r="D705" s="48" t="s">
        <v>190</v>
      </c>
      <c r="E705" s="143">
        <v>1</v>
      </c>
      <c r="F705" s="86" t="s">
        <v>973</v>
      </c>
      <c r="G705" s="136">
        <v>0</v>
      </c>
      <c r="H705" s="147">
        <v>339.13</v>
      </c>
      <c r="I705" s="147">
        <v>1356.53</v>
      </c>
      <c r="J705" s="137">
        <f t="shared" si="6"/>
        <v>1695.6599999999999</v>
      </c>
      <c r="K705" s="138"/>
      <c r="L705" s="138"/>
      <c r="M705" s="138"/>
      <c r="N705" s="138"/>
      <c r="O705" s="138"/>
      <c r="P705" s="138"/>
      <c r="Q705" s="138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x14ac:dyDescent="0.2">
      <c r="A706" s="126" t="s">
        <v>397</v>
      </c>
      <c r="B706" s="48" t="s">
        <v>41</v>
      </c>
      <c r="C706" s="101" t="s">
        <v>191</v>
      </c>
      <c r="D706" s="48" t="s">
        <v>190</v>
      </c>
      <c r="E706" s="143">
        <v>1</v>
      </c>
      <c r="F706" s="63" t="s">
        <v>755</v>
      </c>
      <c r="G706" s="136">
        <v>0</v>
      </c>
      <c r="H706" s="147">
        <v>339.13</v>
      </c>
      <c r="I706" s="147">
        <v>1356.53</v>
      </c>
      <c r="J706" s="137">
        <f t="shared" si="6"/>
        <v>1695.6599999999999</v>
      </c>
      <c r="K706" s="138"/>
      <c r="L706" s="138"/>
      <c r="M706" s="138"/>
      <c r="N706" s="138"/>
      <c r="O706" s="138"/>
      <c r="P706" s="138"/>
      <c r="Q706" s="138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x14ac:dyDescent="0.2">
      <c r="A707" s="126" t="s">
        <v>529</v>
      </c>
      <c r="B707" s="48" t="s">
        <v>41</v>
      </c>
      <c r="C707" s="101" t="s">
        <v>188</v>
      </c>
      <c r="D707" s="48" t="s">
        <v>189</v>
      </c>
      <c r="E707" s="143">
        <v>1</v>
      </c>
      <c r="F707" s="63" t="s">
        <v>527</v>
      </c>
      <c r="G707" s="136">
        <v>0</v>
      </c>
      <c r="H707" s="136">
        <v>0</v>
      </c>
      <c r="I707" s="147">
        <v>1356.53</v>
      </c>
      <c r="J707" s="137">
        <f t="shared" si="6"/>
        <v>1356.53</v>
      </c>
      <c r="K707" s="138"/>
      <c r="L707" s="138"/>
      <c r="M707" s="138"/>
      <c r="N707" s="138"/>
      <c r="O707" s="138"/>
      <c r="P707" s="138"/>
      <c r="Q707" s="138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x14ac:dyDescent="0.2">
      <c r="A708" s="126" t="s">
        <v>397</v>
      </c>
      <c r="B708" s="48" t="s">
        <v>41</v>
      </c>
      <c r="C708" s="101" t="s">
        <v>186</v>
      </c>
      <c r="D708" s="48" t="s">
        <v>189</v>
      </c>
      <c r="E708" s="143">
        <v>1</v>
      </c>
      <c r="F708" s="218" t="s">
        <v>756</v>
      </c>
      <c r="G708" s="136">
        <v>0</v>
      </c>
      <c r="H708" s="147">
        <v>0</v>
      </c>
      <c r="I708" s="147">
        <v>1356.53</v>
      </c>
      <c r="J708" s="137">
        <f t="shared" si="6"/>
        <v>1356.53</v>
      </c>
      <c r="K708" s="138"/>
      <c r="L708" s="138"/>
      <c r="M708" s="138"/>
      <c r="N708" s="138"/>
      <c r="O708" s="138"/>
      <c r="P708" s="138"/>
      <c r="Q708" s="138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x14ac:dyDescent="0.2">
      <c r="A709" s="126" t="s">
        <v>529</v>
      </c>
      <c r="B709" s="48" t="s">
        <v>41</v>
      </c>
      <c r="C709" s="101" t="s">
        <v>212</v>
      </c>
      <c r="D709" s="48" t="s">
        <v>190</v>
      </c>
      <c r="E709" s="143">
        <v>1</v>
      </c>
      <c r="F709" s="87" t="s">
        <v>975</v>
      </c>
      <c r="G709" s="136">
        <v>0</v>
      </c>
      <c r="H709" s="147">
        <v>339.13</v>
      </c>
      <c r="I709" s="147">
        <v>1356.53</v>
      </c>
      <c r="J709" s="141">
        <f t="shared" si="6"/>
        <v>1695.6599999999999</v>
      </c>
      <c r="K709" s="138"/>
      <c r="L709" s="138"/>
      <c r="M709" s="138"/>
      <c r="N709" s="138"/>
      <c r="O709" s="138"/>
      <c r="P709" s="138"/>
      <c r="Q709" s="138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x14ac:dyDescent="0.2">
      <c r="A710" s="62" t="s">
        <v>192</v>
      </c>
      <c r="B710" s="48" t="s">
        <v>41</v>
      </c>
      <c r="C710" s="68" t="s">
        <v>192</v>
      </c>
      <c r="D710" s="48" t="s">
        <v>192</v>
      </c>
      <c r="E710" s="143">
        <v>1</v>
      </c>
      <c r="F710" s="64" t="s">
        <v>192</v>
      </c>
      <c r="G710" s="136">
        <v>0</v>
      </c>
      <c r="H710" s="147">
        <v>0</v>
      </c>
      <c r="I710" s="147">
        <v>0</v>
      </c>
      <c r="J710" s="137">
        <f t="shared" si="6"/>
        <v>0</v>
      </c>
      <c r="K710" s="138"/>
      <c r="L710" s="138"/>
      <c r="M710" s="138"/>
      <c r="N710" s="138"/>
      <c r="O710" s="138"/>
      <c r="P710" s="138"/>
      <c r="Q710" s="138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x14ac:dyDescent="0.2">
      <c r="A711" s="62" t="s">
        <v>192</v>
      </c>
      <c r="B711" s="48" t="s">
        <v>41</v>
      </c>
      <c r="C711" s="68" t="s">
        <v>192</v>
      </c>
      <c r="D711" s="48" t="s">
        <v>192</v>
      </c>
      <c r="E711" s="143">
        <v>1</v>
      </c>
      <c r="F711" s="64" t="s">
        <v>192</v>
      </c>
      <c r="G711" s="136">
        <v>0</v>
      </c>
      <c r="H711" s="136">
        <v>0</v>
      </c>
      <c r="I711" s="136">
        <v>0</v>
      </c>
      <c r="J711" s="137">
        <f t="shared" si="6"/>
        <v>0</v>
      </c>
      <c r="K711" s="138"/>
      <c r="L711" s="138"/>
      <c r="M711" s="138"/>
      <c r="N711" s="138"/>
      <c r="O711" s="138"/>
      <c r="P711" s="138"/>
      <c r="Q711" s="138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x14ac:dyDescent="0.2">
      <c r="A712" s="62" t="s">
        <v>192</v>
      </c>
      <c r="B712" s="48" t="s">
        <v>41</v>
      </c>
      <c r="C712" s="68" t="s">
        <v>192</v>
      </c>
      <c r="D712" s="48" t="s">
        <v>192</v>
      </c>
      <c r="E712" s="143">
        <v>1</v>
      </c>
      <c r="F712" s="64" t="s">
        <v>192</v>
      </c>
      <c r="G712" s="136">
        <v>0</v>
      </c>
      <c r="H712" s="136">
        <v>0</v>
      </c>
      <c r="I712" s="136">
        <v>0</v>
      </c>
      <c r="J712" s="137">
        <f t="shared" si="6"/>
        <v>0</v>
      </c>
      <c r="K712" s="138"/>
      <c r="L712" s="138"/>
      <c r="M712" s="138"/>
      <c r="N712" s="138"/>
      <c r="O712" s="138"/>
      <c r="P712" s="138"/>
      <c r="Q712" s="138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x14ac:dyDescent="0.2">
      <c r="A713" s="62" t="s">
        <v>192</v>
      </c>
      <c r="B713" s="48" t="s">
        <v>41</v>
      </c>
      <c r="C713" s="68" t="s">
        <v>192</v>
      </c>
      <c r="D713" s="48" t="s">
        <v>192</v>
      </c>
      <c r="E713" s="143">
        <v>1</v>
      </c>
      <c r="F713" s="64" t="s">
        <v>192</v>
      </c>
      <c r="G713" s="136">
        <v>0</v>
      </c>
      <c r="H713" s="136">
        <v>0</v>
      </c>
      <c r="I713" s="136">
        <v>0</v>
      </c>
      <c r="J713" s="137">
        <f t="shared" si="6"/>
        <v>0</v>
      </c>
      <c r="K713" s="138"/>
      <c r="L713" s="138"/>
      <c r="M713" s="138"/>
      <c r="N713" s="138"/>
      <c r="O713" s="138"/>
      <c r="P713" s="138"/>
      <c r="Q713" s="138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x14ac:dyDescent="0.2">
      <c r="A714" s="62" t="s">
        <v>192</v>
      </c>
      <c r="B714" s="48" t="s">
        <v>41</v>
      </c>
      <c r="C714" s="68" t="s">
        <v>192</v>
      </c>
      <c r="D714" s="48" t="s">
        <v>192</v>
      </c>
      <c r="E714" s="143">
        <v>1</v>
      </c>
      <c r="F714" s="64" t="s">
        <v>192</v>
      </c>
      <c r="G714" s="136">
        <v>0</v>
      </c>
      <c r="H714" s="136">
        <v>0</v>
      </c>
      <c r="I714" s="136">
        <v>0</v>
      </c>
      <c r="J714" s="137">
        <f t="shared" si="6"/>
        <v>0</v>
      </c>
      <c r="K714" s="138"/>
      <c r="L714" s="138"/>
      <c r="M714" s="138"/>
      <c r="N714" s="138"/>
      <c r="O714" s="138"/>
      <c r="P714" s="138"/>
      <c r="Q714" s="138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x14ac:dyDescent="0.2">
      <c r="A715" s="62" t="s">
        <v>192</v>
      </c>
      <c r="B715" s="48" t="s">
        <v>41</v>
      </c>
      <c r="C715" s="68" t="s">
        <v>192</v>
      </c>
      <c r="D715" s="48" t="s">
        <v>192</v>
      </c>
      <c r="E715" s="143">
        <v>1</v>
      </c>
      <c r="F715" s="64" t="s">
        <v>192</v>
      </c>
      <c r="G715" s="136">
        <v>0</v>
      </c>
      <c r="H715" s="136">
        <v>0</v>
      </c>
      <c r="I715" s="136">
        <v>0</v>
      </c>
      <c r="J715" s="137">
        <f t="shared" si="6"/>
        <v>0</v>
      </c>
      <c r="K715" s="138"/>
      <c r="L715" s="138"/>
      <c r="M715" s="138"/>
      <c r="N715" s="138"/>
      <c r="O715" s="138"/>
      <c r="P715" s="138"/>
      <c r="Q715" s="138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x14ac:dyDescent="0.2">
      <c r="A716" s="62" t="s">
        <v>192</v>
      </c>
      <c r="B716" s="48" t="s">
        <v>41</v>
      </c>
      <c r="C716" s="68" t="s">
        <v>192</v>
      </c>
      <c r="D716" s="48" t="s">
        <v>192</v>
      </c>
      <c r="E716" s="143">
        <v>1</v>
      </c>
      <c r="F716" s="64" t="s">
        <v>192</v>
      </c>
      <c r="G716" s="136">
        <v>0</v>
      </c>
      <c r="H716" s="147">
        <v>0</v>
      </c>
      <c r="I716" s="147">
        <v>0</v>
      </c>
      <c r="J716" s="137">
        <f t="shared" si="6"/>
        <v>0</v>
      </c>
      <c r="K716" s="138"/>
      <c r="L716" s="138"/>
      <c r="M716" s="138"/>
      <c r="N716" s="138"/>
      <c r="O716" s="138"/>
      <c r="P716" s="138"/>
      <c r="Q716" s="138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45" x14ac:dyDescent="0.2">
      <c r="A717" s="41" t="s">
        <v>13</v>
      </c>
      <c r="B717" s="41" t="s">
        <v>14</v>
      </c>
      <c r="C717" s="21" t="s">
        <v>15</v>
      </c>
      <c r="D717" s="21" t="s">
        <v>16</v>
      </c>
      <c r="E717" s="21" t="s">
        <v>17</v>
      </c>
      <c r="F717" s="151"/>
      <c r="G717" s="21" t="s">
        <v>18</v>
      </c>
      <c r="H717" s="21" t="s">
        <v>19</v>
      </c>
      <c r="I717" s="21" t="s">
        <v>20</v>
      </c>
      <c r="J717" s="21" t="s">
        <v>21</v>
      </c>
      <c r="K717" s="138"/>
      <c r="L717" s="138"/>
      <c r="M717" s="138"/>
      <c r="N717" s="138"/>
      <c r="O717" s="138"/>
      <c r="P717" s="138"/>
      <c r="Q717" s="138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x14ac:dyDescent="0.2">
      <c r="A718" s="152" t="s">
        <v>22</v>
      </c>
      <c r="B718" s="135" t="s">
        <v>23</v>
      </c>
      <c r="C718" s="153">
        <f>SUMIFS($E$7:$E$716,$B$7:$B$716,"DAS",$D$7:$D$716,"&lt;&gt;VAGO")</f>
        <v>1</v>
      </c>
      <c r="D718" s="153">
        <f>SUMIFS($E$7:$E$716,$B$7:$B$716,"DAS",$D$7:$D$716,"VAGO")</f>
        <v>0</v>
      </c>
      <c r="E718" s="153">
        <f t="shared" ref="E718:E728" si="7">C718+D718</f>
        <v>1</v>
      </c>
      <c r="F718" s="154"/>
      <c r="G718" s="18">
        <f>SUMIF($B$7:$B$716,"DAS",$G$7:$G$716)</f>
        <v>0</v>
      </c>
      <c r="H718" s="18">
        <f>SUMIF($B$7:$B$716,"DAS",$H$7:$H$716)</f>
        <v>0</v>
      </c>
      <c r="I718" s="18">
        <f>SUMIF($B$7:$B$716,"DAS",$I$7:$I$716)</f>
        <v>18810</v>
      </c>
      <c r="J718" s="18">
        <f>SUMIF($B$7:$B$716,"DAS",$J$7:$J$716)</f>
        <v>18810</v>
      </c>
      <c r="K718" s="155"/>
      <c r="L718" s="155"/>
      <c r="M718" s="155"/>
      <c r="N718" s="155"/>
      <c r="O718" s="155"/>
      <c r="P718" s="155"/>
      <c r="Q718" s="155"/>
    </row>
    <row r="719" spans="1:30" x14ac:dyDescent="0.2">
      <c r="A719" s="152" t="s">
        <v>24</v>
      </c>
      <c r="B719" s="135" t="s">
        <v>25</v>
      </c>
      <c r="C719" s="153">
        <f>SUMIFS($E$7:$E$716,$B$7:$B$716,"DAS-1",$D$7:$D$716,"&lt;&gt;VAGO")</f>
        <v>7</v>
      </c>
      <c r="D719" s="153">
        <f>SUMIFS($E$7:$E$716,$B$7:$B$716,"DAS-1",$D$7:$D$716,"VAGO")</f>
        <v>0</v>
      </c>
      <c r="E719" s="153">
        <f t="shared" si="7"/>
        <v>7</v>
      </c>
      <c r="F719" s="156"/>
      <c r="G719" s="18">
        <f>SUMIF($B$7:$B$716,"DAS-1",$G$7:$G$716)</f>
        <v>0</v>
      </c>
      <c r="H719" s="18">
        <f>SUMIF($B$7:$B$716,"DAS-1",$H$7:$H$716)</f>
        <v>14300</v>
      </c>
      <c r="I719" s="18">
        <f>SUMIF($B$7:$B$716,"DAS-1",$I$7:$I$716)</f>
        <v>80080</v>
      </c>
      <c r="J719" s="18">
        <f>SUMIF($B$7:$B$716,"DAS-1",$J$7:$J$716)</f>
        <v>94380</v>
      </c>
      <c r="K719" s="155"/>
      <c r="L719" s="155"/>
      <c r="M719" s="155"/>
      <c r="N719" s="155"/>
      <c r="O719" s="155"/>
      <c r="P719" s="155"/>
      <c r="Q719" s="155"/>
    </row>
    <row r="720" spans="1:30" x14ac:dyDescent="0.2">
      <c r="A720" s="152" t="s">
        <v>26</v>
      </c>
      <c r="B720" s="135" t="s">
        <v>27</v>
      </c>
      <c r="C720" s="153">
        <f>SUMIFS($E$7:$E$716,$B$7:$B$716,"DAS-2",$D$7:$D$716,"&lt;&gt;VAGO")</f>
        <v>22</v>
      </c>
      <c r="D720" s="153">
        <f>SUMIFS($E$7:$E$716,$B$7:$B$716,"DAS-2",$D$7:$D$716,"VAGO")</f>
        <v>7</v>
      </c>
      <c r="E720" s="153">
        <f t="shared" si="7"/>
        <v>29</v>
      </c>
      <c r="F720" s="156"/>
      <c r="G720" s="18">
        <f>SUMIF($B$7:$B$716,"DAS-2",$G$7:$G$716)</f>
        <v>0</v>
      </c>
      <c r="H720" s="18">
        <f>SUMIF($B$7:$B$716,"DAS-2",$H$7:$H$716)</f>
        <v>37304.400000000009</v>
      </c>
      <c r="I720" s="18">
        <f>SUMIF($B$7:$B$716,"DAS-2",$I$7:$I$716)</f>
        <v>164139.13999999996</v>
      </c>
      <c r="J720" s="18">
        <f>SUMIF($B$7:$B$716,"DAS-2",$J$7:$J$716)</f>
        <v>201443.53999999995</v>
      </c>
      <c r="K720" s="155"/>
      <c r="L720" s="155"/>
      <c r="M720" s="155"/>
      <c r="N720" s="155"/>
      <c r="O720" s="155"/>
      <c r="P720" s="155"/>
      <c r="Q720" s="155"/>
    </row>
    <row r="721" spans="1:30" x14ac:dyDescent="0.2">
      <c r="A721" s="152" t="s">
        <v>28</v>
      </c>
      <c r="B721" s="135" t="s">
        <v>29</v>
      </c>
      <c r="C721" s="153">
        <f>SUMIFS($E$7:$E$716,$B$7:$B$716,"DAS-3",$D$7:$D$716,"&lt;&gt;VAGO")</f>
        <v>41</v>
      </c>
      <c r="D721" s="153">
        <f>SUMIFS($E$7:$E$716,$B$7:$B$716,"DAS-3",$D$7:$D$716,"VAGO")</f>
        <v>83</v>
      </c>
      <c r="E721" s="153">
        <f t="shared" si="7"/>
        <v>124</v>
      </c>
      <c r="F721" s="156"/>
      <c r="G721" s="18">
        <f>SUMIF($B$7:$B$716,"DAS-3",$G$7:$G$716)</f>
        <v>0</v>
      </c>
      <c r="H721" s="18">
        <f>SUMIF($B$7:$B$716,"DAS-3",$H$7:$H$716)</f>
        <v>59602.240000000049</v>
      </c>
      <c r="I721" s="18">
        <f>SUMIF($B$7:$B$716,"DAS-3",$I$7:$I$716)</f>
        <v>257230.72000000023</v>
      </c>
      <c r="J721" s="18">
        <f>SUMIF($B$7:$B$716,"DAS-3",$J$7:$J$716)</f>
        <v>316832.96000000008</v>
      </c>
      <c r="K721" s="155"/>
      <c r="L721" s="155"/>
      <c r="M721" s="155"/>
      <c r="N721" s="155"/>
      <c r="O721" s="155"/>
      <c r="P721" s="155"/>
      <c r="Q721" s="155"/>
    </row>
    <row r="722" spans="1:30" x14ac:dyDescent="0.2">
      <c r="A722" s="157" t="s">
        <v>30</v>
      </c>
      <c r="B722" s="135" t="s">
        <v>31</v>
      </c>
      <c r="C722" s="153">
        <f>SUMIFS($E$7:$E$716,$B$7:$B$716,"DAS-4",$D$7:$D$716,"&lt;&gt;VAGO")</f>
        <v>188</v>
      </c>
      <c r="D722" s="153">
        <f>SUMIFS($E$7:$E$716,$B$7:$B$716,"DAS-4",$D$7:$D$716,"VAGO")</f>
        <v>96</v>
      </c>
      <c r="E722" s="153">
        <f t="shared" si="7"/>
        <v>284</v>
      </c>
      <c r="F722" s="158"/>
      <c r="G722" s="18">
        <f>SUMIF($B$7:$B$716,"DAS-4",$G$7:$G$716)</f>
        <v>0</v>
      </c>
      <c r="H722" s="18">
        <f>SUMIF($B$7:$B$716,"DAS-4",$H$7:$H$716)</f>
        <v>266642.34999999969</v>
      </c>
      <c r="I722" s="18">
        <f>SUMIF($B$7:$B$716,"DAS-4",$I$7:$I$716)</f>
        <v>1083861.3599999961</v>
      </c>
      <c r="J722" s="18">
        <f>SUMIF($B$7:$B$716,"DAS-4",$J$7:$J$716)</f>
        <v>1350503.7100000039</v>
      </c>
      <c r="K722" s="155"/>
      <c r="L722" s="155"/>
      <c r="M722" s="155"/>
      <c r="N722" s="155"/>
      <c r="O722" s="155"/>
      <c r="P722" s="155"/>
      <c r="Q722" s="155"/>
    </row>
    <row r="723" spans="1:30" x14ac:dyDescent="0.2">
      <c r="A723" s="157" t="s">
        <v>32</v>
      </c>
      <c r="B723" s="135" t="s">
        <v>33</v>
      </c>
      <c r="C723" s="153">
        <f>SUMIFS($E$7:$E$716,$B$7:$B$716,"DAS-5",$D$7:$D$716,"&lt;&gt;VAGO")</f>
        <v>46</v>
      </c>
      <c r="D723" s="153">
        <f>SUMIFS($E$7:$E$716,$B$7:$B$716,"DAS-5",$D$7:$D$716,"VAGO")</f>
        <v>21</v>
      </c>
      <c r="E723" s="153">
        <f t="shared" si="7"/>
        <v>67</v>
      </c>
      <c r="F723" s="158"/>
      <c r="G723" s="18">
        <f>SUMIF($B$7:$B$716,"DAS-5",$G$7:$G$716)</f>
        <v>0</v>
      </c>
      <c r="H723" s="18">
        <f>SUMIF($B$7:$B$716,"DAS-5",$H$7:$H$716)</f>
        <v>52226.239999999969</v>
      </c>
      <c r="I723" s="18">
        <f>SUMIF($B$7:$B$716,"DAS-5",$I$7:$I$716)</f>
        <v>218400.63999999987</v>
      </c>
      <c r="J723" s="18">
        <f>SUMIF($B$7:$B$716,"DAS-5",$J$7:$J$716)</f>
        <v>270626.87999999977</v>
      </c>
      <c r="K723" s="155"/>
      <c r="L723" s="155"/>
      <c r="M723" s="155"/>
      <c r="N723" s="155"/>
      <c r="O723" s="155"/>
      <c r="P723" s="155"/>
      <c r="Q723" s="155"/>
    </row>
    <row r="724" spans="1:30" x14ac:dyDescent="0.2">
      <c r="A724" s="157" t="s">
        <v>34</v>
      </c>
      <c r="B724" s="135" t="s">
        <v>35</v>
      </c>
      <c r="C724" s="153">
        <f>SUMIFS($E$7:$E$716,$B$7:$B$716,"CAA-1",$D$7:$D$716,"&lt;&gt;VAGO")</f>
        <v>46</v>
      </c>
      <c r="D724" s="153">
        <f>SUMIFS($E$7:$E$716,$B$7:$B$716,"CAA-1",$D$7:$D$716,"VAGO")</f>
        <v>56</v>
      </c>
      <c r="E724" s="153">
        <f t="shared" si="7"/>
        <v>102</v>
      </c>
      <c r="F724" s="158"/>
      <c r="G724" s="18">
        <f>SUMIF($B$7:$B$716,"CAA-1",$G$7:$G$716)</f>
        <v>0</v>
      </c>
      <c r="H724" s="18">
        <f>SUMIF($B$7:$B$716,"CAA-1",$H$7:$H$716)</f>
        <v>45324.840000000018</v>
      </c>
      <c r="I724" s="18">
        <f>SUMIF($B$7:$B$716,"CAA-1",$I$7:$I$716)</f>
        <v>189539.7799999998</v>
      </c>
      <c r="J724" s="18">
        <f>SUMIF($B$7:$B$716,"CAA-1",$J$7:$J$716)</f>
        <v>234864.62000000005</v>
      </c>
      <c r="K724" s="155"/>
      <c r="L724" s="155"/>
      <c r="M724" s="155"/>
      <c r="N724" s="155"/>
      <c r="O724" s="155"/>
      <c r="P724" s="155"/>
      <c r="Q724" s="155"/>
    </row>
    <row r="725" spans="1:30" x14ac:dyDescent="0.2">
      <c r="A725" s="157" t="s">
        <v>36</v>
      </c>
      <c r="B725" s="135" t="s">
        <v>37</v>
      </c>
      <c r="C725" s="153">
        <f>SUMIFS($E$7:$E$716,$B$7:$B$716,"CAA-2",$D$7:$D$716,"&lt;&gt;VAGO")</f>
        <v>33</v>
      </c>
      <c r="D725" s="153">
        <f>SUMIFS($E$7:$E$716,$B$7:$B$716,"CAA-2",$D$7:$D$716,"VAGO")</f>
        <v>9</v>
      </c>
      <c r="E725" s="153">
        <f t="shared" si="7"/>
        <v>42</v>
      </c>
      <c r="F725" s="158"/>
      <c r="G725" s="18">
        <f>SUMIF($B$7:$B$716,"CAA-2",$G$7:$G$716)</f>
        <v>0</v>
      </c>
      <c r="H725" s="18">
        <f>SUMIF($B$7:$B$716,"CAA-2",$H$7:$H$716)</f>
        <v>26282.730000000021</v>
      </c>
      <c r="I725" s="18">
        <f>SUMIF($B$7:$B$716,"CAA-2",$I$7:$I$716)</f>
        <v>111913.22999999995</v>
      </c>
      <c r="J725" s="18">
        <f>SUMIF($B$7:$B$716,"CAA-2",$J$7:$J$716)</f>
        <v>138195.96000000002</v>
      </c>
      <c r="K725" s="155"/>
      <c r="L725" s="155"/>
      <c r="M725" s="155"/>
      <c r="N725" s="155"/>
      <c r="O725" s="155"/>
      <c r="P725" s="155"/>
      <c r="Q725" s="155"/>
    </row>
    <row r="726" spans="1:30" x14ac:dyDescent="0.2">
      <c r="A726" s="157" t="s">
        <v>38</v>
      </c>
      <c r="B726" s="135" t="s">
        <v>39</v>
      </c>
      <c r="C726" s="153">
        <f>SUMIFS($E$7:$E$716,$B$7:$B$716,"CAA-3",$D$7:$D$716,"&lt;&gt;VAGO")</f>
        <v>40</v>
      </c>
      <c r="D726" s="153">
        <f>SUMIFS($E$7:$E$716,$B$7:$B$716,"CAA-3",$D$7:$D$716,"VAGO")</f>
        <v>0</v>
      </c>
      <c r="E726" s="153">
        <f t="shared" si="7"/>
        <v>40</v>
      </c>
      <c r="F726" s="156"/>
      <c r="G726" s="18">
        <f>SUMIF($B$7:$B$716,"CAA-3",$G$7:$G$716)</f>
        <v>0</v>
      </c>
      <c r="H726" s="18">
        <f>SUMIF($B$7:$B$716,"CAA-3",$H$7:$H$716)</f>
        <v>20390.330000000002</v>
      </c>
      <c r="I726" s="18">
        <f>SUMIF($B$7:$B$716,"CAA-3",$I$7:$I$716)</f>
        <v>88174.400000000009</v>
      </c>
      <c r="J726" s="18">
        <f>SUMIF($B$7:$B$716,"CAA-3",$J$7:$J$716)</f>
        <v>108564.72999999994</v>
      </c>
      <c r="K726" s="155"/>
      <c r="L726" s="155"/>
      <c r="M726" s="155"/>
      <c r="N726" s="155"/>
      <c r="O726" s="155"/>
      <c r="P726" s="155"/>
      <c r="Q726" s="155"/>
    </row>
    <row r="727" spans="1:30" x14ac:dyDescent="0.2">
      <c r="A727" s="157" t="s">
        <v>40</v>
      </c>
      <c r="B727" s="135" t="s">
        <v>41</v>
      </c>
      <c r="C727" s="153">
        <f>SUMIFS($E$7:$E$716,$B$7:$B$716,"CAA-4",$D$7:$D$716,"&lt;&gt;VAGO")</f>
        <v>7</v>
      </c>
      <c r="D727" s="153">
        <f>SUMIFS($E$7:$E$716,$B$7:$B$716,"CAA-4",$D$7:$D$716,"VAGO")</f>
        <v>7</v>
      </c>
      <c r="E727" s="153">
        <f t="shared" si="7"/>
        <v>14</v>
      </c>
      <c r="F727" s="156"/>
      <c r="G727" s="18">
        <f>SUMIF($B$7:$B$716,"CAA-4",$G$7:$G$716)</f>
        <v>0</v>
      </c>
      <c r="H727" s="18">
        <f>SUMIF($B$7:$B$716,"CAA-4",$H$7:$H$716)</f>
        <v>1695.65</v>
      </c>
      <c r="I727" s="18">
        <f>SUMIF($B$7:$B$716,"CAA-4",$I$7:$I$716)</f>
        <v>9495.7099999999991</v>
      </c>
      <c r="J727" s="18">
        <f>SUMIF($B$7:$B$716,"CAA-4",$J$7:$J$716)</f>
        <v>11191.359999999999</v>
      </c>
      <c r="K727" s="155"/>
      <c r="L727" s="155"/>
      <c r="M727" s="155"/>
      <c r="N727" s="155"/>
      <c r="O727" s="155"/>
      <c r="P727" s="155"/>
      <c r="Q727" s="155"/>
    </row>
    <row r="728" spans="1:30" x14ac:dyDescent="0.2">
      <c r="A728" s="157" t="s">
        <v>42</v>
      </c>
      <c r="B728" s="135" t="s">
        <v>43</v>
      </c>
      <c r="C728" s="153">
        <f>SUMIFS($E$7:$E$716,$B$7:$B$716,"CAA-5",$D$7:$D$716,"&lt;&gt;VAGO")</f>
        <v>0</v>
      </c>
      <c r="D728" s="153">
        <f>SUMIFS($E$7:$E$716,$B$7:$B$716,"CAA-5",$D$7:$D$716,"VAGO")</f>
        <v>0</v>
      </c>
      <c r="E728" s="153">
        <f t="shared" si="7"/>
        <v>0</v>
      </c>
      <c r="F728" s="156"/>
      <c r="G728" s="18">
        <f>SUMIF($B$7:$B$716,"CAA-5",$G$7:$G$716)</f>
        <v>0</v>
      </c>
      <c r="H728" s="18">
        <f>SUMIF($B$7:$B$716,"CAA-5",$H$7:$H$716)</f>
        <v>0</v>
      </c>
      <c r="I728" s="18">
        <f>SUMIF($B$7:$B$716,"CAA-5",$I$7:$I$716)</f>
        <v>0</v>
      </c>
      <c r="J728" s="18">
        <f>SUMIF($B$7:$B$716,"CAA-5",$J$7:$J$716)</f>
        <v>0</v>
      </c>
      <c r="K728" s="155"/>
      <c r="L728" s="155"/>
      <c r="M728" s="155"/>
      <c r="N728" s="155"/>
      <c r="O728" s="155"/>
      <c r="P728" s="155"/>
      <c r="Q728" s="155"/>
    </row>
    <row r="729" spans="1:30" x14ac:dyDescent="0.2">
      <c r="A729" s="41" t="s">
        <v>44</v>
      </c>
      <c r="B729" s="151"/>
      <c r="C729" s="21">
        <f>SUM(C718:C726)</f>
        <v>424</v>
      </c>
      <c r="D729" s="21">
        <f>SUM(D718:D726)</f>
        <v>272</v>
      </c>
      <c r="E729" s="21">
        <f>SUM(E718:E726)</f>
        <v>696</v>
      </c>
      <c r="F729" s="151"/>
      <c r="G729" s="22">
        <f>SUM(G718:G728)</f>
        <v>0</v>
      </c>
      <c r="H729" s="22">
        <f>SUM(H718:H728)</f>
        <v>523768.77999999985</v>
      </c>
      <c r="I729" s="22">
        <f>SUM(I718:I728)</f>
        <v>2221644.9799999958</v>
      </c>
      <c r="J729" s="22">
        <f>SUM(J718:J728)</f>
        <v>2745413.7600000035</v>
      </c>
      <c r="K729" s="155"/>
      <c r="L729" s="155"/>
      <c r="M729" s="155"/>
      <c r="N729" s="155"/>
      <c r="O729" s="155"/>
      <c r="P729" s="155"/>
      <c r="Q729" s="155"/>
    </row>
    <row r="730" spans="1:30" ht="45.75" customHeight="1" x14ac:dyDescent="0.2">
      <c r="A730" s="155"/>
      <c r="B730" s="155"/>
      <c r="C730" s="155"/>
      <c r="D730" s="155"/>
      <c r="E730" s="155"/>
      <c r="F730" s="155"/>
      <c r="G730" s="155"/>
      <c r="H730" s="138"/>
      <c r="I730" s="138"/>
      <c r="J730" s="159"/>
      <c r="K730" s="155"/>
      <c r="L730" s="155"/>
      <c r="M730" s="155"/>
      <c r="N730" s="155"/>
      <c r="O730" s="155"/>
      <c r="P730" s="155"/>
      <c r="Q730" s="155"/>
    </row>
    <row r="731" spans="1:30" x14ac:dyDescent="0.2">
      <c r="A731" s="239" t="s">
        <v>45</v>
      </c>
      <c r="B731" s="232"/>
      <c r="C731" s="232"/>
      <c r="D731" s="232"/>
      <c r="E731" s="232"/>
      <c r="F731" s="232"/>
      <c r="G731" s="232"/>
      <c r="H731" s="232"/>
      <c r="I731" s="233"/>
      <c r="J731" s="155"/>
      <c r="K731" s="129"/>
      <c r="L731" s="155"/>
      <c r="M731" s="155"/>
      <c r="N731" s="155"/>
      <c r="O731" s="155"/>
      <c r="P731" s="155"/>
      <c r="Q731" s="155"/>
    </row>
    <row r="732" spans="1:30" ht="30" x14ac:dyDescent="0.2">
      <c r="A732" s="9" t="s">
        <v>46</v>
      </c>
      <c r="B732" s="9" t="s">
        <v>47</v>
      </c>
      <c r="C732" s="9" t="s">
        <v>48</v>
      </c>
      <c r="D732" s="9" t="s">
        <v>49</v>
      </c>
      <c r="E732" s="9" t="s">
        <v>50</v>
      </c>
      <c r="F732" s="9" t="s">
        <v>51</v>
      </c>
      <c r="G732" s="9" t="s">
        <v>52</v>
      </c>
      <c r="H732" s="9" t="s">
        <v>53</v>
      </c>
      <c r="I732" s="9" t="s">
        <v>54</v>
      </c>
      <c r="J732" s="160"/>
      <c r="K732" s="129"/>
      <c r="L732" s="160"/>
      <c r="M732" s="160"/>
      <c r="N732" s="160"/>
      <c r="O732" s="160"/>
      <c r="P732" s="160"/>
      <c r="Q732" s="160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</row>
    <row r="733" spans="1:30" x14ac:dyDescent="0.2">
      <c r="A733" s="63" t="s">
        <v>63</v>
      </c>
      <c r="B733" s="161" t="s">
        <v>64</v>
      </c>
      <c r="C733" s="52" t="s">
        <v>192</v>
      </c>
      <c r="D733" s="48" t="s">
        <v>192</v>
      </c>
      <c r="E733" s="135">
        <v>1</v>
      </c>
      <c r="F733" s="64" t="s">
        <v>192</v>
      </c>
      <c r="G733" s="136">
        <v>0</v>
      </c>
      <c r="H733" s="136">
        <v>0</v>
      </c>
      <c r="I733" s="137">
        <f t="shared" ref="I733:I747" si="8">SUM(G733:H733)</f>
        <v>0</v>
      </c>
      <c r="J733" s="155"/>
      <c r="K733" s="138"/>
      <c r="L733" s="138"/>
      <c r="M733" s="138"/>
      <c r="N733" s="138"/>
      <c r="O733" s="138"/>
      <c r="P733" s="138"/>
      <c r="Q733" s="138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x14ac:dyDescent="0.2">
      <c r="A734" s="63" t="s">
        <v>65</v>
      </c>
      <c r="B734" s="162" t="s">
        <v>66</v>
      </c>
      <c r="C734" s="52" t="s">
        <v>192</v>
      </c>
      <c r="D734" s="48" t="s">
        <v>192</v>
      </c>
      <c r="E734" s="135">
        <v>1</v>
      </c>
      <c r="F734" s="64" t="s">
        <v>192</v>
      </c>
      <c r="G734" s="136">
        <v>0</v>
      </c>
      <c r="H734" s="136">
        <v>0</v>
      </c>
      <c r="I734" s="137">
        <f t="shared" si="8"/>
        <v>0</v>
      </c>
      <c r="J734" s="155"/>
      <c r="K734" s="138"/>
      <c r="L734" s="138"/>
      <c r="M734" s="138"/>
      <c r="N734" s="138"/>
      <c r="O734" s="138"/>
      <c r="P734" s="138"/>
      <c r="Q734" s="138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x14ac:dyDescent="0.2">
      <c r="A735" s="63" t="s">
        <v>65</v>
      </c>
      <c r="B735" s="162" t="s">
        <v>66</v>
      </c>
      <c r="C735" s="52" t="s">
        <v>192</v>
      </c>
      <c r="D735" s="48" t="s">
        <v>192</v>
      </c>
      <c r="E735" s="135">
        <v>1</v>
      </c>
      <c r="F735" s="64" t="s">
        <v>192</v>
      </c>
      <c r="G735" s="136">
        <v>0</v>
      </c>
      <c r="H735" s="136">
        <v>0</v>
      </c>
      <c r="I735" s="137">
        <f t="shared" si="8"/>
        <v>0</v>
      </c>
      <c r="J735" s="155"/>
      <c r="K735" s="138"/>
      <c r="L735" s="138"/>
      <c r="M735" s="138"/>
      <c r="N735" s="138"/>
      <c r="O735" s="138"/>
      <c r="P735" s="138"/>
      <c r="Q735" s="138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x14ac:dyDescent="0.2">
      <c r="A736" s="87" t="s">
        <v>205</v>
      </c>
      <c r="B736" s="162" t="s">
        <v>68</v>
      </c>
      <c r="C736" s="83" t="s">
        <v>191</v>
      </c>
      <c r="D736" s="48" t="s">
        <v>189</v>
      </c>
      <c r="E736" s="135">
        <v>1</v>
      </c>
      <c r="F736" s="87" t="s">
        <v>488</v>
      </c>
      <c r="G736" s="136">
        <v>0</v>
      </c>
      <c r="H736" s="136">
        <v>5765.22</v>
      </c>
      <c r="I736" s="137">
        <f t="shared" si="8"/>
        <v>5765.22</v>
      </c>
      <c r="J736" s="155"/>
      <c r="K736" s="138"/>
      <c r="L736" s="138"/>
      <c r="M736" s="138"/>
      <c r="N736" s="138"/>
      <c r="O736" s="138"/>
      <c r="P736" s="138"/>
      <c r="Q736" s="138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x14ac:dyDescent="0.2">
      <c r="A737" s="63" t="s">
        <v>482</v>
      </c>
      <c r="B737" s="162" t="s">
        <v>68</v>
      </c>
      <c r="C737" s="48" t="s">
        <v>479</v>
      </c>
      <c r="D737" s="48" t="s">
        <v>189</v>
      </c>
      <c r="E737" s="135">
        <v>1</v>
      </c>
      <c r="F737" s="63" t="s">
        <v>475</v>
      </c>
      <c r="G737" s="136">
        <v>0</v>
      </c>
      <c r="H737" s="136">
        <v>5765.22</v>
      </c>
      <c r="I737" s="137">
        <f t="shared" si="8"/>
        <v>5765.22</v>
      </c>
      <c r="J737" s="155"/>
      <c r="K737" s="138"/>
      <c r="L737" s="138"/>
      <c r="M737" s="138"/>
      <c r="N737" s="138"/>
      <c r="O737" s="138"/>
      <c r="P737" s="138"/>
      <c r="Q737" s="138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x14ac:dyDescent="0.2">
      <c r="A738" s="63" t="s">
        <v>483</v>
      </c>
      <c r="B738" s="162" t="s">
        <v>68</v>
      </c>
      <c r="C738" s="48" t="s">
        <v>213</v>
      </c>
      <c r="D738" s="48" t="s">
        <v>189</v>
      </c>
      <c r="E738" s="135">
        <v>1</v>
      </c>
      <c r="F738" s="63" t="s">
        <v>476</v>
      </c>
      <c r="G738" s="136">
        <v>0</v>
      </c>
      <c r="H738" s="136">
        <v>5765.22</v>
      </c>
      <c r="I738" s="137">
        <f t="shared" si="8"/>
        <v>5765.22</v>
      </c>
      <c r="J738" s="155"/>
      <c r="K738" s="138"/>
      <c r="L738" s="138"/>
      <c r="M738" s="138"/>
      <c r="N738" s="138"/>
      <c r="O738" s="138"/>
      <c r="P738" s="138"/>
      <c r="Q738" s="138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x14ac:dyDescent="0.2">
      <c r="A739" s="64" t="s">
        <v>192</v>
      </c>
      <c r="B739" s="162" t="s">
        <v>68</v>
      </c>
      <c r="C739" s="48" t="s">
        <v>480</v>
      </c>
      <c r="D739" s="48" t="s">
        <v>192</v>
      </c>
      <c r="E739" s="135">
        <v>1</v>
      </c>
      <c r="F739" s="64" t="s">
        <v>192</v>
      </c>
      <c r="G739" s="136">
        <v>0</v>
      </c>
      <c r="H739" s="136">
        <v>0</v>
      </c>
      <c r="I739" s="137">
        <f t="shared" si="8"/>
        <v>0</v>
      </c>
      <c r="J739" s="155"/>
      <c r="K739" s="138"/>
      <c r="L739" s="138"/>
      <c r="M739" s="138"/>
      <c r="N739" s="138"/>
      <c r="O739" s="138"/>
      <c r="P739" s="138"/>
      <c r="Q739" s="138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x14ac:dyDescent="0.2">
      <c r="A740" s="64" t="s">
        <v>192</v>
      </c>
      <c r="B740" s="162" t="s">
        <v>68</v>
      </c>
      <c r="C740" s="48" t="s">
        <v>192</v>
      </c>
      <c r="D740" s="48" t="s">
        <v>192</v>
      </c>
      <c r="E740" s="135">
        <v>1</v>
      </c>
      <c r="F740" s="219" t="s">
        <v>192</v>
      </c>
      <c r="G740" s="136">
        <v>0</v>
      </c>
      <c r="H740" s="136">
        <v>0</v>
      </c>
      <c r="I740" s="137">
        <v>0</v>
      </c>
      <c r="J740" s="155"/>
      <c r="K740" s="138"/>
      <c r="L740" s="138"/>
      <c r="M740" s="138"/>
      <c r="N740" s="138"/>
      <c r="O740" s="138"/>
      <c r="P740" s="138"/>
      <c r="Q740" s="138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x14ac:dyDescent="0.2">
      <c r="A741" s="87" t="s">
        <v>205</v>
      </c>
      <c r="B741" s="162" t="s">
        <v>68</v>
      </c>
      <c r="C741" s="48" t="s">
        <v>212</v>
      </c>
      <c r="D741" s="48" t="s">
        <v>189</v>
      </c>
      <c r="E741" s="135">
        <v>1</v>
      </c>
      <c r="F741" s="228" t="s">
        <v>485</v>
      </c>
      <c r="G741" s="136">
        <v>0</v>
      </c>
      <c r="H741" s="136">
        <v>5765.22</v>
      </c>
      <c r="I741" s="137">
        <v>5765.22</v>
      </c>
      <c r="J741" s="155"/>
      <c r="K741" s="138"/>
      <c r="L741" s="138"/>
      <c r="M741" s="138"/>
      <c r="N741" s="138"/>
      <c r="O741" s="138"/>
      <c r="P741" s="138"/>
      <c r="Q741" s="138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x14ac:dyDescent="0.2">
      <c r="A742" s="87" t="s">
        <v>666</v>
      </c>
      <c r="B742" s="162" t="s">
        <v>70</v>
      </c>
      <c r="C742" s="83" t="s">
        <v>191</v>
      </c>
      <c r="D742" s="48" t="s">
        <v>189</v>
      </c>
      <c r="E742" s="135">
        <v>1</v>
      </c>
      <c r="F742" s="202" t="s">
        <v>489</v>
      </c>
      <c r="G742" s="136">
        <v>0</v>
      </c>
      <c r="H742" s="136">
        <v>4747.83</v>
      </c>
      <c r="I742" s="137">
        <f t="shared" si="8"/>
        <v>4747.83</v>
      </c>
      <c r="J742" s="155"/>
      <c r="K742" s="138"/>
      <c r="L742" s="138"/>
      <c r="M742" s="138"/>
      <c r="N742" s="138"/>
      <c r="O742" s="138"/>
      <c r="P742" s="138"/>
      <c r="Q742" s="138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x14ac:dyDescent="0.2">
      <c r="A743" s="75" t="s">
        <v>192</v>
      </c>
      <c r="B743" s="162" t="s">
        <v>70</v>
      </c>
      <c r="C743" s="52" t="s">
        <v>192</v>
      </c>
      <c r="D743" s="48" t="s">
        <v>192</v>
      </c>
      <c r="E743" s="135">
        <v>1</v>
      </c>
      <c r="F743" s="64" t="s">
        <v>192</v>
      </c>
      <c r="G743" s="136">
        <v>0</v>
      </c>
      <c r="H743" s="136">
        <v>0</v>
      </c>
      <c r="I743" s="137">
        <v>0</v>
      </c>
      <c r="J743" s="155"/>
      <c r="K743" s="138"/>
      <c r="L743" s="138"/>
      <c r="M743" s="138"/>
      <c r="N743" s="138"/>
      <c r="O743" s="138"/>
      <c r="P743" s="138"/>
      <c r="Q743" s="138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x14ac:dyDescent="0.2">
      <c r="A744" s="70" t="s">
        <v>493</v>
      </c>
      <c r="B744" s="162" t="s">
        <v>70</v>
      </c>
      <c r="C744" s="48" t="s">
        <v>212</v>
      </c>
      <c r="D744" s="48" t="s">
        <v>189</v>
      </c>
      <c r="E744" s="135">
        <v>1</v>
      </c>
      <c r="F744" s="63" t="s">
        <v>486</v>
      </c>
      <c r="G744" s="136">
        <v>0</v>
      </c>
      <c r="H744" s="136">
        <v>4747.83</v>
      </c>
      <c r="I744" s="137">
        <f t="shared" si="8"/>
        <v>4747.83</v>
      </c>
      <c r="J744" s="155"/>
      <c r="K744" s="138"/>
      <c r="L744" s="138"/>
      <c r="M744" s="138"/>
      <c r="N744" s="138"/>
      <c r="O744" s="138"/>
      <c r="P744" s="138"/>
      <c r="Q744" s="138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x14ac:dyDescent="0.2">
      <c r="A745" s="75" t="s">
        <v>192</v>
      </c>
      <c r="B745" s="162" t="s">
        <v>70</v>
      </c>
      <c r="C745" s="52" t="s">
        <v>192</v>
      </c>
      <c r="D745" s="48" t="s">
        <v>192</v>
      </c>
      <c r="E745" s="135">
        <v>1</v>
      </c>
      <c r="F745" s="64" t="s">
        <v>192</v>
      </c>
      <c r="G745" s="136">
        <v>0</v>
      </c>
      <c r="H745" s="136">
        <v>0</v>
      </c>
      <c r="I745" s="137">
        <f t="shared" si="8"/>
        <v>0</v>
      </c>
      <c r="J745" s="155"/>
      <c r="K745" s="138"/>
      <c r="L745" s="138"/>
      <c r="M745" s="138"/>
      <c r="N745" s="138"/>
      <c r="O745" s="138"/>
      <c r="P745" s="138"/>
      <c r="Q745" s="138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x14ac:dyDescent="0.2">
      <c r="A746" s="174" t="s">
        <v>404</v>
      </c>
      <c r="B746" s="162" t="s">
        <v>72</v>
      </c>
      <c r="C746" s="125" t="s">
        <v>191</v>
      </c>
      <c r="D746" s="48" t="s">
        <v>189</v>
      </c>
      <c r="E746" s="135">
        <v>1</v>
      </c>
      <c r="F746" s="202" t="s">
        <v>667</v>
      </c>
      <c r="G746" s="136">
        <v>0</v>
      </c>
      <c r="H746" s="136">
        <v>3391.31</v>
      </c>
      <c r="I746" s="137">
        <f t="shared" si="8"/>
        <v>3391.31</v>
      </c>
      <c r="J746" s="155"/>
      <c r="K746" s="138"/>
      <c r="L746" s="138"/>
      <c r="M746" s="138"/>
      <c r="N746" s="138"/>
      <c r="O746" s="138"/>
      <c r="P746" s="138"/>
      <c r="Q746" s="138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x14ac:dyDescent="0.2">
      <c r="A747" s="70" t="s">
        <v>395</v>
      </c>
      <c r="B747" s="162" t="s">
        <v>72</v>
      </c>
      <c r="C747" s="65" t="s">
        <v>187</v>
      </c>
      <c r="D747" s="48" t="s">
        <v>189</v>
      </c>
      <c r="E747" s="135">
        <v>1</v>
      </c>
      <c r="F747" s="63" t="s">
        <v>490</v>
      </c>
      <c r="G747" s="136">
        <v>0</v>
      </c>
      <c r="H747" s="136">
        <v>3391.31</v>
      </c>
      <c r="I747" s="137">
        <f t="shared" si="8"/>
        <v>3391.31</v>
      </c>
      <c r="J747" s="155"/>
      <c r="K747" s="138"/>
      <c r="L747" s="138"/>
      <c r="M747" s="138"/>
      <c r="N747" s="138"/>
      <c r="O747" s="138"/>
      <c r="P747" s="138"/>
      <c r="Q747" s="138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45" x14ac:dyDescent="0.2">
      <c r="A748" s="41" t="s">
        <v>55</v>
      </c>
      <c r="B748" s="41" t="s">
        <v>56</v>
      </c>
      <c r="C748" s="21" t="s">
        <v>57</v>
      </c>
      <c r="D748" s="21" t="s">
        <v>58</v>
      </c>
      <c r="E748" s="21" t="s">
        <v>59</v>
      </c>
      <c r="F748" s="163"/>
      <c r="G748" s="21" t="s">
        <v>60</v>
      </c>
      <c r="H748" s="21" t="s">
        <v>61</v>
      </c>
      <c r="I748" s="21" t="s">
        <v>62</v>
      </c>
      <c r="J748" s="155"/>
      <c r="K748" s="129"/>
      <c r="L748" s="129"/>
      <c r="M748" s="129"/>
      <c r="N748" s="129"/>
      <c r="O748" s="129"/>
      <c r="P748" s="129"/>
      <c r="Q748" s="12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</row>
    <row r="749" spans="1:30" x14ac:dyDescent="0.2">
      <c r="A749" s="152" t="s">
        <v>63</v>
      </c>
      <c r="B749" s="164" t="s">
        <v>64</v>
      </c>
      <c r="C749" s="153">
        <f>SUMIFS($E$733:$E$747,$B$733:$B$747,"FDA",$D$733:$D$747,"&lt;&gt;VAGO")</f>
        <v>0</v>
      </c>
      <c r="D749" s="153">
        <f>SUMIFS($E$733:$E$747,$B$733:$B$747,"FDA",$D$733:$D$747,"VAGO")</f>
        <v>1</v>
      </c>
      <c r="E749" s="153">
        <f t="shared" ref="E749:E753" si="9">C749+D749</f>
        <v>1</v>
      </c>
      <c r="F749" s="154"/>
      <c r="G749" s="137">
        <f>SUMIF($B$733:$B$747,"FDA",$G$733:$G$747)</f>
        <v>0</v>
      </c>
      <c r="H749" s="137">
        <f>SUMIF($B$733:$B$747,"FDA",$H$733:$H$747)</f>
        <v>0</v>
      </c>
      <c r="I749" s="137">
        <f>SUMIF($B$733:$B$747,"FDA",$I$733:$I$747)</f>
        <v>0</v>
      </c>
      <c r="J749" s="138"/>
      <c r="K749" s="129"/>
      <c r="L749" s="138"/>
      <c r="M749" s="138"/>
      <c r="N749" s="138"/>
      <c r="O749" s="138"/>
      <c r="P749" s="138"/>
      <c r="Q749" s="138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x14ac:dyDescent="0.2">
      <c r="A750" s="152" t="s">
        <v>65</v>
      </c>
      <c r="B750" s="164" t="s">
        <v>66</v>
      </c>
      <c r="C750" s="153">
        <f>SUMIFS($E$733:$E$747,$B$733:$B$747,"FDA-1",$D$733:$D$747,"&lt;&gt;VAGO")</f>
        <v>0</v>
      </c>
      <c r="D750" s="153">
        <f>SUMIFS($E$733:$E$747,$B$733:$B$747,"FDA-1",$D$733:$D$747,"VAGO")</f>
        <v>2</v>
      </c>
      <c r="E750" s="153">
        <f t="shared" si="9"/>
        <v>2</v>
      </c>
      <c r="F750" s="154"/>
      <c r="G750" s="137">
        <f>SUMIF($B$733:$B$747,"FDA-1",$G$733:$G$747)</f>
        <v>0</v>
      </c>
      <c r="H750" s="137">
        <f>SUMIF($B$733:$B$747,"FDA-1",$H$733:$H$747)</f>
        <v>0</v>
      </c>
      <c r="I750" s="137">
        <f>SUMIF($B$733:$B$747,"FDA-1",$I$733:$I$747)</f>
        <v>0</v>
      </c>
      <c r="J750" s="138"/>
      <c r="K750" s="129"/>
      <c r="L750" s="138"/>
      <c r="M750" s="138"/>
      <c r="N750" s="138"/>
      <c r="O750" s="138"/>
      <c r="P750" s="138"/>
      <c r="Q750" s="138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x14ac:dyDescent="0.2">
      <c r="A751" s="152" t="s">
        <v>67</v>
      </c>
      <c r="B751" s="164" t="s">
        <v>68</v>
      </c>
      <c r="C751" s="153">
        <f>SUMIFS($E$733:$E$747,$B$733:$B$747,"FDA-2",$D$733:$D$747,"&lt;&gt;VAGO")</f>
        <v>4</v>
      </c>
      <c r="D751" s="153">
        <f>SUMIFS($E$733:$E$747,$B$733:$B$747,"FDA-2",$D$733:$D$747,"VAGO")</f>
        <v>2</v>
      </c>
      <c r="E751" s="153">
        <f t="shared" si="9"/>
        <v>6</v>
      </c>
      <c r="F751" s="156"/>
      <c r="G751" s="137">
        <f>SUMIF($B$733:$B$747,"FDA-2",$G$733:$G$747)</f>
        <v>0</v>
      </c>
      <c r="H751" s="137">
        <f>SUMIF($B$733:$B$747,"FDA-2",$H$733:$H$747)</f>
        <v>23060.880000000001</v>
      </c>
      <c r="I751" s="137">
        <f>SUMIF($B$733:$B$747,"FDA-2",$I$733:$I$747)</f>
        <v>23060.880000000001</v>
      </c>
      <c r="J751" s="138"/>
      <c r="K751" s="129"/>
      <c r="L751" s="138"/>
      <c r="M751" s="138"/>
      <c r="N751" s="138"/>
      <c r="O751" s="138"/>
      <c r="P751" s="138"/>
      <c r="Q751" s="138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x14ac:dyDescent="0.2">
      <c r="A752" s="152" t="s">
        <v>69</v>
      </c>
      <c r="B752" s="164" t="s">
        <v>70</v>
      </c>
      <c r="C752" s="153">
        <f>SUMIFS($E$733:$E$747,$B$733:$B$747,"FDA-3",$D$733:$D$747,"&lt;&gt;VAGO")</f>
        <v>2</v>
      </c>
      <c r="D752" s="153">
        <f>SUMIFS($E$733:$E$747,$B$733:$B$747,"FDA-3",$D$733:$D$747,"VAGO")</f>
        <v>2</v>
      </c>
      <c r="E752" s="153">
        <f t="shared" si="9"/>
        <v>4</v>
      </c>
      <c r="F752" s="158"/>
      <c r="G752" s="137">
        <f>SUMIF($B$733:$B$747,"FDA-3",$G$733:$G$747)</f>
        <v>0</v>
      </c>
      <c r="H752" s="137">
        <f>SUMIF($B$733:$B$747,"FDA-3",$H$733:$H$747)</f>
        <v>9495.66</v>
      </c>
      <c r="I752" s="137">
        <f>SUMIF($B$733:$B$747,"FDA-3",$I$733:$I$747)</f>
        <v>9495.66</v>
      </c>
      <c r="J752" s="138"/>
      <c r="K752" s="129"/>
      <c r="L752" s="138"/>
      <c r="M752" s="138"/>
      <c r="N752" s="138"/>
      <c r="O752" s="138"/>
      <c r="P752" s="138"/>
      <c r="Q752" s="138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x14ac:dyDescent="0.2">
      <c r="A753" s="152" t="s">
        <v>71</v>
      </c>
      <c r="B753" s="164" t="s">
        <v>72</v>
      </c>
      <c r="C753" s="153">
        <f>SUMIFS($E$733:$E$747,$B$733:$B$747,"FDA-4",$D$733:$D$747,"&lt;&gt;VAGO")</f>
        <v>2</v>
      </c>
      <c r="D753" s="153">
        <f>SUMIFS($E$733:$E$747,$B$733:$B$747,"FDA-4",$D$733:$D$747,"VAGO")</f>
        <v>0</v>
      </c>
      <c r="E753" s="153">
        <f t="shared" si="9"/>
        <v>2</v>
      </c>
      <c r="F753" s="156"/>
      <c r="G753" s="137">
        <f>SUMIF($B$733:$B$747,"FDA-4",$G$733:$G$747)</f>
        <v>0</v>
      </c>
      <c r="H753" s="137">
        <f>SUMIF($B$733:$B$747,"FDA-4",$H$733:$H$747)</f>
        <v>6782.62</v>
      </c>
      <c r="I753" s="137">
        <f>SUMIF($B$733:$B$747,"FDA-4",$I$733:$I$747)</f>
        <v>6782.62</v>
      </c>
      <c r="J753" s="138"/>
      <c r="K753" s="129"/>
      <c r="L753" s="138"/>
      <c r="M753" s="138"/>
      <c r="N753" s="138"/>
      <c r="O753" s="138"/>
      <c r="P753" s="138"/>
      <c r="Q753" s="138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30" x14ac:dyDescent="0.2">
      <c r="A754" s="41" t="s">
        <v>73</v>
      </c>
      <c r="B754" s="163"/>
      <c r="C754" s="21">
        <f t="shared" ref="C754:E754" si="10">SUM(C750:C753)</f>
        <v>8</v>
      </c>
      <c r="D754" s="21">
        <f t="shared" si="10"/>
        <v>6</v>
      </c>
      <c r="E754" s="21">
        <f t="shared" si="10"/>
        <v>14</v>
      </c>
      <c r="F754" s="163"/>
      <c r="G754" s="32">
        <f t="shared" ref="G754:I754" si="11">SUM(G749:G753)</f>
        <v>0</v>
      </c>
      <c r="H754" s="32">
        <f t="shared" si="11"/>
        <v>39339.160000000003</v>
      </c>
      <c r="I754" s="32">
        <f t="shared" si="11"/>
        <v>39339.160000000003</v>
      </c>
      <c r="J754" s="138"/>
      <c r="K754" s="129"/>
      <c r="L754" s="138"/>
      <c r="M754" s="138"/>
      <c r="N754" s="138"/>
      <c r="O754" s="138"/>
      <c r="P754" s="138"/>
      <c r="Q754" s="138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45" customHeight="1" x14ac:dyDescent="0.2">
      <c r="A755" s="159"/>
      <c r="B755" s="159"/>
      <c r="C755" s="159"/>
      <c r="D755" s="159"/>
      <c r="E755" s="159"/>
      <c r="F755" s="159"/>
      <c r="G755" s="159"/>
      <c r="H755" s="159"/>
      <c r="I755" s="129"/>
      <c r="J755" s="138"/>
      <c r="K755" s="129"/>
      <c r="L755" s="138"/>
      <c r="M755" s="138"/>
      <c r="N755" s="138"/>
      <c r="O755" s="138"/>
      <c r="P755" s="138"/>
      <c r="Q755" s="138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x14ac:dyDescent="0.2">
      <c r="A756" s="239" t="s">
        <v>74</v>
      </c>
      <c r="B756" s="232"/>
      <c r="C756" s="232"/>
      <c r="D756" s="232"/>
      <c r="E756" s="232"/>
      <c r="F756" s="232"/>
      <c r="G756" s="232"/>
      <c r="H756" s="232"/>
      <c r="I756" s="233"/>
      <c r="J756" s="138"/>
      <c r="K756" s="129"/>
      <c r="L756" s="138"/>
      <c r="M756" s="138"/>
      <c r="N756" s="138"/>
      <c r="O756" s="138"/>
      <c r="P756" s="138"/>
      <c r="Q756" s="138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30" x14ac:dyDescent="0.2">
      <c r="A757" s="33" t="s">
        <v>75</v>
      </c>
      <c r="B757" s="9" t="s">
        <v>76</v>
      </c>
      <c r="C757" s="9" t="s">
        <v>77</v>
      </c>
      <c r="D757" s="9" t="s">
        <v>78</v>
      </c>
      <c r="E757" s="9" t="s">
        <v>79</v>
      </c>
      <c r="F757" s="9" t="s">
        <v>80</v>
      </c>
      <c r="G757" s="9" t="s">
        <v>81</v>
      </c>
      <c r="H757" s="9" t="s">
        <v>82</v>
      </c>
      <c r="I757" s="9" t="s">
        <v>83</v>
      </c>
      <c r="J757" s="129"/>
      <c r="K757" s="129"/>
      <c r="L757" s="129"/>
      <c r="M757" s="129"/>
      <c r="N757" s="129"/>
      <c r="O757" s="129"/>
      <c r="P757" s="129"/>
      <c r="Q757" s="129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</row>
    <row r="758" spans="1:30" x14ac:dyDescent="0.2">
      <c r="A758" s="70" t="s">
        <v>512</v>
      </c>
      <c r="B758" s="165" t="s">
        <v>93</v>
      </c>
      <c r="C758" s="48" t="s">
        <v>253</v>
      </c>
      <c r="D758" s="48" t="s">
        <v>189</v>
      </c>
      <c r="E758" s="135">
        <v>1</v>
      </c>
      <c r="F758" s="63" t="s">
        <v>496</v>
      </c>
      <c r="G758" s="136">
        <v>0</v>
      </c>
      <c r="H758" s="136">
        <v>1532.08</v>
      </c>
      <c r="I758" s="137">
        <f t="shared" ref="I758:I769" si="12">SUM(G758:H758)</f>
        <v>1532.08</v>
      </c>
      <c r="J758" s="138"/>
      <c r="K758" s="138"/>
      <c r="L758" s="138"/>
      <c r="M758" s="138"/>
      <c r="N758" s="138"/>
      <c r="O758" s="138"/>
      <c r="P758" s="138"/>
      <c r="Q758" s="138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x14ac:dyDescent="0.2">
      <c r="A759" s="70" t="s">
        <v>513</v>
      </c>
      <c r="B759" s="165" t="s">
        <v>93</v>
      </c>
      <c r="C759" s="48" t="s">
        <v>253</v>
      </c>
      <c r="D759" s="48" t="s">
        <v>189</v>
      </c>
      <c r="E759" s="135">
        <v>1</v>
      </c>
      <c r="F759" s="63" t="s">
        <v>497</v>
      </c>
      <c r="G759" s="136">
        <v>0</v>
      </c>
      <c r="H759" s="136">
        <v>1532.08</v>
      </c>
      <c r="I759" s="137">
        <f t="shared" si="12"/>
        <v>1532.08</v>
      </c>
      <c r="J759" s="138"/>
      <c r="K759" s="138"/>
      <c r="L759" s="138"/>
      <c r="M759" s="138"/>
      <c r="N759" s="138"/>
      <c r="O759" s="138"/>
      <c r="P759" s="138"/>
      <c r="Q759" s="138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x14ac:dyDescent="0.2">
      <c r="A760" s="174" t="s">
        <v>186</v>
      </c>
      <c r="B760" s="165" t="s">
        <v>93</v>
      </c>
      <c r="C760" s="175" t="s">
        <v>186</v>
      </c>
      <c r="D760" s="48" t="s">
        <v>189</v>
      </c>
      <c r="E760" s="135">
        <v>1</v>
      </c>
      <c r="F760" s="176" t="s">
        <v>622</v>
      </c>
      <c r="G760" s="136">
        <v>0</v>
      </c>
      <c r="H760" s="136">
        <v>1532.08</v>
      </c>
      <c r="I760" s="137">
        <f t="shared" si="12"/>
        <v>1532.08</v>
      </c>
      <c r="J760" s="138"/>
      <c r="K760" s="138"/>
      <c r="L760" s="138"/>
      <c r="M760" s="138"/>
      <c r="N760" s="138"/>
      <c r="O760" s="138"/>
      <c r="P760" s="138"/>
      <c r="Q760" s="138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x14ac:dyDescent="0.2">
      <c r="A761" s="174" t="s">
        <v>664</v>
      </c>
      <c r="B761" s="165" t="s">
        <v>93</v>
      </c>
      <c r="C761" s="175" t="s">
        <v>191</v>
      </c>
      <c r="D761" s="48" t="s">
        <v>189</v>
      </c>
      <c r="E761" s="135">
        <v>1</v>
      </c>
      <c r="F761" s="176" t="s">
        <v>663</v>
      </c>
      <c r="G761" s="136">
        <v>0</v>
      </c>
      <c r="H761" s="136">
        <v>1532.08</v>
      </c>
      <c r="I761" s="137">
        <f t="shared" si="12"/>
        <v>1532.08</v>
      </c>
      <c r="J761" s="138"/>
      <c r="K761" s="138"/>
      <c r="L761" s="138"/>
      <c r="M761" s="138"/>
      <c r="N761" s="138"/>
      <c r="O761" s="138"/>
      <c r="P761" s="138"/>
      <c r="Q761" s="138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x14ac:dyDescent="0.2">
      <c r="A762" s="70" t="s">
        <v>515</v>
      </c>
      <c r="B762" s="165" t="s">
        <v>93</v>
      </c>
      <c r="C762" s="48" t="s">
        <v>185</v>
      </c>
      <c r="D762" s="48" t="s">
        <v>189</v>
      </c>
      <c r="E762" s="135">
        <v>1</v>
      </c>
      <c r="F762" s="63" t="s">
        <v>498</v>
      </c>
      <c r="G762" s="136">
        <v>0</v>
      </c>
      <c r="H762" s="136">
        <v>1532.08</v>
      </c>
      <c r="I762" s="137">
        <f t="shared" si="12"/>
        <v>1532.08</v>
      </c>
      <c r="J762" s="138"/>
      <c r="K762" s="138"/>
      <c r="L762" s="138"/>
      <c r="M762" s="138"/>
      <c r="N762" s="138"/>
      <c r="O762" s="138"/>
      <c r="P762" s="138"/>
      <c r="Q762" s="138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x14ac:dyDescent="0.2">
      <c r="A763" s="70" t="s">
        <v>516</v>
      </c>
      <c r="B763" s="165" t="s">
        <v>93</v>
      </c>
      <c r="C763" s="48" t="s">
        <v>185</v>
      </c>
      <c r="D763" s="48" t="s">
        <v>189</v>
      </c>
      <c r="E763" s="135">
        <v>1</v>
      </c>
      <c r="F763" s="63" t="s">
        <v>500</v>
      </c>
      <c r="G763" s="136">
        <v>0</v>
      </c>
      <c r="H763" s="136">
        <v>1532.08</v>
      </c>
      <c r="I763" s="137">
        <f t="shared" si="12"/>
        <v>1532.08</v>
      </c>
      <c r="J763" s="138"/>
      <c r="K763" s="138"/>
      <c r="L763" s="138"/>
      <c r="M763" s="138"/>
      <c r="N763" s="138"/>
      <c r="O763" s="138"/>
      <c r="P763" s="138"/>
      <c r="Q763" s="138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x14ac:dyDescent="0.2">
      <c r="A764" s="70" t="s">
        <v>518</v>
      </c>
      <c r="B764" s="165" t="s">
        <v>93</v>
      </c>
      <c r="C764" s="48" t="s">
        <v>235</v>
      </c>
      <c r="D764" s="48" t="s">
        <v>189</v>
      </c>
      <c r="E764" s="135">
        <v>1</v>
      </c>
      <c r="F764" s="63" t="s">
        <v>502</v>
      </c>
      <c r="G764" s="136">
        <v>0</v>
      </c>
      <c r="H764" s="136">
        <v>1532.08</v>
      </c>
      <c r="I764" s="137">
        <f t="shared" si="12"/>
        <v>1532.08</v>
      </c>
      <c r="J764" s="138"/>
      <c r="K764" s="138"/>
      <c r="L764" s="138"/>
      <c r="M764" s="138"/>
      <c r="N764" s="138"/>
      <c r="O764" s="138"/>
      <c r="P764" s="138"/>
      <c r="Q764" s="138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x14ac:dyDescent="0.2">
      <c r="A765" s="70" t="s">
        <v>519</v>
      </c>
      <c r="B765" s="165" t="s">
        <v>93</v>
      </c>
      <c r="C765" s="48" t="s">
        <v>235</v>
      </c>
      <c r="D765" s="48" t="s">
        <v>189</v>
      </c>
      <c r="E765" s="135">
        <v>1</v>
      </c>
      <c r="F765" s="63" t="s">
        <v>503</v>
      </c>
      <c r="G765" s="136">
        <v>0</v>
      </c>
      <c r="H765" s="136">
        <v>1532.08</v>
      </c>
      <c r="I765" s="137">
        <f t="shared" si="12"/>
        <v>1532.08</v>
      </c>
      <c r="J765" s="138"/>
      <c r="K765" s="138"/>
      <c r="L765" s="138"/>
      <c r="M765" s="138"/>
      <c r="N765" s="138"/>
      <c r="O765" s="138"/>
      <c r="P765" s="138"/>
      <c r="Q765" s="138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x14ac:dyDescent="0.2">
      <c r="A766" s="70" t="s">
        <v>523</v>
      </c>
      <c r="B766" s="165" t="s">
        <v>93</v>
      </c>
      <c r="C766" s="48" t="s">
        <v>345</v>
      </c>
      <c r="D766" s="48" t="s">
        <v>189</v>
      </c>
      <c r="E766" s="135">
        <v>1</v>
      </c>
      <c r="F766" s="63" t="s">
        <v>507</v>
      </c>
      <c r="G766" s="136">
        <v>0</v>
      </c>
      <c r="H766" s="136">
        <v>1532.08</v>
      </c>
      <c r="I766" s="137">
        <f t="shared" si="12"/>
        <v>1532.08</v>
      </c>
      <c r="J766" s="138"/>
      <c r="K766" s="138"/>
      <c r="L766" s="138"/>
      <c r="M766" s="138"/>
      <c r="N766" s="138"/>
      <c r="O766" s="138"/>
      <c r="P766" s="138"/>
      <c r="Q766" s="138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x14ac:dyDescent="0.2">
      <c r="A767" s="70" t="s">
        <v>524</v>
      </c>
      <c r="B767" s="165" t="s">
        <v>93</v>
      </c>
      <c r="C767" s="48" t="s">
        <v>185</v>
      </c>
      <c r="D767" s="48" t="s">
        <v>189</v>
      </c>
      <c r="E767" s="135">
        <v>1</v>
      </c>
      <c r="F767" s="63" t="s">
        <v>508</v>
      </c>
      <c r="G767" s="136">
        <v>0</v>
      </c>
      <c r="H767" s="136">
        <v>1532.08</v>
      </c>
      <c r="I767" s="137">
        <f t="shared" si="12"/>
        <v>1532.08</v>
      </c>
      <c r="J767" s="138"/>
      <c r="K767" s="138"/>
      <c r="L767" s="138"/>
      <c r="M767" s="138"/>
      <c r="N767" s="138"/>
      <c r="O767" s="138"/>
      <c r="P767" s="138"/>
      <c r="Q767" s="138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x14ac:dyDescent="0.2">
      <c r="A768" s="70" t="s">
        <v>525</v>
      </c>
      <c r="B768" s="165" t="s">
        <v>93</v>
      </c>
      <c r="C768" s="48" t="s">
        <v>471</v>
      </c>
      <c r="D768" s="48" t="s">
        <v>189</v>
      </c>
      <c r="E768" s="135">
        <v>1</v>
      </c>
      <c r="F768" s="63" t="s">
        <v>509</v>
      </c>
      <c r="G768" s="136">
        <v>0</v>
      </c>
      <c r="H768" s="136">
        <v>1532.08</v>
      </c>
      <c r="I768" s="137">
        <f t="shared" si="12"/>
        <v>1532.08</v>
      </c>
      <c r="J768" s="138"/>
      <c r="K768" s="138"/>
      <c r="L768" s="138"/>
      <c r="M768" s="138"/>
      <c r="N768" s="138"/>
      <c r="O768" s="138"/>
      <c r="P768" s="138"/>
      <c r="Q768" s="138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x14ac:dyDescent="0.2">
      <c r="A769" s="70" t="s">
        <v>526</v>
      </c>
      <c r="B769" s="165" t="s">
        <v>93</v>
      </c>
      <c r="C769" s="48" t="s">
        <v>185</v>
      </c>
      <c r="D769" s="48" t="s">
        <v>189</v>
      </c>
      <c r="E769" s="135">
        <v>1</v>
      </c>
      <c r="F769" s="63" t="s">
        <v>510</v>
      </c>
      <c r="G769" s="136">
        <v>0</v>
      </c>
      <c r="H769" s="136">
        <v>1532.08</v>
      </c>
      <c r="I769" s="137">
        <f t="shared" si="12"/>
        <v>1532.08</v>
      </c>
      <c r="J769" s="138"/>
      <c r="K769" s="138"/>
      <c r="L769" s="138"/>
      <c r="M769" s="138"/>
      <c r="N769" s="138"/>
      <c r="O769" s="138"/>
      <c r="P769" s="138"/>
      <c r="Q769" s="138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45" x14ac:dyDescent="0.2">
      <c r="A770" s="41" t="s">
        <v>84</v>
      </c>
      <c r="B770" s="41" t="s">
        <v>85</v>
      </c>
      <c r="C770" s="21" t="s">
        <v>86</v>
      </c>
      <c r="D770" s="21" t="s">
        <v>87</v>
      </c>
      <c r="E770" s="21" t="s">
        <v>88</v>
      </c>
      <c r="F770" s="163"/>
      <c r="G770" s="21" t="s">
        <v>89</v>
      </c>
      <c r="H770" s="21" t="s">
        <v>90</v>
      </c>
      <c r="I770" s="21" t="s">
        <v>91</v>
      </c>
      <c r="J770" s="138"/>
      <c r="K770" s="138"/>
      <c r="L770" s="138"/>
      <c r="M770" s="138"/>
      <c r="N770" s="138"/>
      <c r="O770" s="138"/>
      <c r="P770" s="138"/>
      <c r="Q770" s="138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</row>
    <row r="771" spans="1:30" x14ac:dyDescent="0.2">
      <c r="A771" s="152" t="s">
        <v>92</v>
      </c>
      <c r="B771" s="164" t="s">
        <v>93</v>
      </c>
      <c r="C771" s="153">
        <f>SUMIFS($E$758:$E$769,$B$758:$B$769,"FGS-1",$D$758:$D$769,"&lt;&gt;VAGO")</f>
        <v>12</v>
      </c>
      <c r="D771" s="153">
        <f>SUMIFS($E$758:$E$769,$B$758:$B$769,"FGS-1",$D$758:$D$769,"VAGO")</f>
        <v>0</v>
      </c>
      <c r="E771" s="153">
        <f t="shared" ref="E771:E776" si="13">C771+D771</f>
        <v>12</v>
      </c>
      <c r="F771" s="154"/>
      <c r="G771" s="137">
        <f>SUMIF($B$758:$B$769,"FGS-1",$G$758:$G$769)</f>
        <v>0</v>
      </c>
      <c r="H771" s="137">
        <f>SUMIF($B$758:$B$769,"FGS-1",$G$758:$G$769)</f>
        <v>0</v>
      </c>
      <c r="I771" s="137">
        <f>SUMIF($B$758:$B$769,"FGS-1",$G$758:$G$769)</f>
        <v>0</v>
      </c>
      <c r="J771" s="138"/>
      <c r="K771" s="138"/>
      <c r="L771" s="138"/>
      <c r="M771" s="138"/>
      <c r="N771" s="138"/>
      <c r="O771" s="138"/>
      <c r="P771" s="138"/>
      <c r="Q771" s="138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</row>
    <row r="772" spans="1:30" x14ac:dyDescent="0.2">
      <c r="A772" s="152" t="s">
        <v>94</v>
      </c>
      <c r="B772" s="164" t="s">
        <v>95</v>
      </c>
      <c r="C772" s="153">
        <f>SUMIFS($E$758:$E$769,$B$758:$B$769,"FGS-2",$D$758:$D$769,"&lt;&gt;VAGO")</f>
        <v>0</v>
      </c>
      <c r="D772" s="153">
        <f>SUMIFS($E$758:$E$769,$B$758:$B$769,"FGS-2",$D$758:$D$769,"VAGO")</f>
        <v>0</v>
      </c>
      <c r="E772" s="153">
        <f t="shared" si="13"/>
        <v>0</v>
      </c>
      <c r="F772" s="156"/>
      <c r="G772" s="137">
        <f>SUMIF($B$758:$B$769,"FGS-2",$G$758:$G$769)</f>
        <v>0</v>
      </c>
      <c r="H772" s="137">
        <f>SUMIF($B$758:$B$769,"FGS-2",$G$758:$G$769)</f>
        <v>0</v>
      </c>
      <c r="I772" s="137">
        <f>SUMIF($B$758:$B$769,"FGS-2",$G$758:$G$769)</f>
        <v>0</v>
      </c>
      <c r="J772" s="138"/>
      <c r="K772" s="138"/>
      <c r="L772" s="138"/>
      <c r="M772" s="138"/>
      <c r="N772" s="138"/>
      <c r="O772" s="138"/>
      <c r="P772" s="138"/>
      <c r="Q772" s="138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</row>
    <row r="773" spans="1:30" x14ac:dyDescent="0.2">
      <c r="A773" s="152" t="s">
        <v>96</v>
      </c>
      <c r="B773" s="164" t="s">
        <v>97</v>
      </c>
      <c r="C773" s="153">
        <f>SUMIFS($E$758:$E$769,$B$758:$B$769,"FGS-3",$D$758:$D$769,"&lt;&gt;VAGO")</f>
        <v>0</v>
      </c>
      <c r="D773" s="153">
        <f>SUMIFS($E$758:$E$769,$B$758:$B$769,"FGS-3",$D$758:$D$769,"VAGO")</f>
        <v>0</v>
      </c>
      <c r="E773" s="153">
        <f t="shared" si="13"/>
        <v>0</v>
      </c>
      <c r="F773" s="156"/>
      <c r="G773" s="137">
        <f>SUMIF($B$758:$B$769,"FGS-3",$G$758:$G$769)</f>
        <v>0</v>
      </c>
      <c r="H773" s="137">
        <f>SUMIF($B$758:$B$769,"FGS-3",$G$758:$G$769)</f>
        <v>0</v>
      </c>
      <c r="I773" s="137">
        <f>SUMIF($B$758:$B$769,"FGS-3",$G$758:$G$769)</f>
        <v>0</v>
      </c>
      <c r="J773" s="138"/>
      <c r="K773" s="138"/>
      <c r="L773" s="138"/>
      <c r="M773" s="138"/>
      <c r="N773" s="138"/>
      <c r="O773" s="138"/>
      <c r="P773" s="138"/>
      <c r="Q773" s="138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</row>
    <row r="774" spans="1:30" x14ac:dyDescent="0.2">
      <c r="A774" s="157" t="s">
        <v>98</v>
      </c>
      <c r="B774" s="166" t="s">
        <v>99</v>
      </c>
      <c r="C774" s="153">
        <f>SUMIFS($E$758:$E$769,$B$758:$B$769,"FGA-1",$D$758:$D$769,"&lt;&gt;VAGO")</f>
        <v>0</v>
      </c>
      <c r="D774" s="153">
        <f>SUMIFS($E$758:$E$769,$B$758:$B$769,"FGA-1",$D$758:$D$769,"VAGO")</f>
        <v>0</v>
      </c>
      <c r="E774" s="153">
        <f t="shared" si="13"/>
        <v>0</v>
      </c>
      <c r="F774" s="158"/>
      <c r="G774" s="137">
        <f>SUMIF($B$758:$B$769,"FGA-1",$G$758:$G$769)</f>
        <v>0</v>
      </c>
      <c r="H774" s="137">
        <f>SUMIF($B$758:$B$769,"FGA-1",$G$758:$G$769)</f>
        <v>0</v>
      </c>
      <c r="I774" s="137">
        <f>SUMIF($B$758:$B$769,"FGA-1",$G$758:$G$769)</f>
        <v>0</v>
      </c>
      <c r="J774" s="138"/>
      <c r="K774" s="138"/>
      <c r="L774" s="138"/>
      <c r="M774" s="138"/>
      <c r="N774" s="138"/>
      <c r="O774" s="138"/>
      <c r="P774" s="138"/>
      <c r="Q774" s="138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</row>
    <row r="775" spans="1:30" x14ac:dyDescent="0.2">
      <c r="A775" s="152" t="s">
        <v>100</v>
      </c>
      <c r="B775" s="164" t="s">
        <v>101</v>
      </c>
      <c r="C775" s="153">
        <f>SUMIFS($E$758:$E$769,$B$758:$B$769,"FGA-2",$D$758:$D$769,"&lt;&gt;VAGO")</f>
        <v>0</v>
      </c>
      <c r="D775" s="153">
        <f>SUMIFS($E$758:$E$769,$B$758:$B$769,"FGA-2",$D$758:$D$769,"VAGO")</f>
        <v>0</v>
      </c>
      <c r="E775" s="153">
        <f t="shared" si="13"/>
        <v>0</v>
      </c>
      <c r="F775" s="158"/>
      <c r="G775" s="137">
        <f>SUMIF($B$758:$B$769,"FGA-2",$G$758:$G$769)</f>
        <v>0</v>
      </c>
      <c r="H775" s="137">
        <f>SUMIF($B$758:$B$769,"FGA-2",$G$758:$G$769)</f>
        <v>0</v>
      </c>
      <c r="I775" s="137">
        <f>SUMIF($B$758:$B$769,"FGA-2",$G$758:$G$769)</f>
        <v>0</v>
      </c>
      <c r="J775" s="138"/>
      <c r="K775" s="138"/>
      <c r="L775" s="138"/>
      <c r="M775" s="138"/>
      <c r="N775" s="138"/>
      <c r="O775" s="138"/>
      <c r="P775" s="138"/>
      <c r="Q775" s="138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/>
      <c r="AD775" s="134"/>
    </row>
    <row r="776" spans="1:30" x14ac:dyDescent="0.2">
      <c r="A776" s="152" t="s">
        <v>102</v>
      </c>
      <c r="B776" s="164" t="s">
        <v>103</v>
      </c>
      <c r="C776" s="153">
        <f>SUMIFS($E$758:$E$769,$B$758:$B$769,"FGA-3",$D$758:$D$769,"&lt;&gt;VAGO")</f>
        <v>0</v>
      </c>
      <c r="D776" s="153">
        <f>SUMIFS($E$758:$E$769,$B$758:$B$769,"FGA-3",$D$758:$D$769,"VAGO")</f>
        <v>0</v>
      </c>
      <c r="E776" s="153">
        <f t="shared" si="13"/>
        <v>0</v>
      </c>
      <c r="F776" s="156"/>
      <c r="G776" s="137">
        <f>SUMIF($B$758:$B$769,"FGA-3",$G$758:$G$769)</f>
        <v>0</v>
      </c>
      <c r="H776" s="137">
        <f>SUMIF($B$758:$B$769,"FGA-3",$G$758:$G$769)</f>
        <v>0</v>
      </c>
      <c r="I776" s="137">
        <f>SUMIF($B$758:$B$769,"FGA-3",$G$758:$G$769)</f>
        <v>0</v>
      </c>
      <c r="J776" s="138"/>
      <c r="K776" s="138"/>
      <c r="L776" s="138"/>
      <c r="M776" s="138"/>
      <c r="N776" s="138"/>
      <c r="O776" s="138"/>
      <c r="P776" s="138"/>
      <c r="Q776" s="138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</row>
    <row r="777" spans="1:30" ht="30" x14ac:dyDescent="0.2">
      <c r="A777" s="41" t="s">
        <v>104</v>
      </c>
      <c r="B777" s="163"/>
      <c r="C777" s="21">
        <f t="shared" ref="C777:E777" si="14">SUM(C771:C776)</f>
        <v>12</v>
      </c>
      <c r="D777" s="21">
        <f t="shared" si="14"/>
        <v>0</v>
      </c>
      <c r="E777" s="21">
        <f t="shared" si="14"/>
        <v>12</v>
      </c>
      <c r="F777" s="163"/>
      <c r="G777" s="32">
        <f t="shared" ref="G777:I777" si="15">SUM(G771:G776)</f>
        <v>0</v>
      </c>
      <c r="H777" s="32">
        <f t="shared" si="15"/>
        <v>0</v>
      </c>
      <c r="I777" s="32">
        <f t="shared" si="15"/>
        <v>0</v>
      </c>
      <c r="J777" s="138"/>
      <c r="K777" s="138"/>
      <c r="L777" s="138"/>
      <c r="M777" s="138"/>
      <c r="N777" s="138"/>
      <c r="O777" s="138"/>
      <c r="P777" s="138"/>
      <c r="Q777" s="138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</row>
    <row r="778" spans="1:30" ht="33" customHeight="1" x14ac:dyDescent="0.2">
      <c r="A778" s="155"/>
      <c r="B778" s="155"/>
      <c r="C778" s="155"/>
      <c r="D778" s="155"/>
      <c r="E778" s="155"/>
      <c r="F778" s="155"/>
      <c r="G778" s="155"/>
      <c r="H778" s="155"/>
      <c r="I778" s="160"/>
      <c r="J778" s="160"/>
      <c r="K778" s="129"/>
      <c r="L778" s="160"/>
      <c r="M778" s="160"/>
      <c r="N778" s="160"/>
      <c r="O778" s="160"/>
      <c r="P778" s="160"/>
      <c r="Q778" s="160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</row>
    <row r="779" spans="1:30" ht="45" x14ac:dyDescent="0.2">
      <c r="A779" s="41"/>
      <c r="B779" s="41"/>
      <c r="C779" s="21" t="s">
        <v>105</v>
      </c>
      <c r="D779" s="21" t="s">
        <v>106</v>
      </c>
      <c r="E779" s="21" t="s">
        <v>107</v>
      </c>
      <c r="F779" s="151"/>
      <c r="G779" s="21" t="s">
        <v>108</v>
      </c>
      <c r="H779" s="21" t="s">
        <v>109</v>
      </c>
      <c r="I779" s="21" t="s">
        <v>110</v>
      </c>
      <c r="J779" s="160"/>
      <c r="K779" s="129"/>
      <c r="L779" s="160"/>
      <c r="M779" s="160"/>
      <c r="N779" s="160"/>
      <c r="O779" s="160"/>
      <c r="P779" s="160"/>
      <c r="Q779" s="160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</row>
    <row r="780" spans="1:30" ht="30" x14ac:dyDescent="0.2">
      <c r="A780" s="41" t="s">
        <v>111</v>
      </c>
      <c r="B780" s="151"/>
      <c r="C780" s="21">
        <f>SUM(C729+C754+C777)</f>
        <v>444</v>
      </c>
      <c r="D780" s="21">
        <f>SUM(D729+D754+D777)</f>
        <v>278</v>
      </c>
      <c r="E780" s="21">
        <f>SUM(E729+E754+E777)</f>
        <v>722</v>
      </c>
      <c r="F780" s="151"/>
      <c r="G780" s="32">
        <f>SUM(H729+G754+G777)</f>
        <v>523768.77999999985</v>
      </c>
      <c r="H780" s="32">
        <f>SUM(I729+H754+H777)</f>
        <v>2260984.1399999959</v>
      </c>
      <c r="I780" s="32">
        <f>SUM(J729+I754+I777)</f>
        <v>2784752.9200000037</v>
      </c>
      <c r="J780" s="160"/>
      <c r="K780" s="129"/>
      <c r="L780" s="160"/>
      <c r="M780" s="160"/>
      <c r="N780" s="160"/>
      <c r="O780" s="160"/>
      <c r="P780" s="160"/>
      <c r="Q780" s="160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</row>
    <row r="781" spans="1:30" ht="30" customHeight="1" x14ac:dyDescent="0.2">
      <c r="A781" s="155"/>
      <c r="B781" s="155"/>
      <c r="C781" s="155"/>
      <c r="D781" s="155"/>
      <c r="E781" s="155"/>
      <c r="F781" s="155"/>
      <c r="G781" s="155"/>
      <c r="H781" s="155"/>
      <c r="I781" s="160"/>
      <c r="J781" s="160"/>
      <c r="K781" s="129"/>
      <c r="L781" s="160"/>
      <c r="M781" s="160"/>
      <c r="N781" s="160"/>
      <c r="O781" s="160"/>
      <c r="P781" s="160"/>
      <c r="Q781" s="160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</row>
    <row r="782" spans="1:30" x14ac:dyDescent="0.2">
      <c r="A782" s="237" t="s">
        <v>112</v>
      </c>
      <c r="B782" s="232"/>
      <c r="C782" s="232"/>
      <c r="D782" s="232"/>
      <c r="E782" s="232"/>
      <c r="F782" s="233"/>
      <c r="G782" s="138"/>
      <c r="H782" s="155"/>
      <c r="I782" s="155"/>
      <c r="J782" s="155"/>
      <c r="K782" s="138"/>
      <c r="L782" s="155"/>
      <c r="M782" s="160"/>
      <c r="N782" s="160"/>
      <c r="O782" s="160"/>
      <c r="P782" s="160"/>
      <c r="Q782" s="160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</row>
    <row r="783" spans="1:30" x14ac:dyDescent="0.2">
      <c r="A783" s="240" t="s">
        <v>113</v>
      </c>
      <c r="B783" s="232"/>
      <c r="C783" s="232"/>
      <c r="D783" s="232"/>
      <c r="E783" s="232"/>
      <c r="F783" s="233"/>
      <c r="G783" s="138"/>
      <c r="H783" s="155"/>
      <c r="I783" s="155"/>
      <c r="J783" s="155"/>
      <c r="K783" s="155"/>
      <c r="L783" s="155"/>
      <c r="M783" s="160"/>
      <c r="N783" s="160"/>
      <c r="O783" s="160"/>
      <c r="P783" s="160"/>
      <c r="Q783" s="160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</row>
    <row r="784" spans="1:30" x14ac:dyDescent="0.2">
      <c r="A784" s="240" t="s">
        <v>114</v>
      </c>
      <c r="B784" s="232"/>
      <c r="C784" s="232"/>
      <c r="D784" s="232"/>
      <c r="E784" s="232"/>
      <c r="F784" s="233"/>
      <c r="G784" s="138"/>
      <c r="H784" s="155"/>
      <c r="I784" s="155"/>
      <c r="J784" s="155"/>
      <c r="K784" s="155"/>
      <c r="L784" s="155"/>
      <c r="M784" s="160"/>
      <c r="N784" s="160"/>
      <c r="O784" s="160"/>
      <c r="P784" s="160"/>
      <c r="Q784" s="160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</row>
    <row r="785" spans="1:30" x14ac:dyDescent="0.2">
      <c r="A785" s="241" t="s">
        <v>115</v>
      </c>
      <c r="B785" s="232"/>
      <c r="C785" s="232"/>
      <c r="D785" s="232"/>
      <c r="E785" s="232"/>
      <c r="F785" s="233"/>
      <c r="G785" s="138"/>
      <c r="H785" s="155"/>
      <c r="I785" s="155"/>
      <c r="J785" s="155"/>
      <c r="K785" s="155"/>
      <c r="L785" s="155"/>
      <c r="M785" s="160"/>
      <c r="N785" s="160"/>
      <c r="O785" s="160"/>
      <c r="P785" s="160"/>
      <c r="Q785" s="160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</row>
    <row r="786" spans="1:30" x14ac:dyDescent="0.2">
      <c r="A786" s="241" t="s">
        <v>116</v>
      </c>
      <c r="B786" s="232"/>
      <c r="C786" s="232"/>
      <c r="D786" s="232"/>
      <c r="E786" s="232"/>
      <c r="F786" s="233"/>
      <c r="G786" s="138"/>
      <c r="H786" s="155"/>
      <c r="I786" s="155"/>
      <c r="J786" s="155"/>
      <c r="K786" s="155"/>
      <c r="L786" s="155"/>
      <c r="M786" s="160"/>
      <c r="N786" s="160"/>
      <c r="O786" s="160"/>
      <c r="P786" s="160"/>
      <c r="Q786" s="160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</row>
    <row r="787" spans="1:30" x14ac:dyDescent="0.2">
      <c r="A787" s="241" t="s">
        <v>117</v>
      </c>
      <c r="B787" s="232"/>
      <c r="C787" s="232"/>
      <c r="D787" s="232"/>
      <c r="E787" s="232"/>
      <c r="F787" s="233"/>
      <c r="G787" s="138"/>
      <c r="H787" s="155"/>
      <c r="I787" s="155"/>
      <c r="J787" s="155"/>
      <c r="K787" s="155"/>
      <c r="L787" s="155"/>
      <c r="M787" s="160"/>
      <c r="N787" s="160"/>
      <c r="O787" s="160"/>
      <c r="P787" s="160"/>
      <c r="Q787" s="160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</row>
    <row r="788" spans="1:30" x14ac:dyDescent="0.2">
      <c r="A788" s="241"/>
      <c r="B788" s="232"/>
      <c r="C788" s="232"/>
      <c r="D788" s="232"/>
      <c r="E788" s="232"/>
      <c r="F788" s="233"/>
      <c r="G788" s="138"/>
      <c r="H788" s="155"/>
      <c r="I788" s="155"/>
      <c r="J788" s="155"/>
      <c r="K788" s="155"/>
      <c r="L788" s="155"/>
      <c r="M788" s="160"/>
      <c r="N788" s="160"/>
      <c r="O788" s="160"/>
      <c r="P788" s="160"/>
      <c r="Q788" s="160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</row>
    <row r="789" spans="1:30" x14ac:dyDescent="0.2">
      <c r="A789" s="241"/>
      <c r="B789" s="232"/>
      <c r="C789" s="232"/>
      <c r="D789" s="232"/>
      <c r="E789" s="232"/>
      <c r="F789" s="233"/>
      <c r="G789" s="138"/>
      <c r="H789" s="155"/>
      <c r="I789" s="155"/>
      <c r="J789" s="155"/>
      <c r="K789" s="155"/>
      <c r="L789" s="155"/>
      <c r="M789" s="160"/>
      <c r="N789" s="160"/>
      <c r="O789" s="160"/>
      <c r="P789" s="160"/>
      <c r="Q789" s="160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</row>
    <row r="790" spans="1:30" x14ac:dyDescent="0.2">
      <c r="A790" s="234"/>
      <c r="B790" s="232"/>
      <c r="C790" s="232"/>
      <c r="D790" s="232"/>
      <c r="E790" s="232"/>
      <c r="F790" s="233"/>
      <c r="G790" s="138"/>
      <c r="H790" s="155"/>
      <c r="I790" s="155"/>
      <c r="J790" s="155"/>
      <c r="K790" s="155"/>
      <c r="L790" s="155"/>
      <c r="M790" s="160"/>
      <c r="N790" s="160"/>
      <c r="O790" s="160"/>
      <c r="P790" s="160"/>
      <c r="Q790" s="160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</row>
    <row r="791" spans="1:30" x14ac:dyDescent="0.2">
      <c r="A791" s="234"/>
      <c r="B791" s="232"/>
      <c r="C791" s="232"/>
      <c r="D791" s="232"/>
      <c r="E791" s="232"/>
      <c r="F791" s="233"/>
      <c r="G791" s="138"/>
      <c r="H791" s="155"/>
      <c r="I791" s="155"/>
      <c r="J791" s="155"/>
      <c r="K791" s="155"/>
      <c r="L791" s="155"/>
      <c r="M791" s="160"/>
      <c r="N791" s="160"/>
      <c r="O791" s="160"/>
      <c r="P791" s="160"/>
      <c r="Q791" s="160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</row>
    <row r="792" spans="1:30" x14ac:dyDescent="0.2">
      <c r="A792" s="234"/>
      <c r="B792" s="232"/>
      <c r="C792" s="232"/>
      <c r="D792" s="232"/>
      <c r="E792" s="232"/>
      <c r="F792" s="233"/>
      <c r="G792" s="138"/>
      <c r="H792" s="155"/>
      <c r="I792" s="155"/>
      <c r="J792" s="155"/>
      <c r="K792" s="155"/>
      <c r="L792" s="155"/>
      <c r="M792" s="160"/>
      <c r="N792" s="160"/>
      <c r="O792" s="160"/>
      <c r="P792" s="160"/>
      <c r="Q792" s="160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</row>
    <row r="793" spans="1:30" x14ac:dyDescent="0.2">
      <c r="A793" s="234"/>
      <c r="B793" s="232"/>
      <c r="C793" s="232"/>
      <c r="D793" s="232"/>
      <c r="E793" s="232"/>
      <c r="F793" s="233"/>
      <c r="G793" s="138"/>
      <c r="H793" s="155"/>
      <c r="I793" s="155"/>
      <c r="J793" s="155"/>
      <c r="K793" s="155"/>
      <c r="L793" s="155"/>
      <c r="M793" s="160"/>
      <c r="N793" s="160"/>
      <c r="O793" s="160"/>
      <c r="P793" s="160"/>
      <c r="Q793" s="160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</row>
    <row r="794" spans="1:30" x14ac:dyDescent="0.2">
      <c r="A794" s="234"/>
      <c r="B794" s="232"/>
      <c r="C794" s="232"/>
      <c r="D794" s="232"/>
      <c r="E794" s="232"/>
      <c r="F794" s="233"/>
      <c r="G794" s="138"/>
      <c r="H794" s="155"/>
      <c r="I794" s="155"/>
      <c r="J794" s="155"/>
      <c r="K794" s="155"/>
      <c r="L794" s="155"/>
      <c r="M794" s="160"/>
      <c r="N794" s="160"/>
      <c r="O794" s="160"/>
      <c r="P794" s="160"/>
      <c r="Q794" s="160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</row>
    <row r="795" spans="1:30" ht="32.25" customHeight="1" x14ac:dyDescent="0.2">
      <c r="A795" s="235"/>
      <c r="B795" s="236"/>
      <c r="C795" s="236"/>
      <c r="D795" s="236"/>
      <c r="E795" s="236"/>
      <c r="F795" s="236"/>
      <c r="G795" s="138"/>
      <c r="H795" s="155"/>
      <c r="I795" s="155"/>
      <c r="J795" s="155"/>
      <c r="K795" s="155"/>
      <c r="L795" s="155"/>
      <c r="M795" s="160"/>
      <c r="N795" s="160"/>
      <c r="O795" s="160"/>
      <c r="P795" s="160"/>
      <c r="Q795" s="160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</row>
    <row r="796" spans="1:30" x14ac:dyDescent="0.2">
      <c r="A796" s="237" t="s">
        <v>118</v>
      </c>
      <c r="B796" s="232"/>
      <c r="C796" s="232"/>
      <c r="D796" s="232"/>
      <c r="E796" s="232"/>
      <c r="F796" s="233"/>
      <c r="G796" s="138"/>
      <c r="H796" s="155"/>
      <c r="I796" s="155"/>
      <c r="J796" s="155"/>
      <c r="K796" s="155"/>
      <c r="L796" s="155"/>
      <c r="M796" s="160"/>
      <c r="N796" s="160"/>
      <c r="O796" s="160"/>
      <c r="P796" s="160"/>
      <c r="Q796" s="160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</row>
    <row r="797" spans="1:30" x14ac:dyDescent="0.2">
      <c r="A797" s="238" t="s">
        <v>119</v>
      </c>
      <c r="B797" s="232"/>
      <c r="C797" s="232"/>
      <c r="D797" s="232"/>
      <c r="E797" s="232"/>
      <c r="F797" s="233"/>
      <c r="G797" s="138"/>
      <c r="H797" s="155"/>
      <c r="I797" s="155"/>
      <c r="J797" s="155"/>
      <c r="K797" s="155"/>
      <c r="L797" s="155"/>
      <c r="M797" s="160"/>
      <c r="N797" s="160"/>
      <c r="O797" s="160"/>
      <c r="P797" s="160"/>
      <c r="Q797" s="160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</row>
    <row r="798" spans="1:30" x14ac:dyDescent="0.2">
      <c r="A798" s="231" t="s">
        <v>120</v>
      </c>
      <c r="B798" s="232"/>
      <c r="C798" s="232"/>
      <c r="D798" s="232"/>
      <c r="E798" s="232"/>
      <c r="F798" s="233"/>
      <c r="G798" s="138"/>
      <c r="H798" s="155"/>
      <c r="I798" s="155"/>
      <c r="J798" s="155"/>
      <c r="K798" s="155"/>
      <c r="L798" s="155"/>
      <c r="M798" s="160"/>
      <c r="N798" s="160"/>
      <c r="O798" s="160"/>
      <c r="P798" s="160"/>
      <c r="Q798" s="160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</row>
    <row r="799" spans="1:30" x14ac:dyDescent="0.2">
      <c r="A799" s="231" t="s">
        <v>121</v>
      </c>
      <c r="B799" s="232"/>
      <c r="C799" s="232"/>
      <c r="D799" s="232"/>
      <c r="E799" s="232"/>
      <c r="F799" s="233"/>
      <c r="G799" s="138"/>
      <c r="H799" s="155"/>
      <c r="I799" s="155"/>
      <c r="J799" s="155"/>
      <c r="K799" s="155"/>
      <c r="L799" s="155"/>
      <c r="M799" s="160"/>
      <c r="N799" s="160"/>
      <c r="O799" s="160"/>
      <c r="P799" s="160"/>
      <c r="Q799" s="160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</row>
    <row r="800" spans="1:30" x14ac:dyDescent="0.2">
      <c r="A800" s="231" t="s">
        <v>122</v>
      </c>
      <c r="B800" s="232"/>
      <c r="C800" s="232"/>
      <c r="D800" s="232"/>
      <c r="E800" s="232"/>
      <c r="F800" s="233"/>
      <c r="G800" s="138"/>
      <c r="H800" s="155"/>
      <c r="I800" s="155"/>
      <c r="J800" s="155"/>
      <c r="K800" s="155"/>
      <c r="L800" s="155"/>
      <c r="M800" s="160"/>
      <c r="N800" s="160"/>
      <c r="O800" s="160"/>
      <c r="P800" s="160"/>
      <c r="Q800" s="160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</row>
    <row r="801" spans="1:30" x14ac:dyDescent="0.2">
      <c r="A801" s="231" t="s">
        <v>123</v>
      </c>
      <c r="B801" s="232"/>
      <c r="C801" s="232"/>
      <c r="D801" s="232"/>
      <c r="E801" s="232"/>
      <c r="F801" s="233"/>
      <c r="G801" s="138"/>
      <c r="H801" s="155"/>
      <c r="I801" s="155"/>
      <c r="J801" s="155"/>
      <c r="K801" s="155"/>
      <c r="L801" s="155"/>
      <c r="M801" s="160"/>
      <c r="N801" s="160"/>
      <c r="O801" s="160"/>
      <c r="P801" s="160"/>
      <c r="Q801" s="160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/>
      <c r="AD801" s="134"/>
    </row>
    <row r="802" spans="1:30" x14ac:dyDescent="0.2">
      <c r="A802" s="231" t="s">
        <v>124</v>
      </c>
      <c r="B802" s="232"/>
      <c r="C802" s="232"/>
      <c r="D802" s="232"/>
      <c r="E802" s="232"/>
      <c r="F802" s="233"/>
      <c r="G802" s="138"/>
      <c r="H802" s="155"/>
      <c r="I802" s="155"/>
      <c r="J802" s="155"/>
      <c r="K802" s="155"/>
      <c r="L802" s="155"/>
      <c r="M802" s="160"/>
      <c r="N802" s="160"/>
      <c r="O802" s="160"/>
      <c r="P802" s="160"/>
      <c r="Q802" s="160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</row>
    <row r="803" spans="1:30" x14ac:dyDescent="0.2">
      <c r="A803" s="231" t="s">
        <v>125</v>
      </c>
      <c r="B803" s="232"/>
      <c r="C803" s="232"/>
      <c r="D803" s="232"/>
      <c r="E803" s="232"/>
      <c r="F803" s="233"/>
      <c r="G803" s="138"/>
      <c r="H803" s="155"/>
      <c r="I803" s="155"/>
      <c r="J803" s="155"/>
      <c r="K803" s="155"/>
      <c r="L803" s="155"/>
      <c r="M803" s="160"/>
      <c r="N803" s="160"/>
      <c r="O803" s="160"/>
      <c r="P803" s="160"/>
      <c r="Q803" s="160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  <c r="AC803" s="134"/>
      <c r="AD803" s="134"/>
    </row>
    <row r="804" spans="1:30" x14ac:dyDescent="0.2">
      <c r="A804" s="231" t="s">
        <v>126</v>
      </c>
      <c r="B804" s="232"/>
      <c r="C804" s="232"/>
      <c r="D804" s="232"/>
      <c r="E804" s="232"/>
      <c r="F804" s="233"/>
      <c r="G804" s="138"/>
      <c r="H804" s="155"/>
      <c r="I804" s="155"/>
      <c r="J804" s="155"/>
      <c r="K804" s="155"/>
      <c r="L804" s="155"/>
      <c r="M804" s="160"/>
      <c r="N804" s="160"/>
      <c r="O804" s="160"/>
      <c r="P804" s="160"/>
      <c r="Q804" s="160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  <c r="AC804" s="134"/>
      <c r="AD804" s="134"/>
    </row>
    <row r="805" spans="1:30" x14ac:dyDescent="0.2">
      <c r="A805" s="231" t="s">
        <v>127</v>
      </c>
      <c r="B805" s="232"/>
      <c r="C805" s="232"/>
      <c r="D805" s="232"/>
      <c r="E805" s="232"/>
      <c r="F805" s="233"/>
      <c r="G805" s="138"/>
      <c r="H805" s="155"/>
      <c r="I805" s="155"/>
      <c r="J805" s="155"/>
      <c r="K805" s="155"/>
      <c r="L805" s="155"/>
      <c r="M805" s="160"/>
      <c r="N805" s="160"/>
      <c r="O805" s="160"/>
      <c r="P805" s="160"/>
      <c r="Q805" s="160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  <c r="AC805" s="134"/>
      <c r="AD805" s="134"/>
    </row>
    <row r="806" spans="1:30" x14ac:dyDescent="0.2">
      <c r="A806" s="231" t="s">
        <v>128</v>
      </c>
      <c r="B806" s="232"/>
      <c r="C806" s="232"/>
      <c r="D806" s="232"/>
      <c r="E806" s="232"/>
      <c r="F806" s="233"/>
      <c r="G806" s="138"/>
      <c r="H806" s="155"/>
      <c r="I806" s="155"/>
      <c r="J806" s="155"/>
      <c r="K806" s="155"/>
      <c r="L806" s="155"/>
      <c r="M806" s="160"/>
      <c r="N806" s="160"/>
      <c r="O806" s="160"/>
      <c r="P806" s="160"/>
      <c r="Q806" s="160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  <c r="AC806" s="134"/>
      <c r="AD806" s="134"/>
    </row>
    <row r="807" spans="1:30" x14ac:dyDescent="0.2">
      <c r="A807" s="231" t="s">
        <v>129</v>
      </c>
      <c r="B807" s="232"/>
      <c r="C807" s="232"/>
      <c r="D807" s="232"/>
      <c r="E807" s="232"/>
      <c r="F807" s="233"/>
      <c r="G807" s="138"/>
      <c r="H807" s="155"/>
      <c r="I807" s="155"/>
      <c r="J807" s="155"/>
      <c r="K807" s="155"/>
      <c r="L807" s="155"/>
      <c r="M807" s="160"/>
      <c r="N807" s="160"/>
      <c r="O807" s="160"/>
      <c r="P807" s="160"/>
      <c r="Q807" s="160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  <c r="AC807" s="134"/>
      <c r="AD807" s="134"/>
    </row>
    <row r="808" spans="1:30" x14ac:dyDescent="0.2">
      <c r="A808" s="231" t="s">
        <v>130</v>
      </c>
      <c r="B808" s="232"/>
      <c r="C808" s="232"/>
      <c r="D808" s="232"/>
      <c r="E808" s="232"/>
      <c r="F808" s="233"/>
      <c r="G808" s="138"/>
      <c r="H808" s="155"/>
      <c r="I808" s="155"/>
      <c r="J808" s="155"/>
      <c r="K808" s="155"/>
      <c r="L808" s="155"/>
      <c r="M808" s="160"/>
      <c r="N808" s="160"/>
      <c r="O808" s="160"/>
      <c r="P808" s="160"/>
      <c r="Q808" s="160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  <c r="AC808" s="134"/>
      <c r="AD808" s="134"/>
    </row>
    <row r="809" spans="1:30" x14ac:dyDescent="0.2">
      <c r="A809" s="231" t="s">
        <v>131</v>
      </c>
      <c r="B809" s="232"/>
      <c r="C809" s="232"/>
      <c r="D809" s="232"/>
      <c r="E809" s="232"/>
      <c r="F809" s="233"/>
      <c r="G809" s="138"/>
      <c r="H809" s="155"/>
      <c r="I809" s="155"/>
      <c r="J809" s="155"/>
      <c r="K809" s="155"/>
      <c r="L809" s="155"/>
      <c r="M809" s="160"/>
      <c r="N809" s="160"/>
      <c r="O809" s="160"/>
      <c r="P809" s="160"/>
      <c r="Q809" s="160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  <c r="AC809" s="134"/>
      <c r="AD809" s="134"/>
    </row>
    <row r="810" spans="1:30" x14ac:dyDescent="0.2">
      <c r="A810" s="231" t="s">
        <v>132</v>
      </c>
      <c r="B810" s="232"/>
      <c r="C810" s="232"/>
      <c r="D810" s="232"/>
      <c r="E810" s="232"/>
      <c r="F810" s="233"/>
      <c r="G810" s="138"/>
      <c r="H810" s="155"/>
      <c r="I810" s="155"/>
      <c r="J810" s="155"/>
      <c r="K810" s="155"/>
      <c r="L810" s="155"/>
      <c r="M810" s="160"/>
      <c r="N810" s="160"/>
      <c r="O810" s="160"/>
      <c r="P810" s="160"/>
      <c r="Q810" s="160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  <c r="AC810" s="134"/>
      <c r="AD810" s="134"/>
    </row>
    <row r="811" spans="1:30" x14ac:dyDescent="0.2">
      <c r="A811" s="231" t="s">
        <v>133</v>
      </c>
      <c r="B811" s="232"/>
      <c r="C811" s="232"/>
      <c r="D811" s="232"/>
      <c r="E811" s="232"/>
      <c r="F811" s="233"/>
      <c r="G811" s="138"/>
      <c r="H811" s="155"/>
      <c r="I811" s="155"/>
      <c r="J811" s="155"/>
      <c r="K811" s="155"/>
      <c r="L811" s="155"/>
      <c r="M811" s="160"/>
      <c r="N811" s="160"/>
      <c r="O811" s="160"/>
      <c r="P811" s="160"/>
      <c r="Q811" s="160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  <c r="AC811" s="134"/>
      <c r="AD811" s="134"/>
    </row>
    <row r="812" spans="1:30" x14ac:dyDescent="0.2">
      <c r="A812" s="231" t="s">
        <v>134</v>
      </c>
      <c r="B812" s="232"/>
      <c r="C812" s="232"/>
      <c r="D812" s="232"/>
      <c r="E812" s="232"/>
      <c r="F812" s="233"/>
      <c r="G812" s="138"/>
      <c r="H812" s="155"/>
      <c r="I812" s="155"/>
      <c r="J812" s="155"/>
      <c r="K812" s="155"/>
      <c r="L812" s="155"/>
      <c r="M812" s="160"/>
      <c r="N812" s="160"/>
      <c r="O812" s="160"/>
      <c r="P812" s="160"/>
      <c r="Q812" s="160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</row>
    <row r="813" spans="1:30" x14ac:dyDescent="0.2">
      <c r="A813" s="231" t="s">
        <v>135</v>
      </c>
      <c r="B813" s="232"/>
      <c r="C813" s="232"/>
      <c r="D813" s="232"/>
      <c r="E813" s="232"/>
      <c r="F813" s="233"/>
      <c r="G813" s="138"/>
      <c r="H813" s="155"/>
      <c r="I813" s="155"/>
      <c r="J813" s="155"/>
      <c r="K813" s="155"/>
      <c r="L813" s="155"/>
      <c r="M813" s="160"/>
      <c r="N813" s="160"/>
      <c r="O813" s="160"/>
      <c r="P813" s="160"/>
      <c r="Q813" s="160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  <c r="AC813" s="134"/>
      <c r="AD813" s="134"/>
    </row>
    <row r="814" spans="1:30" x14ac:dyDescent="0.2">
      <c r="A814" s="231" t="s">
        <v>136</v>
      </c>
      <c r="B814" s="232"/>
      <c r="C814" s="232"/>
      <c r="D814" s="232"/>
      <c r="E814" s="232"/>
      <c r="F814" s="233"/>
      <c r="G814" s="138"/>
      <c r="H814" s="155"/>
      <c r="I814" s="155"/>
      <c r="J814" s="155"/>
      <c r="K814" s="155"/>
      <c r="L814" s="155"/>
      <c r="M814" s="160"/>
      <c r="N814" s="160"/>
      <c r="O814" s="160"/>
      <c r="P814" s="160"/>
      <c r="Q814" s="160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  <c r="AC814" s="134"/>
      <c r="AD814" s="134"/>
    </row>
    <row r="815" spans="1:30" x14ac:dyDescent="0.2">
      <c r="A815" s="231" t="s">
        <v>137</v>
      </c>
      <c r="B815" s="232"/>
      <c r="C815" s="232"/>
      <c r="D815" s="232"/>
      <c r="E815" s="232"/>
      <c r="F815" s="233"/>
      <c r="G815" s="138"/>
      <c r="H815" s="155"/>
      <c r="I815" s="155"/>
      <c r="J815" s="155"/>
      <c r="K815" s="155"/>
      <c r="L815" s="155"/>
      <c r="M815" s="160"/>
      <c r="N815" s="160"/>
      <c r="O815" s="160"/>
      <c r="P815" s="160"/>
      <c r="Q815" s="160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  <c r="AC815" s="134"/>
      <c r="AD815" s="134"/>
    </row>
    <row r="816" spans="1:30" x14ac:dyDescent="0.2">
      <c r="A816" s="231" t="s">
        <v>138</v>
      </c>
      <c r="B816" s="232"/>
      <c r="C816" s="232"/>
      <c r="D816" s="232"/>
      <c r="E816" s="232"/>
      <c r="F816" s="233"/>
      <c r="G816" s="138"/>
      <c r="H816" s="155"/>
      <c r="I816" s="155"/>
      <c r="J816" s="155"/>
      <c r="K816" s="155"/>
      <c r="L816" s="155"/>
      <c r="M816" s="160"/>
      <c r="N816" s="160"/>
      <c r="O816" s="160"/>
      <c r="P816" s="160"/>
      <c r="Q816" s="160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  <c r="AC816" s="134"/>
      <c r="AD816" s="134"/>
    </row>
    <row r="817" spans="1:30" x14ac:dyDescent="0.2">
      <c r="A817" s="231" t="s">
        <v>139</v>
      </c>
      <c r="B817" s="232"/>
      <c r="C817" s="232"/>
      <c r="D817" s="232"/>
      <c r="E817" s="232"/>
      <c r="F817" s="233"/>
      <c r="G817" s="138"/>
      <c r="H817" s="155"/>
      <c r="I817" s="155"/>
      <c r="J817" s="155"/>
      <c r="K817" s="155"/>
      <c r="L817" s="155"/>
      <c r="M817" s="160"/>
      <c r="N817" s="160"/>
      <c r="O817" s="160"/>
      <c r="P817" s="160"/>
      <c r="Q817" s="160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  <c r="AC817" s="134"/>
      <c r="AD817" s="134"/>
    </row>
    <row r="818" spans="1:30" x14ac:dyDescent="0.2">
      <c r="A818" s="231" t="s">
        <v>140</v>
      </c>
      <c r="B818" s="232"/>
      <c r="C818" s="232"/>
      <c r="D818" s="232"/>
      <c r="E818" s="232"/>
      <c r="F818" s="233"/>
      <c r="G818" s="138"/>
      <c r="H818" s="155"/>
      <c r="I818" s="155"/>
      <c r="J818" s="155"/>
      <c r="K818" s="155"/>
      <c r="L818" s="155"/>
      <c r="M818" s="160"/>
      <c r="N818" s="160"/>
      <c r="O818" s="160"/>
      <c r="P818" s="160"/>
      <c r="Q818" s="160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  <c r="AC818" s="134"/>
      <c r="AD818" s="134"/>
    </row>
    <row r="819" spans="1:30" x14ac:dyDescent="0.2">
      <c r="A819" s="231" t="s">
        <v>141</v>
      </c>
      <c r="B819" s="232"/>
      <c r="C819" s="232"/>
      <c r="D819" s="232"/>
      <c r="E819" s="232"/>
      <c r="F819" s="233"/>
      <c r="G819" s="138"/>
      <c r="H819" s="155"/>
      <c r="I819" s="155"/>
      <c r="J819" s="155"/>
      <c r="K819" s="155"/>
      <c r="L819" s="155"/>
      <c r="M819" s="160"/>
      <c r="N819" s="160"/>
      <c r="O819" s="160"/>
      <c r="P819" s="160"/>
      <c r="Q819" s="160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  <c r="AC819" s="134"/>
      <c r="AD819" s="134"/>
    </row>
    <row r="820" spans="1:30" x14ac:dyDescent="0.2">
      <c r="A820" s="231" t="s">
        <v>142</v>
      </c>
      <c r="B820" s="232"/>
      <c r="C820" s="232"/>
      <c r="D820" s="232"/>
      <c r="E820" s="232"/>
      <c r="F820" s="233"/>
      <c r="G820" s="138"/>
      <c r="H820" s="155"/>
      <c r="I820" s="155"/>
      <c r="J820" s="155"/>
      <c r="K820" s="155"/>
      <c r="L820" s="155"/>
      <c r="M820" s="160"/>
      <c r="N820" s="160"/>
      <c r="O820" s="160"/>
      <c r="P820" s="160"/>
      <c r="Q820" s="160"/>
      <c r="R820" s="167"/>
      <c r="S820" s="167"/>
      <c r="T820" s="167"/>
      <c r="U820" s="167"/>
      <c r="V820" s="167"/>
      <c r="W820" s="167"/>
      <c r="X820" s="167"/>
      <c r="Y820" s="167"/>
      <c r="Z820" s="167"/>
      <c r="AA820" s="167"/>
      <c r="AB820" s="167"/>
      <c r="AC820" s="167"/>
      <c r="AD820" s="167"/>
    </row>
    <row r="821" spans="1:30" x14ac:dyDescent="0.2">
      <c r="A821" s="231" t="s">
        <v>143</v>
      </c>
      <c r="B821" s="232"/>
      <c r="C821" s="232"/>
      <c r="D821" s="232"/>
      <c r="E821" s="232"/>
      <c r="F821" s="233"/>
      <c r="G821" s="138"/>
      <c r="H821" s="155"/>
      <c r="I821" s="155"/>
      <c r="J821" s="155"/>
      <c r="K821" s="155"/>
      <c r="L821" s="155"/>
      <c r="M821" s="160"/>
      <c r="N821" s="160"/>
      <c r="O821" s="160"/>
      <c r="P821" s="160"/>
      <c r="Q821" s="160"/>
      <c r="R821" s="167"/>
      <c r="S821" s="167"/>
      <c r="T821" s="167"/>
      <c r="U821" s="167"/>
      <c r="V821" s="167"/>
      <c r="W821" s="167"/>
      <c r="X821" s="167"/>
      <c r="Y821" s="167"/>
      <c r="Z821" s="167"/>
      <c r="AA821" s="167"/>
      <c r="AB821" s="167"/>
      <c r="AC821" s="167"/>
      <c r="AD821" s="167"/>
    </row>
    <row r="822" spans="1:30" x14ac:dyDescent="0.2">
      <c r="A822" s="231" t="s">
        <v>144</v>
      </c>
      <c r="B822" s="232"/>
      <c r="C822" s="232"/>
      <c r="D822" s="232"/>
      <c r="E822" s="232"/>
      <c r="F822" s="233"/>
      <c r="G822" s="138"/>
      <c r="H822" s="155"/>
      <c r="I822" s="155"/>
      <c r="J822" s="155"/>
      <c r="K822" s="155"/>
      <c r="L822" s="155"/>
      <c r="M822" s="160"/>
      <c r="N822" s="160"/>
      <c r="O822" s="160"/>
      <c r="P822" s="160"/>
      <c r="Q822" s="160"/>
      <c r="R822" s="167"/>
      <c r="S822" s="167"/>
      <c r="T822" s="167"/>
      <c r="U822" s="167"/>
      <c r="V822" s="167"/>
      <c r="W822" s="167"/>
      <c r="X822" s="167"/>
      <c r="Y822" s="167"/>
      <c r="Z822" s="167"/>
      <c r="AA822" s="167"/>
      <c r="AB822" s="167"/>
      <c r="AC822" s="167"/>
      <c r="AD822" s="167"/>
    </row>
    <row r="823" spans="1:30" x14ac:dyDescent="0.2">
      <c r="A823" s="231" t="s">
        <v>145</v>
      </c>
      <c r="B823" s="232"/>
      <c r="C823" s="232"/>
      <c r="D823" s="232"/>
      <c r="E823" s="232"/>
      <c r="F823" s="233"/>
      <c r="G823" s="138"/>
      <c r="H823" s="155"/>
      <c r="I823" s="155"/>
      <c r="J823" s="155"/>
      <c r="K823" s="155"/>
      <c r="L823" s="155"/>
      <c r="M823" s="160"/>
      <c r="N823" s="160"/>
      <c r="O823" s="160"/>
      <c r="P823" s="160"/>
      <c r="Q823" s="160"/>
      <c r="R823" s="167"/>
      <c r="S823" s="167"/>
      <c r="T823" s="167"/>
      <c r="U823" s="167"/>
      <c r="V823" s="167"/>
      <c r="W823" s="167"/>
      <c r="X823" s="167"/>
      <c r="Y823" s="167"/>
      <c r="Z823" s="167"/>
      <c r="AA823" s="167"/>
      <c r="AB823" s="167"/>
      <c r="AC823" s="167"/>
      <c r="AD823" s="167"/>
    </row>
    <row r="824" spans="1:30" x14ac:dyDescent="0.2">
      <c r="A824" s="231" t="s">
        <v>146</v>
      </c>
      <c r="B824" s="232"/>
      <c r="C824" s="232"/>
      <c r="D824" s="232"/>
      <c r="E824" s="232"/>
      <c r="F824" s="233"/>
      <c r="G824" s="138"/>
      <c r="H824" s="155"/>
      <c r="I824" s="155"/>
      <c r="J824" s="155"/>
      <c r="K824" s="155"/>
      <c r="L824" s="155"/>
      <c r="M824" s="160"/>
      <c r="N824" s="160"/>
      <c r="O824" s="160"/>
      <c r="P824" s="160"/>
      <c r="Q824" s="160"/>
      <c r="R824" s="167"/>
      <c r="S824" s="167"/>
      <c r="T824" s="167"/>
      <c r="U824" s="167"/>
      <c r="V824" s="167"/>
      <c r="W824" s="167"/>
      <c r="X824" s="167"/>
      <c r="Y824" s="167"/>
      <c r="Z824" s="167"/>
      <c r="AA824" s="167"/>
      <c r="AB824" s="167"/>
      <c r="AC824" s="167"/>
      <c r="AD824" s="167"/>
    </row>
    <row r="825" spans="1:30" x14ac:dyDescent="0.2">
      <c r="A825" s="231" t="s">
        <v>147</v>
      </c>
      <c r="B825" s="232"/>
      <c r="C825" s="232"/>
      <c r="D825" s="232"/>
      <c r="E825" s="232"/>
      <c r="F825" s="233"/>
      <c r="G825" s="138"/>
      <c r="H825" s="155"/>
      <c r="I825" s="155"/>
      <c r="J825" s="155"/>
      <c r="K825" s="155"/>
      <c r="L825" s="155"/>
      <c r="M825" s="160"/>
      <c r="N825" s="160"/>
      <c r="O825" s="160"/>
      <c r="P825" s="160"/>
      <c r="Q825" s="160"/>
      <c r="R825" s="167"/>
      <c r="S825" s="167"/>
      <c r="T825" s="167"/>
      <c r="U825" s="167"/>
      <c r="V825" s="167"/>
      <c r="W825" s="167"/>
      <c r="X825" s="167"/>
      <c r="Y825" s="167"/>
      <c r="Z825" s="167"/>
      <c r="AA825" s="167"/>
      <c r="AB825" s="167"/>
      <c r="AC825" s="167"/>
      <c r="AD825" s="167"/>
    </row>
    <row r="826" spans="1:30" x14ac:dyDescent="0.2">
      <c r="A826" s="231" t="s">
        <v>148</v>
      </c>
      <c r="B826" s="232"/>
      <c r="C826" s="232"/>
      <c r="D826" s="232"/>
      <c r="E826" s="232"/>
      <c r="F826" s="233"/>
      <c r="G826" s="138"/>
      <c r="H826" s="155"/>
      <c r="I826" s="155"/>
      <c r="J826" s="155"/>
      <c r="K826" s="155"/>
      <c r="L826" s="155"/>
      <c r="M826" s="160"/>
      <c r="N826" s="160"/>
      <c r="O826" s="160"/>
      <c r="P826" s="160"/>
      <c r="Q826" s="160"/>
      <c r="R826" s="167"/>
      <c r="S826" s="167"/>
      <c r="T826" s="167"/>
      <c r="U826" s="167"/>
      <c r="V826" s="167"/>
      <c r="W826" s="167"/>
      <c r="X826" s="167"/>
      <c r="Y826" s="167"/>
      <c r="Z826" s="167"/>
      <c r="AA826" s="167"/>
      <c r="AB826" s="167"/>
      <c r="AC826" s="167"/>
      <c r="AD826" s="167"/>
    </row>
    <row r="827" spans="1:30" x14ac:dyDescent="0.2">
      <c r="A827" s="231" t="s">
        <v>149</v>
      </c>
      <c r="B827" s="232"/>
      <c r="C827" s="232"/>
      <c r="D827" s="232"/>
      <c r="E827" s="232"/>
      <c r="F827" s="233"/>
      <c r="G827" s="138"/>
      <c r="H827" s="155"/>
      <c r="I827" s="155"/>
      <c r="J827" s="155"/>
      <c r="K827" s="155"/>
      <c r="L827" s="155"/>
      <c r="M827" s="160"/>
      <c r="N827" s="160"/>
      <c r="O827" s="160"/>
      <c r="P827" s="160"/>
      <c r="Q827" s="160"/>
      <c r="R827" s="167"/>
      <c r="S827" s="167"/>
      <c r="T827" s="167"/>
      <c r="U827" s="167"/>
      <c r="V827" s="167"/>
      <c r="W827" s="167"/>
      <c r="X827" s="167"/>
      <c r="Y827" s="167"/>
      <c r="Z827" s="167"/>
      <c r="AA827" s="167"/>
      <c r="AB827" s="167"/>
      <c r="AC827" s="167"/>
      <c r="AD827" s="167"/>
    </row>
    <row r="828" spans="1:30" x14ac:dyDescent="0.2">
      <c r="A828" s="231" t="s">
        <v>150</v>
      </c>
      <c r="B828" s="232"/>
      <c r="C828" s="232"/>
      <c r="D828" s="232"/>
      <c r="E828" s="232"/>
      <c r="F828" s="233"/>
      <c r="G828" s="138"/>
      <c r="H828" s="155"/>
      <c r="I828" s="155"/>
      <c r="J828" s="155"/>
      <c r="K828" s="155"/>
      <c r="L828" s="155"/>
      <c r="M828" s="160"/>
      <c r="N828" s="160"/>
      <c r="O828" s="160"/>
      <c r="P828" s="160"/>
      <c r="Q828" s="160"/>
      <c r="R828" s="167"/>
      <c r="S828" s="167"/>
      <c r="T828" s="167"/>
      <c r="U828" s="167"/>
      <c r="V828" s="167"/>
      <c r="W828" s="167"/>
      <c r="X828" s="167"/>
      <c r="Y828" s="167"/>
      <c r="Z828" s="167"/>
      <c r="AA828" s="167"/>
      <c r="AB828" s="167"/>
      <c r="AC828" s="167"/>
      <c r="AD828" s="167"/>
    </row>
    <row r="829" spans="1:30" x14ac:dyDescent="0.2">
      <c r="A829" s="231" t="s">
        <v>151</v>
      </c>
      <c r="B829" s="232"/>
      <c r="C829" s="232"/>
      <c r="D829" s="232"/>
      <c r="E829" s="232"/>
      <c r="F829" s="233"/>
      <c r="G829" s="138"/>
      <c r="H829" s="155"/>
      <c r="I829" s="155"/>
      <c r="J829" s="155"/>
      <c r="K829" s="155"/>
      <c r="L829" s="155"/>
      <c r="M829" s="160"/>
      <c r="N829" s="160"/>
      <c r="O829" s="160"/>
      <c r="P829" s="160"/>
      <c r="Q829" s="160"/>
      <c r="R829" s="167"/>
      <c r="S829" s="167"/>
      <c r="T829" s="167"/>
      <c r="U829" s="167"/>
      <c r="V829" s="167"/>
      <c r="W829" s="167"/>
      <c r="X829" s="167"/>
      <c r="Y829" s="167"/>
      <c r="Z829" s="167"/>
      <c r="AA829" s="167"/>
      <c r="AB829" s="167"/>
      <c r="AC829" s="167"/>
      <c r="AD829" s="167"/>
    </row>
    <row r="830" spans="1:30" x14ac:dyDescent="0.2">
      <c r="A830" s="231" t="s">
        <v>152</v>
      </c>
      <c r="B830" s="232"/>
      <c r="C830" s="232"/>
      <c r="D830" s="232"/>
      <c r="E830" s="232"/>
      <c r="F830" s="233"/>
      <c r="G830" s="138"/>
      <c r="H830" s="155"/>
      <c r="I830" s="155"/>
      <c r="J830" s="155"/>
      <c r="K830" s="155"/>
      <c r="L830" s="155"/>
      <c r="M830" s="160"/>
      <c r="N830" s="160"/>
      <c r="O830" s="160"/>
      <c r="P830" s="160"/>
      <c r="Q830" s="160"/>
      <c r="R830" s="167"/>
      <c r="S830" s="167"/>
      <c r="T830" s="167"/>
      <c r="U830" s="167"/>
      <c r="V830" s="167"/>
      <c r="W830" s="167"/>
      <c r="X830" s="167"/>
      <c r="Y830" s="167"/>
      <c r="Z830" s="167"/>
      <c r="AA830" s="167"/>
      <c r="AB830" s="167"/>
      <c r="AC830" s="167"/>
      <c r="AD830" s="167"/>
    </row>
    <row r="831" spans="1:30" x14ac:dyDescent="0.2">
      <c r="A831" s="231" t="s">
        <v>153</v>
      </c>
      <c r="B831" s="232"/>
      <c r="C831" s="232"/>
      <c r="D831" s="232"/>
      <c r="E831" s="232"/>
      <c r="F831" s="233"/>
      <c r="G831" s="138"/>
      <c r="H831" s="155"/>
      <c r="I831" s="155"/>
      <c r="J831" s="155"/>
      <c r="K831" s="155"/>
      <c r="L831" s="155"/>
      <c r="M831" s="160"/>
      <c r="N831" s="160"/>
      <c r="O831" s="160"/>
      <c r="P831" s="160"/>
      <c r="Q831" s="160"/>
      <c r="R831" s="167"/>
      <c r="S831" s="167"/>
      <c r="T831" s="167"/>
      <c r="U831" s="167"/>
      <c r="V831" s="167"/>
      <c r="W831" s="167"/>
      <c r="X831" s="167"/>
      <c r="Y831" s="167"/>
      <c r="Z831" s="167"/>
      <c r="AA831" s="167"/>
      <c r="AB831" s="167"/>
      <c r="AC831" s="167"/>
      <c r="AD831" s="167"/>
    </row>
    <row r="832" spans="1:30" x14ac:dyDescent="0.2">
      <c r="A832" s="231" t="s">
        <v>154</v>
      </c>
      <c r="B832" s="232"/>
      <c r="C832" s="232"/>
      <c r="D832" s="232"/>
      <c r="E832" s="232"/>
      <c r="F832" s="233"/>
      <c r="G832" s="138"/>
      <c r="H832" s="155"/>
      <c r="I832" s="155"/>
      <c r="J832" s="155"/>
      <c r="K832" s="155"/>
      <c r="L832" s="155"/>
      <c r="M832" s="160"/>
      <c r="N832" s="160"/>
      <c r="O832" s="160"/>
      <c r="P832" s="160"/>
      <c r="Q832" s="160"/>
      <c r="R832" s="167"/>
      <c r="S832" s="167"/>
      <c r="T832" s="167"/>
      <c r="U832" s="167"/>
      <c r="V832" s="167"/>
      <c r="W832" s="167"/>
      <c r="X832" s="167"/>
      <c r="Y832" s="167"/>
      <c r="Z832" s="167"/>
      <c r="AA832" s="167"/>
      <c r="AB832" s="167"/>
      <c r="AC832" s="167"/>
      <c r="AD832" s="167"/>
    </row>
    <row r="833" spans="1:30" x14ac:dyDescent="0.2">
      <c r="A833" s="231" t="s">
        <v>155</v>
      </c>
      <c r="B833" s="232"/>
      <c r="C833" s="232"/>
      <c r="D833" s="232"/>
      <c r="E833" s="232"/>
      <c r="F833" s="233"/>
      <c r="G833" s="138"/>
      <c r="H833" s="155"/>
      <c r="I833" s="155"/>
      <c r="J833" s="155"/>
      <c r="K833" s="155"/>
      <c r="L833" s="155"/>
      <c r="M833" s="160"/>
      <c r="N833" s="160"/>
      <c r="O833" s="160"/>
      <c r="P833" s="160"/>
      <c r="Q833" s="160"/>
      <c r="R833" s="167"/>
      <c r="S833" s="167"/>
      <c r="T833" s="167"/>
      <c r="U833" s="167"/>
      <c r="V833" s="167"/>
      <c r="W833" s="167"/>
      <c r="X833" s="167"/>
      <c r="Y833" s="167"/>
      <c r="Z833" s="167"/>
      <c r="AA833" s="167"/>
      <c r="AB833" s="167"/>
      <c r="AC833" s="167"/>
      <c r="AD833" s="167"/>
    </row>
    <row r="834" spans="1:30" x14ac:dyDescent="0.2">
      <c r="A834" s="231" t="s">
        <v>156</v>
      </c>
      <c r="B834" s="232"/>
      <c r="C834" s="232"/>
      <c r="D834" s="232"/>
      <c r="E834" s="232"/>
      <c r="F834" s="233"/>
      <c r="G834" s="138"/>
      <c r="H834" s="155"/>
      <c r="I834" s="155"/>
      <c r="J834" s="155"/>
      <c r="K834" s="155"/>
      <c r="L834" s="155"/>
      <c r="M834" s="160"/>
      <c r="N834" s="160"/>
      <c r="O834" s="160"/>
      <c r="P834" s="160"/>
      <c r="Q834" s="160"/>
      <c r="R834" s="167"/>
      <c r="S834" s="167"/>
      <c r="T834" s="167"/>
      <c r="U834" s="167"/>
      <c r="V834" s="167"/>
      <c r="W834" s="167"/>
      <c r="X834" s="167"/>
      <c r="Y834" s="167"/>
      <c r="Z834" s="167"/>
      <c r="AA834" s="167"/>
      <c r="AB834" s="167"/>
      <c r="AC834" s="167"/>
      <c r="AD834" s="167"/>
    </row>
    <row r="835" spans="1:30" x14ac:dyDescent="0.2">
      <c r="A835" s="231" t="s">
        <v>157</v>
      </c>
      <c r="B835" s="232"/>
      <c r="C835" s="232"/>
      <c r="D835" s="232"/>
      <c r="E835" s="232"/>
      <c r="F835" s="233"/>
      <c r="G835" s="138"/>
      <c r="H835" s="155"/>
      <c r="I835" s="155"/>
      <c r="J835" s="155"/>
      <c r="K835" s="155"/>
      <c r="L835" s="155"/>
      <c r="M835" s="160"/>
      <c r="N835" s="160"/>
      <c r="O835" s="160"/>
      <c r="P835" s="160"/>
      <c r="Q835" s="160"/>
      <c r="R835" s="167"/>
      <c r="S835" s="167"/>
      <c r="T835" s="167"/>
      <c r="U835" s="167"/>
      <c r="V835" s="167"/>
      <c r="W835" s="167"/>
      <c r="X835" s="167"/>
      <c r="Y835" s="167"/>
      <c r="Z835" s="167"/>
      <c r="AA835" s="167"/>
      <c r="AB835" s="167"/>
      <c r="AC835" s="167"/>
      <c r="AD835" s="167"/>
    </row>
    <row r="836" spans="1:30" x14ac:dyDescent="0.2">
      <c r="A836" s="231" t="s">
        <v>158</v>
      </c>
      <c r="B836" s="232"/>
      <c r="C836" s="232"/>
      <c r="D836" s="232"/>
      <c r="E836" s="232"/>
      <c r="F836" s="233"/>
      <c r="G836" s="138"/>
      <c r="H836" s="155"/>
      <c r="I836" s="155"/>
      <c r="J836" s="155"/>
      <c r="K836" s="155"/>
      <c r="L836" s="155"/>
      <c r="M836" s="160"/>
      <c r="N836" s="160"/>
      <c r="O836" s="160"/>
      <c r="P836" s="160"/>
      <c r="Q836" s="160"/>
      <c r="R836" s="167"/>
      <c r="S836" s="167"/>
      <c r="T836" s="167"/>
      <c r="U836" s="167"/>
      <c r="V836" s="167"/>
      <c r="W836" s="167"/>
      <c r="X836" s="167"/>
      <c r="Y836" s="167"/>
      <c r="Z836" s="167"/>
      <c r="AA836" s="167"/>
      <c r="AB836" s="167"/>
      <c r="AC836" s="167"/>
      <c r="AD836" s="167"/>
    </row>
    <row r="837" spans="1:30" x14ac:dyDescent="0.2">
      <c r="A837" s="231" t="s">
        <v>159</v>
      </c>
      <c r="B837" s="232"/>
      <c r="C837" s="232"/>
      <c r="D837" s="232"/>
      <c r="E837" s="232"/>
      <c r="F837" s="233"/>
      <c r="G837" s="138"/>
      <c r="H837" s="155"/>
      <c r="I837" s="155"/>
      <c r="J837" s="155"/>
      <c r="K837" s="155"/>
      <c r="L837" s="155"/>
      <c r="M837" s="160"/>
      <c r="N837" s="160"/>
      <c r="O837" s="160"/>
      <c r="P837" s="160"/>
      <c r="Q837" s="160"/>
      <c r="R837" s="167"/>
      <c r="S837" s="167"/>
      <c r="T837" s="167"/>
      <c r="U837" s="167"/>
      <c r="V837" s="167"/>
      <c r="W837" s="167"/>
      <c r="X837" s="167"/>
      <c r="Y837" s="167"/>
      <c r="Z837" s="167"/>
      <c r="AA837" s="167"/>
      <c r="AB837" s="167"/>
      <c r="AC837" s="167"/>
      <c r="AD837" s="167"/>
    </row>
    <row r="838" spans="1:30" ht="14.25" x14ac:dyDescent="0.2">
      <c r="A838" s="231" t="s">
        <v>160</v>
      </c>
      <c r="B838" s="232"/>
      <c r="C838" s="232"/>
      <c r="D838" s="232"/>
      <c r="E838" s="232"/>
      <c r="F838" s="233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167"/>
      <c r="S838" s="167"/>
      <c r="T838" s="167"/>
      <c r="U838" s="167"/>
      <c r="V838" s="167"/>
      <c r="W838" s="167"/>
      <c r="X838" s="167"/>
      <c r="Y838" s="167"/>
      <c r="Z838" s="167"/>
      <c r="AA838" s="167"/>
      <c r="AB838" s="167"/>
      <c r="AC838" s="167"/>
      <c r="AD838" s="167"/>
    </row>
    <row r="839" spans="1:30" ht="14.25" x14ac:dyDescent="0.2">
      <c r="A839" s="231" t="s">
        <v>161</v>
      </c>
      <c r="B839" s="232"/>
      <c r="C839" s="232"/>
      <c r="D839" s="232"/>
      <c r="E839" s="232"/>
      <c r="F839" s="233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167"/>
      <c r="S839" s="167"/>
      <c r="T839" s="167"/>
      <c r="U839" s="167"/>
      <c r="V839" s="167"/>
      <c r="W839" s="167"/>
      <c r="X839" s="167"/>
      <c r="Y839" s="167"/>
      <c r="Z839" s="167"/>
      <c r="AA839" s="167"/>
      <c r="AB839" s="167"/>
      <c r="AC839" s="167"/>
      <c r="AD839" s="167"/>
    </row>
    <row r="840" spans="1:30" ht="14.25" x14ac:dyDescent="0.2">
      <c r="A840" s="231" t="s">
        <v>162</v>
      </c>
      <c r="B840" s="232"/>
      <c r="C840" s="232"/>
      <c r="D840" s="232"/>
      <c r="E840" s="232"/>
      <c r="F840" s="233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167"/>
      <c r="S840" s="167"/>
      <c r="T840" s="167"/>
      <c r="U840" s="167"/>
      <c r="V840" s="167"/>
      <c r="W840" s="167"/>
      <c r="X840" s="167"/>
      <c r="Y840" s="167"/>
      <c r="Z840" s="167"/>
      <c r="AA840" s="167"/>
      <c r="AB840" s="167"/>
      <c r="AC840" s="167"/>
      <c r="AD840" s="167"/>
    </row>
    <row r="841" spans="1:30" ht="14.25" x14ac:dyDescent="0.2">
      <c r="A841" s="231" t="s">
        <v>163</v>
      </c>
      <c r="B841" s="232"/>
      <c r="C841" s="232"/>
      <c r="D841" s="232"/>
      <c r="E841" s="232"/>
      <c r="F841" s="233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167"/>
      <c r="S841" s="167"/>
      <c r="T841" s="167"/>
      <c r="U841" s="167"/>
      <c r="V841" s="167"/>
      <c r="W841" s="167"/>
      <c r="X841" s="167"/>
      <c r="Y841" s="167"/>
      <c r="Z841" s="167"/>
      <c r="AA841" s="167"/>
      <c r="AB841" s="167"/>
      <c r="AC841" s="167"/>
      <c r="AD841" s="167"/>
    </row>
    <row r="842" spans="1:30" ht="14.25" x14ac:dyDescent="0.2">
      <c r="A842" s="231" t="s">
        <v>164</v>
      </c>
      <c r="B842" s="232"/>
      <c r="C842" s="232"/>
      <c r="D842" s="232"/>
      <c r="E842" s="232"/>
      <c r="F842" s="233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167"/>
      <c r="S842" s="167"/>
      <c r="T842" s="167"/>
      <c r="U842" s="167"/>
      <c r="V842" s="167"/>
      <c r="W842" s="167"/>
      <c r="X842" s="167"/>
      <c r="Y842" s="167"/>
      <c r="Z842" s="167"/>
      <c r="AA842" s="167"/>
      <c r="AB842" s="167"/>
      <c r="AC842" s="167"/>
      <c r="AD842" s="167"/>
    </row>
    <row r="843" spans="1:30" ht="14.25" x14ac:dyDescent="0.2">
      <c r="A843" s="231" t="s">
        <v>165</v>
      </c>
      <c r="B843" s="232"/>
      <c r="C843" s="232"/>
      <c r="D843" s="232"/>
      <c r="E843" s="232"/>
      <c r="F843" s="233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167"/>
      <c r="S843" s="167"/>
      <c r="T843" s="167"/>
      <c r="U843" s="167"/>
      <c r="V843" s="167"/>
      <c r="W843" s="167"/>
      <c r="X843" s="167"/>
      <c r="Y843" s="167"/>
      <c r="Z843" s="167"/>
      <c r="AA843" s="167"/>
      <c r="AB843" s="167"/>
      <c r="AC843" s="167"/>
      <c r="AD843" s="167"/>
    </row>
    <row r="844" spans="1:30" ht="14.25" x14ac:dyDescent="0.2">
      <c r="A844" s="231" t="s">
        <v>166</v>
      </c>
      <c r="B844" s="232"/>
      <c r="C844" s="232"/>
      <c r="D844" s="232"/>
      <c r="E844" s="232"/>
      <c r="F844" s="233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167"/>
      <c r="S844" s="167"/>
      <c r="T844" s="167"/>
      <c r="U844" s="167"/>
      <c r="V844" s="167"/>
      <c r="W844" s="167"/>
      <c r="X844" s="167"/>
      <c r="Y844" s="167"/>
      <c r="Z844" s="167"/>
      <c r="AA844" s="167"/>
      <c r="AB844" s="167"/>
      <c r="AC844" s="167"/>
      <c r="AD844" s="167"/>
    </row>
    <row r="845" spans="1:30" ht="14.25" x14ac:dyDescent="0.2">
      <c r="A845" s="231" t="s">
        <v>167</v>
      </c>
      <c r="B845" s="232"/>
      <c r="C845" s="232"/>
      <c r="D845" s="232"/>
      <c r="E845" s="232"/>
      <c r="F845" s="233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167"/>
      <c r="S845" s="167"/>
      <c r="T845" s="167"/>
      <c r="U845" s="167"/>
      <c r="V845" s="167"/>
      <c r="W845" s="167"/>
      <c r="X845" s="167"/>
      <c r="Y845" s="167"/>
      <c r="Z845" s="167"/>
      <c r="AA845" s="167"/>
      <c r="AB845" s="167"/>
      <c r="AC845" s="167"/>
      <c r="AD845" s="167"/>
    </row>
    <row r="846" spans="1:30" ht="14.25" x14ac:dyDescent="0.2">
      <c r="A846" s="231" t="s">
        <v>168</v>
      </c>
      <c r="B846" s="232"/>
      <c r="C846" s="232"/>
      <c r="D846" s="232"/>
      <c r="E846" s="232"/>
      <c r="F846" s="233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167"/>
      <c r="S846" s="167"/>
      <c r="T846" s="167"/>
      <c r="U846" s="167"/>
      <c r="V846" s="167"/>
      <c r="W846" s="167"/>
      <c r="X846" s="167"/>
      <c r="Y846" s="167"/>
      <c r="Z846" s="167"/>
      <c r="AA846" s="167"/>
      <c r="AB846" s="167"/>
      <c r="AC846" s="167"/>
      <c r="AD846" s="167"/>
    </row>
    <row r="847" spans="1:30" ht="14.25" x14ac:dyDescent="0.2">
      <c r="A847" s="231" t="s">
        <v>169</v>
      </c>
      <c r="B847" s="232"/>
      <c r="C847" s="232"/>
      <c r="D847" s="232"/>
      <c r="E847" s="232"/>
      <c r="F847" s="233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167"/>
      <c r="S847" s="167"/>
      <c r="T847" s="167"/>
      <c r="U847" s="167"/>
      <c r="V847" s="167"/>
      <c r="W847" s="167"/>
      <c r="X847" s="167"/>
      <c r="Y847" s="167"/>
      <c r="Z847" s="167"/>
      <c r="AA847" s="167"/>
      <c r="AB847" s="167"/>
      <c r="AC847" s="167"/>
      <c r="AD847" s="167"/>
    </row>
    <row r="848" spans="1:30" ht="14.25" x14ac:dyDescent="0.2">
      <c r="A848" s="231" t="s">
        <v>170</v>
      </c>
      <c r="B848" s="232"/>
      <c r="C848" s="232"/>
      <c r="D848" s="232"/>
      <c r="E848" s="232"/>
      <c r="F848" s="233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167"/>
      <c r="S848" s="167"/>
      <c r="T848" s="167"/>
      <c r="U848" s="167"/>
      <c r="V848" s="167"/>
      <c r="W848" s="167"/>
      <c r="X848" s="167"/>
      <c r="Y848" s="167"/>
      <c r="Z848" s="167"/>
      <c r="AA848" s="167"/>
      <c r="AB848" s="167"/>
      <c r="AC848" s="167"/>
      <c r="AD848" s="167"/>
    </row>
    <row r="849" spans="1:30" ht="14.25" x14ac:dyDescent="0.2">
      <c r="A849" s="231" t="s">
        <v>171</v>
      </c>
      <c r="B849" s="232"/>
      <c r="C849" s="232"/>
      <c r="D849" s="232"/>
      <c r="E849" s="232"/>
      <c r="F849" s="233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167"/>
      <c r="S849" s="167"/>
      <c r="T849" s="167"/>
      <c r="U849" s="167"/>
      <c r="V849" s="167"/>
      <c r="W849" s="167"/>
      <c r="X849" s="167"/>
      <c r="Y849" s="167"/>
      <c r="Z849" s="167"/>
      <c r="AA849" s="167"/>
      <c r="AB849" s="167"/>
      <c r="AC849" s="167"/>
      <c r="AD849" s="167"/>
    </row>
    <row r="850" spans="1:30" ht="14.25" x14ac:dyDescent="0.2">
      <c r="A850" s="231" t="s">
        <v>172</v>
      </c>
      <c r="B850" s="232"/>
      <c r="C850" s="232"/>
      <c r="D850" s="232"/>
      <c r="E850" s="232"/>
      <c r="F850" s="233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167"/>
      <c r="S850" s="167"/>
      <c r="T850" s="167"/>
      <c r="U850" s="167"/>
      <c r="V850" s="167"/>
      <c r="W850" s="167"/>
      <c r="X850" s="167"/>
      <c r="Y850" s="167"/>
      <c r="Z850" s="167"/>
      <c r="AA850" s="167"/>
      <c r="AB850" s="167"/>
      <c r="AC850" s="167"/>
      <c r="AD850" s="167"/>
    </row>
    <row r="851" spans="1:30" ht="14.25" x14ac:dyDescent="0.2">
      <c r="A851" s="231" t="s">
        <v>173</v>
      </c>
      <c r="B851" s="232"/>
      <c r="C851" s="232"/>
      <c r="D851" s="232"/>
      <c r="E851" s="232"/>
      <c r="F851" s="233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167"/>
      <c r="S851" s="167"/>
      <c r="T851" s="167"/>
      <c r="U851" s="167"/>
      <c r="V851" s="167"/>
      <c r="W851" s="167"/>
      <c r="X851" s="167"/>
      <c r="Y851" s="167"/>
      <c r="Z851" s="167"/>
      <c r="AA851" s="167"/>
      <c r="AB851" s="167"/>
      <c r="AC851" s="167"/>
      <c r="AD851" s="167"/>
    </row>
    <row r="852" spans="1:30" ht="14.25" x14ac:dyDescent="0.2">
      <c r="A852" s="231" t="s">
        <v>174</v>
      </c>
      <c r="B852" s="232"/>
      <c r="C852" s="232"/>
      <c r="D852" s="232"/>
      <c r="E852" s="232"/>
      <c r="F852" s="233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167"/>
      <c r="S852" s="167"/>
      <c r="T852" s="167"/>
      <c r="U852" s="167"/>
      <c r="V852" s="167"/>
      <c r="W852" s="167"/>
      <c r="X852" s="167"/>
      <c r="Y852" s="167"/>
      <c r="Z852" s="167"/>
      <c r="AA852" s="167"/>
      <c r="AB852" s="167"/>
      <c r="AC852" s="167"/>
      <c r="AD852" s="167"/>
    </row>
    <row r="853" spans="1:30" ht="14.25" x14ac:dyDescent="0.2">
      <c r="A853" s="231" t="s">
        <v>175</v>
      </c>
      <c r="B853" s="232"/>
      <c r="C853" s="232"/>
      <c r="D853" s="232"/>
      <c r="E853" s="232"/>
      <c r="F853" s="233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167"/>
      <c r="S853" s="167"/>
      <c r="T853" s="167"/>
      <c r="U853" s="167"/>
      <c r="V853" s="167"/>
      <c r="W853" s="167"/>
      <c r="X853" s="167"/>
      <c r="Y853" s="167"/>
      <c r="Z853" s="167"/>
      <c r="AA853" s="167"/>
      <c r="AB853" s="167"/>
      <c r="AC853" s="167"/>
      <c r="AD853" s="167"/>
    </row>
    <row r="854" spans="1:30" ht="14.25" x14ac:dyDescent="0.2">
      <c r="A854" s="231" t="s">
        <v>176</v>
      </c>
      <c r="B854" s="232"/>
      <c r="C854" s="232"/>
      <c r="D854" s="232"/>
      <c r="E854" s="232"/>
      <c r="F854" s="233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167"/>
      <c r="S854" s="167"/>
      <c r="T854" s="167"/>
      <c r="U854" s="167"/>
      <c r="V854" s="167"/>
      <c r="W854" s="167"/>
      <c r="X854" s="167"/>
      <c r="Y854" s="167"/>
      <c r="Z854" s="167"/>
      <c r="AA854" s="167"/>
      <c r="AB854" s="167"/>
      <c r="AC854" s="167"/>
      <c r="AD854" s="167"/>
    </row>
    <row r="855" spans="1:30" ht="14.25" x14ac:dyDescent="0.2">
      <c r="A855" s="231" t="s">
        <v>177</v>
      </c>
      <c r="B855" s="232"/>
      <c r="C855" s="232"/>
      <c r="D855" s="232"/>
      <c r="E855" s="232"/>
      <c r="F855" s="233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167"/>
      <c r="S855" s="167"/>
      <c r="T855" s="167"/>
      <c r="U855" s="167"/>
      <c r="V855" s="167"/>
      <c r="W855" s="167"/>
      <c r="X855" s="167"/>
      <c r="Y855" s="167"/>
      <c r="Z855" s="167"/>
      <c r="AA855" s="167"/>
      <c r="AB855" s="167"/>
      <c r="AC855" s="167"/>
      <c r="AD855" s="167"/>
    </row>
    <row r="856" spans="1:30" ht="14.25" x14ac:dyDescent="0.2">
      <c r="A856" s="231" t="s">
        <v>178</v>
      </c>
      <c r="B856" s="232"/>
      <c r="C856" s="232"/>
      <c r="D856" s="232"/>
      <c r="E856" s="232"/>
      <c r="F856" s="233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167"/>
      <c r="S856" s="167"/>
      <c r="T856" s="167"/>
      <c r="U856" s="167"/>
      <c r="V856" s="167"/>
      <c r="W856" s="167"/>
      <c r="X856" s="167"/>
      <c r="Y856" s="167"/>
      <c r="Z856" s="167"/>
      <c r="AA856" s="167"/>
      <c r="AB856" s="167"/>
      <c r="AC856" s="167"/>
      <c r="AD856" s="167"/>
    </row>
    <row r="857" spans="1:30" ht="14.25" x14ac:dyDescent="0.2">
      <c r="A857" s="231" t="s">
        <v>179</v>
      </c>
      <c r="B857" s="232"/>
      <c r="C857" s="232"/>
      <c r="D857" s="232"/>
      <c r="E857" s="232"/>
      <c r="F857" s="233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167"/>
      <c r="S857" s="167"/>
      <c r="T857" s="167"/>
      <c r="U857" s="167"/>
      <c r="V857" s="167"/>
      <c r="W857" s="167"/>
      <c r="X857" s="167"/>
      <c r="Y857" s="167"/>
      <c r="Z857" s="167"/>
      <c r="AA857" s="167"/>
      <c r="AB857" s="167"/>
      <c r="AC857" s="167"/>
      <c r="AD857" s="167"/>
    </row>
    <row r="858" spans="1:30" ht="14.25" x14ac:dyDescent="0.2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</row>
    <row r="859" spans="1:30" ht="14.25" x14ac:dyDescent="0.2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</row>
    <row r="860" spans="1:30" ht="14.25" x14ac:dyDescent="0.2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</row>
    <row r="861" spans="1:30" ht="14.25" x14ac:dyDescent="0.2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</row>
    <row r="862" spans="1:30" ht="14.25" x14ac:dyDescent="0.2"/>
    <row r="863" spans="1:30" ht="14.25" x14ac:dyDescent="0.2"/>
    <row r="864" spans="1:30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  <row r="1308" ht="14.25" x14ac:dyDescent="0.2"/>
    <row r="1309" ht="14.25" x14ac:dyDescent="0.2"/>
    <row r="1310" ht="14.25" x14ac:dyDescent="0.2"/>
    <row r="1311" ht="14.25" x14ac:dyDescent="0.2"/>
    <row r="1312" ht="14.25" x14ac:dyDescent="0.2"/>
    <row r="1313" ht="14.25" x14ac:dyDescent="0.2"/>
    <row r="1314" ht="14.25" x14ac:dyDescent="0.2"/>
    <row r="1315" ht="14.25" x14ac:dyDescent="0.2"/>
    <row r="1316" ht="14.25" x14ac:dyDescent="0.2"/>
    <row r="1317" ht="14.25" x14ac:dyDescent="0.2"/>
    <row r="1318" ht="14.25" x14ac:dyDescent="0.2"/>
    <row r="1319" ht="14.25" x14ac:dyDescent="0.2"/>
    <row r="1320" ht="14.25" x14ac:dyDescent="0.2"/>
    <row r="1321" ht="14.25" x14ac:dyDescent="0.2"/>
    <row r="1322" ht="14.25" x14ac:dyDescent="0.2"/>
    <row r="1323" ht="14.25" x14ac:dyDescent="0.2"/>
    <row r="1324" ht="14.25" x14ac:dyDescent="0.2"/>
    <row r="1325" ht="14.25" x14ac:dyDescent="0.2"/>
    <row r="1326" ht="14.25" x14ac:dyDescent="0.2"/>
    <row r="1327" ht="14.25" x14ac:dyDescent="0.2"/>
    <row r="1328" ht="14.25" x14ac:dyDescent="0.2"/>
    <row r="1329" ht="14.25" x14ac:dyDescent="0.2"/>
    <row r="1330" ht="14.25" x14ac:dyDescent="0.2"/>
    <row r="1331" ht="14.25" x14ac:dyDescent="0.2"/>
    <row r="1332" ht="14.25" x14ac:dyDescent="0.2"/>
    <row r="1333" ht="14.25" x14ac:dyDescent="0.2"/>
    <row r="1334" ht="14.25" x14ac:dyDescent="0.2"/>
    <row r="1335" ht="14.25" x14ac:dyDescent="0.2"/>
    <row r="1336" ht="14.25" x14ac:dyDescent="0.2"/>
    <row r="1337" ht="14.25" x14ac:dyDescent="0.2"/>
    <row r="1338" ht="14.25" x14ac:dyDescent="0.2"/>
    <row r="1339" ht="14.25" x14ac:dyDescent="0.2"/>
    <row r="1340" ht="14.25" x14ac:dyDescent="0.2"/>
    <row r="1341" ht="14.25" x14ac:dyDescent="0.2"/>
    <row r="1342" ht="14.25" x14ac:dyDescent="0.2"/>
    <row r="1343" ht="14.25" x14ac:dyDescent="0.2"/>
    <row r="1344" ht="14.25" x14ac:dyDescent="0.2"/>
    <row r="1345" ht="14.25" x14ac:dyDescent="0.2"/>
    <row r="1346" ht="14.25" x14ac:dyDescent="0.2"/>
    <row r="1347" ht="14.25" x14ac:dyDescent="0.2"/>
    <row r="1348" ht="14.25" x14ac:dyDescent="0.2"/>
    <row r="1349" ht="14.25" x14ac:dyDescent="0.2"/>
    <row r="1350" ht="14.25" x14ac:dyDescent="0.2"/>
    <row r="1351" ht="14.25" x14ac:dyDescent="0.2"/>
    <row r="1352" ht="14.25" x14ac:dyDescent="0.2"/>
    <row r="1353" ht="14.25" x14ac:dyDescent="0.2"/>
    <row r="1354" ht="14.25" x14ac:dyDescent="0.2"/>
    <row r="1355" ht="14.25" x14ac:dyDescent="0.2"/>
    <row r="1356" ht="14.25" x14ac:dyDescent="0.2"/>
    <row r="1357" ht="14.25" x14ac:dyDescent="0.2"/>
    <row r="1358" ht="14.25" x14ac:dyDescent="0.2"/>
    <row r="1359" ht="14.25" x14ac:dyDescent="0.2"/>
    <row r="1360" ht="14.25" x14ac:dyDescent="0.2"/>
    <row r="1361" ht="14.25" x14ac:dyDescent="0.2"/>
    <row r="1362" ht="14.25" x14ac:dyDescent="0.2"/>
    <row r="1363" ht="14.25" x14ac:dyDescent="0.2"/>
    <row r="1364" ht="14.25" x14ac:dyDescent="0.2"/>
    <row r="1365" ht="14.25" x14ac:dyDescent="0.2"/>
    <row r="1366" ht="14.25" x14ac:dyDescent="0.2"/>
    <row r="1367" ht="14.25" x14ac:dyDescent="0.2"/>
    <row r="1368" ht="14.25" x14ac:dyDescent="0.2"/>
    <row r="1369" ht="14.25" x14ac:dyDescent="0.2"/>
    <row r="1370" ht="14.25" x14ac:dyDescent="0.2"/>
    <row r="1371" ht="14.25" x14ac:dyDescent="0.2"/>
    <row r="1372" ht="14.25" x14ac:dyDescent="0.2"/>
    <row r="1373" ht="14.25" x14ac:dyDescent="0.2"/>
    <row r="1374" ht="14.25" x14ac:dyDescent="0.2"/>
    <row r="1375" ht="14.25" x14ac:dyDescent="0.2"/>
    <row r="1376" ht="14.25" x14ac:dyDescent="0.2"/>
    <row r="1377" ht="14.25" x14ac:dyDescent="0.2"/>
    <row r="1378" ht="14.25" x14ac:dyDescent="0.2"/>
    <row r="1379" ht="14.25" x14ac:dyDescent="0.2"/>
    <row r="1380" ht="14.25" x14ac:dyDescent="0.2"/>
    <row r="1381" ht="14.25" x14ac:dyDescent="0.2"/>
    <row r="1382" ht="14.25" x14ac:dyDescent="0.2"/>
    <row r="1383" ht="14.25" x14ac:dyDescent="0.2"/>
    <row r="1384" ht="14.25" x14ac:dyDescent="0.2"/>
    <row r="1385" ht="14.25" x14ac:dyDescent="0.2"/>
    <row r="1386" ht="14.25" x14ac:dyDescent="0.2"/>
    <row r="1387" ht="14.25" x14ac:dyDescent="0.2"/>
    <row r="1388" ht="14.25" x14ac:dyDescent="0.2"/>
    <row r="1389" ht="14.25" x14ac:dyDescent="0.2"/>
    <row r="1390" ht="14.25" x14ac:dyDescent="0.2"/>
    <row r="1391" ht="14.25" x14ac:dyDescent="0.2"/>
    <row r="1392" ht="14.25" x14ac:dyDescent="0.2"/>
    <row r="1393" ht="14.25" x14ac:dyDescent="0.2"/>
    <row r="1394" ht="14.25" x14ac:dyDescent="0.2"/>
    <row r="1395" ht="14.25" x14ac:dyDescent="0.2"/>
    <row r="1396" ht="14.25" x14ac:dyDescent="0.2"/>
    <row r="1397" ht="14.25" x14ac:dyDescent="0.2"/>
    <row r="1398" ht="14.25" x14ac:dyDescent="0.2"/>
    <row r="1399" ht="14.25" x14ac:dyDescent="0.2"/>
    <row r="1400" ht="14.25" x14ac:dyDescent="0.2"/>
    <row r="1401" ht="14.25" x14ac:dyDescent="0.2"/>
    <row r="1402" ht="14.25" x14ac:dyDescent="0.2"/>
    <row r="1403" ht="14.25" x14ac:dyDescent="0.2"/>
    <row r="1404" ht="14.25" x14ac:dyDescent="0.2"/>
    <row r="1405" ht="14.25" x14ac:dyDescent="0.2"/>
    <row r="1406" ht="14.25" x14ac:dyDescent="0.2"/>
    <row r="1407" ht="14.25" x14ac:dyDescent="0.2"/>
    <row r="1408" ht="14.25" x14ac:dyDescent="0.2"/>
    <row r="1409" ht="14.25" x14ac:dyDescent="0.2"/>
    <row r="1410" ht="14.25" x14ac:dyDescent="0.2"/>
    <row r="1411" ht="14.25" x14ac:dyDescent="0.2"/>
    <row r="1412" ht="14.25" x14ac:dyDescent="0.2"/>
    <row r="1413" ht="14.25" x14ac:dyDescent="0.2"/>
    <row r="1414" ht="14.25" x14ac:dyDescent="0.2"/>
    <row r="1415" ht="14.25" x14ac:dyDescent="0.2"/>
    <row r="1416" ht="14.25" x14ac:dyDescent="0.2"/>
    <row r="1417" ht="14.25" x14ac:dyDescent="0.2"/>
    <row r="1418" ht="14.25" x14ac:dyDescent="0.2"/>
    <row r="1419" ht="14.25" x14ac:dyDescent="0.2"/>
    <row r="1420" ht="14.25" x14ac:dyDescent="0.2"/>
    <row r="1421" ht="14.25" x14ac:dyDescent="0.2"/>
    <row r="1422" ht="14.25" x14ac:dyDescent="0.2"/>
    <row r="1423" ht="14.25" x14ac:dyDescent="0.2"/>
    <row r="1424" ht="14.25" x14ac:dyDescent="0.2"/>
    <row r="1425" ht="14.25" x14ac:dyDescent="0.2"/>
    <row r="1426" ht="14.25" x14ac:dyDescent="0.2"/>
    <row r="1427" ht="14.25" x14ac:dyDescent="0.2"/>
    <row r="1428" ht="14.25" x14ac:dyDescent="0.2"/>
    <row r="1429" ht="14.25" x14ac:dyDescent="0.2"/>
    <row r="1430" ht="14.25" x14ac:dyDescent="0.2"/>
    <row r="1431" ht="14.25" x14ac:dyDescent="0.2"/>
    <row r="1432" ht="14.25" x14ac:dyDescent="0.2"/>
    <row r="1433" ht="14.25" x14ac:dyDescent="0.2"/>
    <row r="1434" ht="14.25" x14ac:dyDescent="0.2"/>
    <row r="1435" ht="14.25" x14ac:dyDescent="0.2"/>
    <row r="1436" ht="14.25" x14ac:dyDescent="0.2"/>
    <row r="1437" ht="14.25" x14ac:dyDescent="0.2"/>
    <row r="1438" ht="14.25" x14ac:dyDescent="0.2"/>
    <row r="1439" ht="14.25" x14ac:dyDescent="0.2"/>
    <row r="1440" ht="14.25" x14ac:dyDescent="0.2"/>
    <row r="1441" ht="14.25" x14ac:dyDescent="0.2"/>
    <row r="1442" ht="14.25" x14ac:dyDescent="0.2"/>
    <row r="1443" ht="14.25" x14ac:dyDescent="0.2"/>
    <row r="1444" ht="14.25" x14ac:dyDescent="0.2"/>
    <row r="1445" ht="14.25" x14ac:dyDescent="0.2"/>
    <row r="1446" ht="14.25" x14ac:dyDescent="0.2"/>
    <row r="1447" ht="14.25" x14ac:dyDescent="0.2"/>
    <row r="1448" ht="14.25" x14ac:dyDescent="0.2"/>
    <row r="1449" ht="14.25" x14ac:dyDescent="0.2"/>
    <row r="1450" ht="14.25" x14ac:dyDescent="0.2"/>
    <row r="1451" ht="14.25" x14ac:dyDescent="0.2"/>
    <row r="1452" ht="14.25" x14ac:dyDescent="0.2"/>
    <row r="1453" ht="14.25" x14ac:dyDescent="0.2"/>
    <row r="1454" ht="14.25" x14ac:dyDescent="0.2"/>
    <row r="1455" ht="14.25" x14ac:dyDescent="0.2"/>
    <row r="1456" ht="14.25" x14ac:dyDescent="0.2"/>
    <row r="1457" ht="14.25" x14ac:dyDescent="0.2"/>
    <row r="1458" ht="14.25" x14ac:dyDescent="0.2"/>
    <row r="1459" ht="14.25" x14ac:dyDescent="0.2"/>
    <row r="1460" ht="14.25" x14ac:dyDescent="0.2"/>
    <row r="1461" ht="14.25" x14ac:dyDescent="0.2"/>
    <row r="1462" ht="14.25" x14ac:dyDescent="0.2"/>
    <row r="1463" ht="14.25" x14ac:dyDescent="0.2"/>
    <row r="1464" ht="14.25" x14ac:dyDescent="0.2"/>
    <row r="1465" ht="14.25" x14ac:dyDescent="0.2"/>
    <row r="1466" ht="14.25" x14ac:dyDescent="0.2"/>
    <row r="1467" ht="14.25" x14ac:dyDescent="0.2"/>
    <row r="1468" ht="14.25" x14ac:dyDescent="0.2"/>
    <row r="1469" ht="14.25" x14ac:dyDescent="0.2"/>
    <row r="1470" ht="14.25" x14ac:dyDescent="0.2"/>
    <row r="1471" ht="14.25" x14ac:dyDescent="0.2"/>
    <row r="1472" ht="14.25" x14ac:dyDescent="0.2"/>
    <row r="1473" ht="14.25" x14ac:dyDescent="0.2"/>
    <row r="1474" ht="14.25" x14ac:dyDescent="0.2"/>
    <row r="1475" ht="14.25" x14ac:dyDescent="0.2"/>
    <row r="1476" ht="14.25" x14ac:dyDescent="0.2"/>
    <row r="1477" ht="14.25" x14ac:dyDescent="0.2"/>
    <row r="1478" ht="14.25" x14ac:dyDescent="0.2"/>
    <row r="1479" ht="14.25" x14ac:dyDescent="0.2"/>
    <row r="1480" ht="14.25" x14ac:dyDescent="0.2"/>
    <row r="1481" ht="14.25" x14ac:dyDescent="0.2"/>
    <row r="1482" ht="14.25" x14ac:dyDescent="0.2"/>
    <row r="1483" ht="14.25" x14ac:dyDescent="0.2"/>
    <row r="1484" ht="14.25" x14ac:dyDescent="0.2"/>
    <row r="1485" ht="14.25" x14ac:dyDescent="0.2"/>
    <row r="1486" ht="14.25" x14ac:dyDescent="0.2"/>
    <row r="1487" ht="14.25" x14ac:dyDescent="0.2"/>
    <row r="1488" ht="14.25" x14ac:dyDescent="0.2"/>
    <row r="1489" ht="14.25" x14ac:dyDescent="0.2"/>
    <row r="1490" ht="14.25" x14ac:dyDescent="0.2"/>
    <row r="1491" ht="14.25" x14ac:dyDescent="0.2"/>
    <row r="1492" ht="14.25" x14ac:dyDescent="0.2"/>
    <row r="1493" ht="14.25" x14ac:dyDescent="0.2"/>
    <row r="1494" ht="14.25" x14ac:dyDescent="0.2"/>
    <row r="1495" ht="14.25" x14ac:dyDescent="0.2"/>
    <row r="1496" ht="14.25" x14ac:dyDescent="0.2"/>
    <row r="1497" ht="14.25" x14ac:dyDescent="0.2"/>
    <row r="1498" ht="14.25" x14ac:dyDescent="0.2"/>
    <row r="1499" ht="14.25" x14ac:dyDescent="0.2"/>
    <row r="1500" ht="14.25" x14ac:dyDescent="0.2"/>
    <row r="1501" ht="14.25" x14ac:dyDescent="0.2"/>
    <row r="1502" ht="14.25" x14ac:dyDescent="0.2"/>
    <row r="1503" ht="14.25" x14ac:dyDescent="0.2"/>
    <row r="1504" ht="14.25" x14ac:dyDescent="0.2"/>
    <row r="1505" ht="14.25" x14ac:dyDescent="0.2"/>
    <row r="1506" ht="14.25" x14ac:dyDescent="0.2"/>
    <row r="1507" ht="14.25" x14ac:dyDescent="0.2"/>
    <row r="1508" ht="14.25" x14ac:dyDescent="0.2"/>
    <row r="1509" ht="14.25" x14ac:dyDescent="0.2"/>
    <row r="1510" ht="14.25" x14ac:dyDescent="0.2"/>
    <row r="1511" ht="14.25" x14ac:dyDescent="0.2"/>
    <row r="1512" ht="14.25" x14ac:dyDescent="0.2"/>
    <row r="1513" ht="14.25" x14ac:dyDescent="0.2"/>
    <row r="1514" ht="14.25" x14ac:dyDescent="0.2"/>
    <row r="1515" ht="14.25" x14ac:dyDescent="0.2"/>
    <row r="1516" ht="14.25" x14ac:dyDescent="0.2"/>
    <row r="1517" ht="14.25" x14ac:dyDescent="0.2"/>
    <row r="1518" ht="14.25" x14ac:dyDescent="0.2"/>
    <row r="1519" ht="14.25" x14ac:dyDescent="0.2"/>
    <row r="1520" ht="14.25" x14ac:dyDescent="0.2"/>
    <row r="1521" ht="14.25" x14ac:dyDescent="0.2"/>
    <row r="1522" ht="14.25" x14ac:dyDescent="0.2"/>
    <row r="1523" ht="14.25" x14ac:dyDescent="0.2"/>
    <row r="1524" ht="14.25" x14ac:dyDescent="0.2"/>
    <row r="1525" ht="14.25" x14ac:dyDescent="0.2"/>
    <row r="1526" ht="14.25" x14ac:dyDescent="0.2"/>
    <row r="1527" ht="14.25" x14ac:dyDescent="0.2"/>
    <row r="1528" ht="14.25" x14ac:dyDescent="0.2"/>
    <row r="1529" ht="14.25" x14ac:dyDescent="0.2"/>
    <row r="1530" ht="14.25" x14ac:dyDescent="0.2"/>
    <row r="1531" ht="14.25" x14ac:dyDescent="0.2"/>
    <row r="1532" ht="14.25" x14ac:dyDescent="0.2"/>
    <row r="1533" ht="14.25" x14ac:dyDescent="0.2"/>
    <row r="1534" ht="14.25" x14ac:dyDescent="0.2"/>
    <row r="1535" ht="14.25" x14ac:dyDescent="0.2"/>
    <row r="1536" ht="14.25" x14ac:dyDescent="0.2"/>
    <row r="1537" ht="14.25" x14ac:dyDescent="0.2"/>
    <row r="1538" ht="14.25" x14ac:dyDescent="0.2"/>
    <row r="1539" ht="14.25" x14ac:dyDescent="0.2"/>
    <row r="1540" ht="14.25" x14ac:dyDescent="0.2"/>
    <row r="1541" ht="14.25" x14ac:dyDescent="0.2"/>
    <row r="1542" ht="14.25" x14ac:dyDescent="0.2"/>
    <row r="1543" ht="14.25" x14ac:dyDescent="0.2"/>
    <row r="1544" ht="14.25" x14ac:dyDescent="0.2"/>
    <row r="1545" ht="14.25" x14ac:dyDescent="0.2"/>
    <row r="1546" ht="14.25" x14ac:dyDescent="0.2"/>
    <row r="1547" ht="14.25" x14ac:dyDescent="0.2"/>
    <row r="1548" ht="14.25" x14ac:dyDescent="0.2"/>
    <row r="1549" ht="14.25" x14ac:dyDescent="0.2"/>
    <row r="1550" ht="14.25" x14ac:dyDescent="0.2"/>
    <row r="1551" ht="14.25" x14ac:dyDescent="0.2"/>
    <row r="1552" ht="14.25" x14ac:dyDescent="0.2"/>
    <row r="1553" ht="14.25" x14ac:dyDescent="0.2"/>
    <row r="1554" ht="14.25" x14ac:dyDescent="0.2"/>
    <row r="1555" ht="14.25" x14ac:dyDescent="0.2"/>
    <row r="1556" ht="14.25" x14ac:dyDescent="0.2"/>
    <row r="1557" ht="14.25" x14ac:dyDescent="0.2"/>
    <row r="1558" ht="14.25" x14ac:dyDescent="0.2"/>
    <row r="1559" ht="14.25" x14ac:dyDescent="0.2"/>
    <row r="1560" ht="14.25" x14ac:dyDescent="0.2"/>
    <row r="1561" ht="14.25" x14ac:dyDescent="0.2"/>
    <row r="1562" ht="14.25" x14ac:dyDescent="0.2"/>
    <row r="1563" ht="14.25" x14ac:dyDescent="0.2"/>
    <row r="1564" ht="14.25" x14ac:dyDescent="0.2"/>
    <row r="1565" ht="14.25" x14ac:dyDescent="0.2"/>
    <row r="1566" ht="14.25" x14ac:dyDescent="0.2"/>
    <row r="1567" ht="14.25" x14ac:dyDescent="0.2"/>
    <row r="1568" ht="14.25" x14ac:dyDescent="0.2"/>
    <row r="1569" ht="14.25" x14ac:dyDescent="0.2"/>
    <row r="1570" ht="14.25" x14ac:dyDescent="0.2"/>
    <row r="1571" ht="14.25" x14ac:dyDescent="0.2"/>
    <row r="1572" ht="14.25" x14ac:dyDescent="0.2"/>
    <row r="1573" ht="14.25" x14ac:dyDescent="0.2"/>
    <row r="1574" ht="14.25" x14ac:dyDescent="0.2"/>
    <row r="1575" ht="14.25" x14ac:dyDescent="0.2"/>
    <row r="1576" ht="14.25" x14ac:dyDescent="0.2"/>
    <row r="1577" ht="14.25" x14ac:dyDescent="0.2"/>
    <row r="1578" ht="14.25" x14ac:dyDescent="0.2"/>
    <row r="1579" ht="14.25" x14ac:dyDescent="0.2"/>
    <row r="1580" ht="14.25" x14ac:dyDescent="0.2"/>
    <row r="1581" ht="14.25" x14ac:dyDescent="0.2"/>
    <row r="1582" ht="14.25" x14ac:dyDescent="0.2"/>
    <row r="1583" ht="14.25" x14ac:dyDescent="0.2"/>
    <row r="1584" ht="14.25" x14ac:dyDescent="0.2"/>
    <row r="1585" ht="14.25" x14ac:dyDescent="0.2"/>
    <row r="1586" ht="14.25" x14ac:dyDescent="0.2"/>
    <row r="1587" ht="14.25" x14ac:dyDescent="0.2"/>
    <row r="1588" ht="14.25" x14ac:dyDescent="0.2"/>
    <row r="1589" ht="14.25" x14ac:dyDescent="0.2"/>
    <row r="1590" ht="14.25" x14ac:dyDescent="0.2"/>
    <row r="1591" ht="14.25" x14ac:dyDescent="0.2"/>
    <row r="1592" ht="14.25" x14ac:dyDescent="0.2"/>
    <row r="1593" ht="14.25" x14ac:dyDescent="0.2"/>
    <row r="1594" ht="14.25" x14ac:dyDescent="0.2"/>
    <row r="1595" ht="14.25" x14ac:dyDescent="0.2"/>
    <row r="1596" ht="14.25" x14ac:dyDescent="0.2"/>
    <row r="1597" ht="14.25" x14ac:dyDescent="0.2"/>
    <row r="1598" ht="14.25" x14ac:dyDescent="0.2"/>
    <row r="1599" ht="14.25" x14ac:dyDescent="0.2"/>
    <row r="1600" ht="14.25" x14ac:dyDescent="0.2"/>
    <row r="1601" ht="14.25" x14ac:dyDescent="0.2"/>
    <row r="1602" ht="14.25" x14ac:dyDescent="0.2"/>
    <row r="1603" ht="14.25" x14ac:dyDescent="0.2"/>
    <row r="1604" ht="14.25" x14ac:dyDescent="0.2"/>
    <row r="1605" ht="14.25" x14ac:dyDescent="0.2"/>
    <row r="1606" ht="14.25" x14ac:dyDescent="0.2"/>
    <row r="1607" ht="14.25" x14ac:dyDescent="0.2"/>
    <row r="1608" ht="14.25" x14ac:dyDescent="0.2"/>
    <row r="1609" ht="14.25" x14ac:dyDescent="0.2"/>
    <row r="1610" ht="14.25" x14ac:dyDescent="0.2"/>
    <row r="1611" ht="14.25" x14ac:dyDescent="0.2"/>
    <row r="1612" ht="14.25" x14ac:dyDescent="0.2"/>
    <row r="1613" ht="14.25" x14ac:dyDescent="0.2"/>
    <row r="1614" ht="14.25" x14ac:dyDescent="0.2"/>
    <row r="1615" ht="14.25" x14ac:dyDescent="0.2"/>
    <row r="1616" ht="14.25" x14ac:dyDescent="0.2"/>
    <row r="1617" ht="14.25" x14ac:dyDescent="0.2"/>
    <row r="1618" ht="14.25" x14ac:dyDescent="0.2"/>
    <row r="1619" ht="14.25" x14ac:dyDescent="0.2"/>
    <row r="1620" ht="14.25" x14ac:dyDescent="0.2"/>
    <row r="1621" ht="14.25" x14ac:dyDescent="0.2"/>
    <row r="1622" ht="14.25" x14ac:dyDescent="0.2"/>
    <row r="1623" ht="14.25" x14ac:dyDescent="0.2"/>
    <row r="1624" ht="14.25" x14ac:dyDescent="0.2"/>
    <row r="1625" ht="14.25" x14ac:dyDescent="0.2"/>
    <row r="1626" ht="14.25" x14ac:dyDescent="0.2"/>
    <row r="1627" ht="14.25" x14ac:dyDescent="0.2"/>
    <row r="1628" ht="14.25" x14ac:dyDescent="0.2"/>
    <row r="1629" ht="14.25" x14ac:dyDescent="0.2"/>
    <row r="1630" ht="14.25" x14ac:dyDescent="0.2"/>
    <row r="1631" ht="14.25" x14ac:dyDescent="0.2"/>
    <row r="1632" ht="14.25" x14ac:dyDescent="0.2"/>
    <row r="1633" ht="14.25" x14ac:dyDescent="0.2"/>
    <row r="1634" ht="14.25" x14ac:dyDescent="0.2"/>
    <row r="1635" ht="14.25" x14ac:dyDescent="0.2"/>
    <row r="1636" ht="14.25" x14ac:dyDescent="0.2"/>
    <row r="1637" ht="14.25" x14ac:dyDescent="0.2"/>
    <row r="1638" ht="14.25" x14ac:dyDescent="0.2"/>
    <row r="1639" ht="14.25" x14ac:dyDescent="0.2"/>
    <row r="1640" ht="14.25" x14ac:dyDescent="0.2"/>
    <row r="1641" ht="14.25" x14ac:dyDescent="0.2"/>
    <row r="1642" ht="14.25" x14ac:dyDescent="0.2"/>
    <row r="1643" ht="14.25" x14ac:dyDescent="0.2"/>
    <row r="1644" ht="14.25" x14ac:dyDescent="0.2"/>
    <row r="1645" ht="14.25" x14ac:dyDescent="0.2"/>
    <row r="1646" ht="14.25" x14ac:dyDescent="0.2"/>
    <row r="1647" ht="14.25" x14ac:dyDescent="0.2"/>
    <row r="1648" ht="14.25" x14ac:dyDescent="0.2"/>
    <row r="1649" ht="14.25" x14ac:dyDescent="0.2"/>
    <row r="1650" ht="14.25" x14ac:dyDescent="0.2"/>
    <row r="1651" ht="14.25" x14ac:dyDescent="0.2"/>
    <row r="1652" ht="14.25" x14ac:dyDescent="0.2"/>
    <row r="1653" ht="14.25" x14ac:dyDescent="0.2"/>
    <row r="1654" ht="14.25" x14ac:dyDescent="0.2"/>
    <row r="1655" ht="14.25" x14ac:dyDescent="0.2"/>
    <row r="1656" ht="14.25" x14ac:dyDescent="0.2"/>
    <row r="1657" ht="14.25" x14ac:dyDescent="0.2"/>
    <row r="1658" ht="14.25" x14ac:dyDescent="0.2"/>
    <row r="1659" ht="14.25" x14ac:dyDescent="0.2"/>
    <row r="1660" ht="14.25" x14ac:dyDescent="0.2"/>
    <row r="1661" ht="14.25" x14ac:dyDescent="0.2"/>
    <row r="1662" ht="14.25" x14ac:dyDescent="0.2"/>
    <row r="1663" ht="14.25" x14ac:dyDescent="0.2"/>
    <row r="1664" ht="14.25" x14ac:dyDescent="0.2"/>
    <row r="1665" ht="14.25" x14ac:dyDescent="0.2"/>
    <row r="1666" ht="14.25" x14ac:dyDescent="0.2"/>
    <row r="1667" ht="14.25" x14ac:dyDescent="0.2"/>
    <row r="1668" ht="14.25" x14ac:dyDescent="0.2"/>
    <row r="1669" ht="14.25" x14ac:dyDescent="0.2"/>
    <row r="1670" ht="14.25" x14ac:dyDescent="0.2"/>
    <row r="1671" ht="14.25" x14ac:dyDescent="0.2"/>
    <row r="1672" ht="14.25" x14ac:dyDescent="0.2"/>
    <row r="1673" ht="14.25" x14ac:dyDescent="0.2"/>
    <row r="1674" ht="14.25" x14ac:dyDescent="0.2"/>
    <row r="1675" ht="14.25" x14ac:dyDescent="0.2"/>
    <row r="1676" ht="14.25" x14ac:dyDescent="0.2"/>
    <row r="1677" ht="14.25" x14ac:dyDescent="0.2"/>
  </sheetData>
  <mergeCells count="83">
    <mergeCell ref="A853:F853"/>
    <mergeCell ref="A854:F854"/>
    <mergeCell ref="A855:F855"/>
    <mergeCell ref="A856:F856"/>
    <mergeCell ref="A857:F857"/>
    <mergeCell ref="A852:F852"/>
    <mergeCell ref="A841:F841"/>
    <mergeCell ref="A842:F842"/>
    <mergeCell ref="A843:F843"/>
    <mergeCell ref="A844:F844"/>
    <mergeCell ref="A845:F845"/>
    <mergeCell ref="A846:F846"/>
    <mergeCell ref="A847:F847"/>
    <mergeCell ref="A848:F848"/>
    <mergeCell ref="A849:F849"/>
    <mergeCell ref="A850:F850"/>
    <mergeCell ref="A851:F851"/>
    <mergeCell ref="A840:F840"/>
    <mergeCell ref="A829:F829"/>
    <mergeCell ref="A830:F830"/>
    <mergeCell ref="A831:F831"/>
    <mergeCell ref="A832:F832"/>
    <mergeCell ref="A833:F833"/>
    <mergeCell ref="A834:F834"/>
    <mergeCell ref="A835:F835"/>
    <mergeCell ref="A836:F836"/>
    <mergeCell ref="A837:F837"/>
    <mergeCell ref="A838:F838"/>
    <mergeCell ref="A839:F839"/>
    <mergeCell ref="A828:F828"/>
    <mergeCell ref="A817:F817"/>
    <mergeCell ref="A818:F818"/>
    <mergeCell ref="A819:F819"/>
    <mergeCell ref="A820:F820"/>
    <mergeCell ref="A821:F821"/>
    <mergeCell ref="A822:F822"/>
    <mergeCell ref="A823:F823"/>
    <mergeCell ref="A824:F824"/>
    <mergeCell ref="A825:F825"/>
    <mergeCell ref="A826:F826"/>
    <mergeCell ref="A827:F827"/>
    <mergeCell ref="A816:F816"/>
    <mergeCell ref="A805:F805"/>
    <mergeCell ref="A806:F806"/>
    <mergeCell ref="A807:F807"/>
    <mergeCell ref="A808:F808"/>
    <mergeCell ref="A809:F809"/>
    <mergeCell ref="A810:F810"/>
    <mergeCell ref="A811:F811"/>
    <mergeCell ref="A812:F812"/>
    <mergeCell ref="A813:F813"/>
    <mergeCell ref="A814:F814"/>
    <mergeCell ref="A815:F815"/>
    <mergeCell ref="A804:F804"/>
    <mergeCell ref="A793:F793"/>
    <mergeCell ref="A794:F794"/>
    <mergeCell ref="A795:F795"/>
    <mergeCell ref="A796:F796"/>
    <mergeCell ref="A797:F797"/>
    <mergeCell ref="A798:F798"/>
    <mergeCell ref="A799:F799"/>
    <mergeCell ref="A800:F800"/>
    <mergeCell ref="A801:F801"/>
    <mergeCell ref="A802:F802"/>
    <mergeCell ref="A803:F803"/>
    <mergeCell ref="A792:F792"/>
    <mergeCell ref="A756:I756"/>
    <mergeCell ref="A782:F782"/>
    <mergeCell ref="A783:F783"/>
    <mergeCell ref="A784:F784"/>
    <mergeCell ref="A785:F785"/>
    <mergeCell ref="A786:F786"/>
    <mergeCell ref="A787:F787"/>
    <mergeCell ref="A788:F788"/>
    <mergeCell ref="A789:F789"/>
    <mergeCell ref="A790:F790"/>
    <mergeCell ref="A791:F791"/>
    <mergeCell ref="A731:I731"/>
    <mergeCell ref="A1:J1"/>
    <mergeCell ref="A2:J2"/>
    <mergeCell ref="A3:J3"/>
    <mergeCell ref="B4:J4"/>
    <mergeCell ref="A5:J5"/>
  </mergeCells>
  <dataValidations count="4">
    <dataValidation type="list" allowBlank="1" sqref="B758:B769">
      <formula1>"FGS-1,FGS-2,FGS-3,FGA-1,FGA-2,FGA-3"</formula1>
    </dataValidation>
    <dataValidation type="list" allowBlank="1" sqref="B733:B747">
      <formula1>"FDA,FDA-1,FDA-2,FDA-3,FDA-4"</formula1>
    </dataValidation>
    <dataValidation type="list" allowBlank="1" sqref="B7:B716">
      <formula1>"DAS,DAS-1,DAS-2,DAS-3,DAS-4,DAS-5,CAA-1,CAA-2,CAA-3,CAA-4,CAA-5"</formula1>
    </dataValidation>
    <dataValidation type="list" allowBlank="1" sqref="D7:D716 D733:D747 D758:D769">
      <formula1>"AGP,CLH,CLT,COM,CTD,CTI,DES,DISP,ELE,ESG,EST,EXM,EXQ,EXR,FRQ,REV,VAGO"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677"/>
  <sheetViews>
    <sheetView tabSelected="1" workbookViewId="0">
      <selection activeCell="F19" sqref="F19"/>
    </sheetView>
  </sheetViews>
  <sheetFormatPr defaultColWidth="12.625" defaultRowHeight="15" customHeight="1" x14ac:dyDescent="0.2"/>
  <cols>
    <col min="1" max="1" width="79.625" style="229" customWidth="1"/>
    <col min="2" max="2" width="12" style="229" customWidth="1"/>
    <col min="3" max="3" width="17.375" style="229" customWidth="1"/>
    <col min="4" max="4" width="14.5" style="229" customWidth="1"/>
    <col min="5" max="5" width="9.875" style="229" customWidth="1"/>
    <col min="6" max="6" width="62.75" style="229" bestFit="1" customWidth="1"/>
    <col min="7" max="7" width="19.875" style="229" customWidth="1"/>
    <col min="8" max="8" width="18.25" style="229" customWidth="1"/>
    <col min="9" max="9" width="17.875" style="229" customWidth="1"/>
    <col min="10" max="10" width="15" style="229" customWidth="1"/>
    <col min="11" max="16" width="8" style="229" customWidth="1"/>
    <col min="17" max="17" width="43.875" style="229" customWidth="1"/>
    <col min="18" max="30" width="8" style="229" customWidth="1"/>
    <col min="31" max="16384" width="12.625" style="229"/>
  </cols>
  <sheetData>
    <row r="1" spans="1:30" ht="21" x14ac:dyDescent="0.35">
      <c r="A1" s="242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43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43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1054</v>
      </c>
      <c r="B4" s="244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9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129"/>
      <c r="L5" s="130"/>
      <c r="M5" s="131"/>
      <c r="N5" s="131"/>
      <c r="O5" s="131"/>
      <c r="P5" s="131"/>
      <c r="Q5" s="131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32"/>
      <c r="L6" s="133"/>
      <c r="M6" s="133"/>
      <c r="N6" s="133"/>
      <c r="O6" s="133"/>
      <c r="P6" s="133"/>
      <c r="Q6" s="133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x14ac:dyDescent="0.2">
      <c r="A7" s="81" t="s">
        <v>593</v>
      </c>
      <c r="B7" s="48" t="s">
        <v>23</v>
      </c>
      <c r="C7" s="48" t="s">
        <v>212</v>
      </c>
      <c r="D7" s="48" t="s">
        <v>189</v>
      </c>
      <c r="E7" s="135">
        <v>1</v>
      </c>
      <c r="F7" s="81" t="s">
        <v>347</v>
      </c>
      <c r="G7" s="136">
        <v>0</v>
      </c>
      <c r="H7" s="136">
        <v>0</v>
      </c>
      <c r="I7" s="136">
        <v>18810</v>
      </c>
      <c r="J7" s="137">
        <f>SUM(G7:I7)</f>
        <v>18810</v>
      </c>
      <c r="K7" s="138"/>
      <c r="L7" s="138"/>
      <c r="M7" s="138"/>
      <c r="N7" s="138"/>
      <c r="O7" s="138"/>
      <c r="P7" s="138"/>
      <c r="Q7" s="138"/>
      <c r="R7" s="49"/>
      <c r="S7" s="49"/>
      <c r="T7" s="49"/>
      <c r="U7" s="49"/>
      <c r="V7" s="49"/>
      <c r="W7" s="49"/>
      <c r="X7" s="49"/>
      <c r="Y7" s="49"/>
      <c r="Z7" s="49"/>
      <c r="AA7" s="5"/>
      <c r="AB7" s="5"/>
      <c r="AC7" s="5"/>
      <c r="AD7" s="5"/>
    </row>
    <row r="8" spans="1:30" x14ac:dyDescent="0.2">
      <c r="A8" s="81" t="s">
        <v>594</v>
      </c>
      <c r="B8" s="48" t="s">
        <v>25</v>
      </c>
      <c r="C8" s="48" t="s">
        <v>191</v>
      </c>
      <c r="D8" s="48" t="s">
        <v>189</v>
      </c>
      <c r="E8" s="135">
        <v>1</v>
      </c>
      <c r="F8" s="81" t="s">
        <v>182</v>
      </c>
      <c r="G8" s="136">
        <v>0</v>
      </c>
      <c r="H8" s="136">
        <v>0</v>
      </c>
      <c r="I8" s="136">
        <v>11440</v>
      </c>
      <c r="J8" s="137">
        <f t="shared" ref="J8:J169" si="0">SUM(G8:I8)</f>
        <v>11440</v>
      </c>
      <c r="K8" s="138"/>
      <c r="L8" s="138"/>
      <c r="M8" s="138"/>
      <c r="N8" s="138"/>
      <c r="O8" s="138"/>
      <c r="P8" s="138"/>
      <c r="Q8" s="138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81" t="s">
        <v>982</v>
      </c>
      <c r="B9" s="48" t="s">
        <v>25</v>
      </c>
      <c r="C9" s="83" t="s">
        <v>785</v>
      </c>
      <c r="D9" s="48" t="s">
        <v>190</v>
      </c>
      <c r="E9" s="135">
        <v>1</v>
      </c>
      <c r="F9" s="81" t="s">
        <v>981</v>
      </c>
      <c r="G9" s="136">
        <v>0</v>
      </c>
      <c r="H9" s="136">
        <v>2860</v>
      </c>
      <c r="I9" s="136">
        <v>11440</v>
      </c>
      <c r="J9" s="137">
        <f t="shared" si="0"/>
        <v>14300</v>
      </c>
      <c r="K9" s="138"/>
      <c r="L9" s="138"/>
      <c r="M9" s="138"/>
      <c r="N9" s="138"/>
      <c r="O9" s="138"/>
      <c r="P9" s="138"/>
      <c r="Q9" s="138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81" t="s">
        <v>233</v>
      </c>
      <c r="B10" s="48" t="s">
        <v>25</v>
      </c>
      <c r="C10" s="48" t="s">
        <v>186</v>
      </c>
      <c r="D10" s="48" t="s">
        <v>189</v>
      </c>
      <c r="E10" s="135">
        <v>1</v>
      </c>
      <c r="F10" s="81" t="s">
        <v>183</v>
      </c>
      <c r="G10" s="136">
        <v>0</v>
      </c>
      <c r="H10" s="136">
        <v>0</v>
      </c>
      <c r="I10" s="136">
        <v>11440</v>
      </c>
      <c r="J10" s="137">
        <f t="shared" si="0"/>
        <v>11440</v>
      </c>
      <c r="K10" s="138"/>
      <c r="L10" s="138"/>
      <c r="M10" s="138"/>
      <c r="N10" s="138"/>
      <c r="O10" s="138"/>
      <c r="P10" s="138"/>
      <c r="Q10" s="138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81" t="s">
        <v>751</v>
      </c>
      <c r="B11" s="48" t="s">
        <v>25</v>
      </c>
      <c r="C11" s="48" t="s">
        <v>749</v>
      </c>
      <c r="D11" s="48" t="s">
        <v>190</v>
      </c>
      <c r="E11" s="135">
        <v>1</v>
      </c>
      <c r="F11" s="204" t="s">
        <v>576</v>
      </c>
      <c r="G11" s="136">
        <v>0</v>
      </c>
      <c r="H11" s="136">
        <v>2860</v>
      </c>
      <c r="I11" s="136">
        <v>11440</v>
      </c>
      <c r="J11" s="137">
        <f t="shared" si="0"/>
        <v>14300</v>
      </c>
      <c r="K11" s="138"/>
      <c r="L11" s="138"/>
      <c r="M11" s="138"/>
      <c r="N11" s="138"/>
      <c r="O11" s="138"/>
      <c r="P11" s="138"/>
      <c r="Q11" s="138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x14ac:dyDescent="0.2">
      <c r="A12" s="81" t="s">
        <v>197</v>
      </c>
      <c r="B12" s="48" t="s">
        <v>25</v>
      </c>
      <c r="C12" s="48" t="s">
        <v>188</v>
      </c>
      <c r="D12" s="48" t="s">
        <v>190</v>
      </c>
      <c r="E12" s="135">
        <v>1</v>
      </c>
      <c r="F12" s="81" t="s">
        <v>194</v>
      </c>
      <c r="G12" s="136">
        <v>0</v>
      </c>
      <c r="H12" s="136">
        <v>2860</v>
      </c>
      <c r="I12" s="136">
        <v>11440</v>
      </c>
      <c r="J12" s="137">
        <f t="shared" si="0"/>
        <v>14300</v>
      </c>
      <c r="K12" s="138"/>
      <c r="L12" s="138"/>
      <c r="M12" s="138"/>
      <c r="N12" s="138"/>
      <c r="O12" s="138"/>
      <c r="P12" s="138"/>
      <c r="Q12" s="138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x14ac:dyDescent="0.2">
      <c r="A13" s="82" t="s">
        <v>754</v>
      </c>
      <c r="B13" s="48" t="s">
        <v>25</v>
      </c>
      <c r="C13" s="83" t="s">
        <v>187</v>
      </c>
      <c r="D13" s="48" t="s">
        <v>190</v>
      </c>
      <c r="E13" s="135">
        <v>1</v>
      </c>
      <c r="F13" s="204" t="s">
        <v>720</v>
      </c>
      <c r="G13" s="136">
        <v>0</v>
      </c>
      <c r="H13" s="136">
        <v>2860</v>
      </c>
      <c r="I13" s="136">
        <v>11440</v>
      </c>
      <c r="J13" s="137">
        <f t="shared" si="0"/>
        <v>14300</v>
      </c>
      <c r="K13" s="138"/>
      <c r="L13" s="138"/>
      <c r="M13" s="138"/>
      <c r="N13" s="138"/>
      <c r="O13" s="138"/>
      <c r="P13" s="138"/>
      <c r="Q13" s="138"/>
      <c r="R13" s="49"/>
      <c r="S13" s="49"/>
      <c r="T13" s="49"/>
      <c r="U13" s="49"/>
      <c r="V13" s="49"/>
      <c r="W13" s="49"/>
      <c r="X13" s="49"/>
      <c r="Y13" s="49"/>
      <c r="Z13" s="49"/>
      <c r="AA13" s="5"/>
      <c r="AB13" s="5"/>
      <c r="AC13" s="5"/>
      <c r="AD13" s="5"/>
    </row>
    <row r="14" spans="1:30" x14ac:dyDescent="0.2">
      <c r="A14" s="81" t="s">
        <v>847</v>
      </c>
      <c r="B14" s="48" t="s">
        <v>25</v>
      </c>
      <c r="C14" s="83" t="s">
        <v>777</v>
      </c>
      <c r="D14" s="48" t="s">
        <v>190</v>
      </c>
      <c r="E14" s="135">
        <v>1</v>
      </c>
      <c r="F14" s="204" t="s">
        <v>846</v>
      </c>
      <c r="G14" s="136">
        <v>0</v>
      </c>
      <c r="H14" s="136">
        <v>2860</v>
      </c>
      <c r="I14" s="136">
        <v>11440</v>
      </c>
      <c r="J14" s="137">
        <f t="shared" si="0"/>
        <v>14300</v>
      </c>
      <c r="K14" s="138"/>
      <c r="L14" s="138"/>
      <c r="M14" s="138"/>
      <c r="N14" s="138"/>
      <c r="O14" s="138"/>
      <c r="P14" s="138"/>
      <c r="Q14" s="138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61" t="s">
        <v>545</v>
      </c>
      <c r="B15" s="48" t="s">
        <v>27</v>
      </c>
      <c r="C15" s="48" t="s">
        <v>212</v>
      </c>
      <c r="D15" s="48" t="s">
        <v>190</v>
      </c>
      <c r="E15" s="143">
        <v>1</v>
      </c>
      <c r="F15" s="81" t="s">
        <v>289</v>
      </c>
      <c r="G15" s="136">
        <v>0</v>
      </c>
      <c r="H15" s="136">
        <v>1865.22</v>
      </c>
      <c r="I15" s="136">
        <v>7460.87</v>
      </c>
      <c r="J15" s="137">
        <f>SUM(G15:I15)</f>
        <v>9326.09</v>
      </c>
      <c r="K15" s="138"/>
      <c r="L15" s="138"/>
      <c r="M15" s="138"/>
      <c r="N15" s="138"/>
      <c r="O15" s="138"/>
      <c r="P15" s="138"/>
      <c r="Q15" s="138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</row>
    <row r="16" spans="1:30" ht="15.75" customHeight="1" x14ac:dyDescent="0.2">
      <c r="A16" s="81" t="s">
        <v>195</v>
      </c>
      <c r="B16" s="48" t="s">
        <v>27</v>
      </c>
      <c r="C16" s="83" t="s">
        <v>212</v>
      </c>
      <c r="D16" s="48" t="s">
        <v>190</v>
      </c>
      <c r="E16" s="135">
        <v>1</v>
      </c>
      <c r="F16" s="82" t="s">
        <v>596</v>
      </c>
      <c r="G16" s="136">
        <v>0</v>
      </c>
      <c r="H16" s="136">
        <v>1865.22</v>
      </c>
      <c r="I16" s="136">
        <v>7460.87</v>
      </c>
      <c r="J16" s="137">
        <f t="shared" si="0"/>
        <v>9326.09</v>
      </c>
      <c r="K16" s="138"/>
      <c r="L16" s="138"/>
      <c r="M16" s="138"/>
      <c r="N16" s="138"/>
      <c r="O16" s="138"/>
      <c r="P16" s="138"/>
      <c r="Q16" s="138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2" t="s">
        <v>750</v>
      </c>
      <c r="B17" s="48" t="s">
        <v>27</v>
      </c>
      <c r="C17" s="83" t="s">
        <v>749</v>
      </c>
      <c r="D17" s="48" t="s">
        <v>190</v>
      </c>
      <c r="E17" s="135">
        <v>1</v>
      </c>
      <c r="F17" s="63" t="s">
        <v>306</v>
      </c>
      <c r="G17" s="136">
        <v>0</v>
      </c>
      <c r="H17" s="136">
        <v>1865.22</v>
      </c>
      <c r="I17" s="136">
        <v>7460.87</v>
      </c>
      <c r="J17" s="137">
        <f t="shared" si="0"/>
        <v>9326.09</v>
      </c>
      <c r="K17" s="138"/>
      <c r="L17" s="138"/>
      <c r="M17" s="138"/>
      <c r="N17" s="138"/>
      <c r="O17" s="138"/>
      <c r="P17" s="138"/>
      <c r="Q17" s="138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x14ac:dyDescent="0.2">
      <c r="A18" s="81" t="s">
        <v>841</v>
      </c>
      <c r="B18" s="48" t="s">
        <v>27</v>
      </c>
      <c r="C18" s="83" t="s">
        <v>788</v>
      </c>
      <c r="D18" s="48" t="s">
        <v>190</v>
      </c>
      <c r="E18" s="135">
        <v>1</v>
      </c>
      <c r="F18" s="204" t="s">
        <v>840</v>
      </c>
      <c r="G18" s="136">
        <v>0</v>
      </c>
      <c r="H18" s="136">
        <v>1865.22</v>
      </c>
      <c r="I18" s="136">
        <v>7460.87</v>
      </c>
      <c r="J18" s="137">
        <f t="shared" si="0"/>
        <v>9326.09</v>
      </c>
      <c r="K18" s="138"/>
      <c r="L18" s="138"/>
      <c r="M18" s="138"/>
      <c r="N18" s="138"/>
      <c r="O18" s="138"/>
      <c r="P18" s="138"/>
      <c r="Q18" s="138"/>
      <c r="R18" s="49"/>
      <c r="S18" s="49"/>
      <c r="T18" s="49"/>
      <c r="U18" s="49"/>
      <c r="V18" s="49"/>
      <c r="W18" s="49"/>
      <c r="X18" s="49"/>
      <c r="Y18" s="49"/>
      <c r="Z18" s="49"/>
      <c r="AA18" s="5"/>
      <c r="AB18" s="5"/>
      <c r="AC18" s="5"/>
      <c r="AD18" s="5"/>
    </row>
    <row r="19" spans="1:30" x14ac:dyDescent="0.2">
      <c r="A19" s="81" t="s">
        <v>195</v>
      </c>
      <c r="B19" s="48" t="s">
        <v>27</v>
      </c>
      <c r="C19" s="83" t="s">
        <v>212</v>
      </c>
      <c r="D19" s="48" t="s">
        <v>190</v>
      </c>
      <c r="E19" s="135">
        <v>1</v>
      </c>
      <c r="F19" s="82" t="s">
        <v>597</v>
      </c>
      <c r="G19" s="136">
        <v>0</v>
      </c>
      <c r="H19" s="136">
        <v>1865.22</v>
      </c>
      <c r="I19" s="136">
        <v>7460.87</v>
      </c>
      <c r="J19" s="137">
        <f t="shared" si="0"/>
        <v>9326.09</v>
      </c>
      <c r="K19" s="138"/>
      <c r="L19" s="138"/>
      <c r="M19" s="138"/>
      <c r="N19" s="138"/>
      <c r="O19" s="138"/>
      <c r="P19" s="138"/>
      <c r="Q19" s="138"/>
      <c r="R19" s="49"/>
      <c r="S19" s="49"/>
      <c r="T19" s="49"/>
      <c r="U19" s="49"/>
      <c r="V19" s="49"/>
      <c r="W19" s="49"/>
      <c r="X19" s="49"/>
      <c r="Y19" s="49"/>
      <c r="Z19" s="49"/>
      <c r="AA19" s="5"/>
      <c r="AB19" s="5"/>
      <c r="AC19" s="5"/>
      <c r="AD19" s="5"/>
    </row>
    <row r="20" spans="1:30" s="106" customFormat="1" x14ac:dyDescent="0.2">
      <c r="A20" s="119" t="s">
        <v>598</v>
      </c>
      <c r="B20" s="67" t="s">
        <v>27</v>
      </c>
      <c r="C20" s="101" t="s">
        <v>212</v>
      </c>
      <c r="D20" s="67" t="s">
        <v>190</v>
      </c>
      <c r="E20" s="139">
        <v>1</v>
      </c>
      <c r="F20" s="119" t="s">
        <v>599</v>
      </c>
      <c r="G20" s="140">
        <v>0</v>
      </c>
      <c r="H20" s="140">
        <v>1865.22</v>
      </c>
      <c r="I20" s="140">
        <v>7460.87</v>
      </c>
      <c r="J20" s="141">
        <f t="shared" si="0"/>
        <v>9326.09</v>
      </c>
      <c r="K20" s="142"/>
      <c r="L20" s="142"/>
      <c r="M20" s="142"/>
      <c r="N20" s="142"/>
      <c r="O20" s="142"/>
      <c r="P20" s="142"/>
      <c r="Q20" s="142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</row>
    <row r="21" spans="1:30" s="106" customFormat="1" x14ac:dyDescent="0.2">
      <c r="A21" s="119" t="s">
        <v>204</v>
      </c>
      <c r="B21" s="67" t="s">
        <v>27</v>
      </c>
      <c r="C21" s="101" t="s">
        <v>191</v>
      </c>
      <c r="D21" s="48" t="s">
        <v>190</v>
      </c>
      <c r="E21" s="135">
        <v>1</v>
      </c>
      <c r="F21" s="204" t="s">
        <v>547</v>
      </c>
      <c r="G21" s="136">
        <v>0</v>
      </c>
      <c r="H21" s="140">
        <v>1865.22</v>
      </c>
      <c r="I21" s="140">
        <v>7460.87</v>
      </c>
      <c r="J21" s="137">
        <f>SUM(G21:I21)</f>
        <v>9326.09</v>
      </c>
      <c r="K21" s="142"/>
      <c r="L21" s="142"/>
      <c r="M21" s="142"/>
      <c r="N21" s="142"/>
      <c r="O21" s="142"/>
      <c r="P21" s="142"/>
      <c r="Q21" s="142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</row>
    <row r="22" spans="1:30" x14ac:dyDescent="0.2">
      <c r="A22" s="82" t="s">
        <v>757</v>
      </c>
      <c r="B22" s="48" t="s">
        <v>27</v>
      </c>
      <c r="C22" s="83" t="s">
        <v>212</v>
      </c>
      <c r="D22" s="48" t="s">
        <v>190</v>
      </c>
      <c r="E22" s="135">
        <v>1</v>
      </c>
      <c r="F22" s="82" t="s">
        <v>184</v>
      </c>
      <c r="G22" s="136">
        <v>0</v>
      </c>
      <c r="H22" s="140">
        <v>1865.22</v>
      </c>
      <c r="I22" s="140">
        <v>7460.87</v>
      </c>
      <c r="J22" s="137">
        <f t="shared" si="0"/>
        <v>9326.09</v>
      </c>
      <c r="K22" s="138"/>
      <c r="L22" s="138"/>
      <c r="M22" s="138"/>
      <c r="N22" s="138"/>
      <c r="O22" s="138"/>
      <c r="P22" s="138"/>
      <c r="Q22" s="138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82" t="s">
        <v>266</v>
      </c>
      <c r="B23" s="48" t="s">
        <v>27</v>
      </c>
      <c r="C23" s="83" t="s">
        <v>191</v>
      </c>
      <c r="D23" s="48" t="s">
        <v>190</v>
      </c>
      <c r="E23" s="135">
        <v>1</v>
      </c>
      <c r="F23" s="202" t="s">
        <v>225</v>
      </c>
      <c r="G23" s="136">
        <v>0</v>
      </c>
      <c r="H23" s="136">
        <v>1865.22</v>
      </c>
      <c r="I23" s="136">
        <v>7460.87</v>
      </c>
      <c r="J23" s="137">
        <f t="shared" si="0"/>
        <v>9326.09</v>
      </c>
      <c r="K23" s="138"/>
      <c r="L23" s="138"/>
      <c r="M23" s="138"/>
      <c r="N23" s="138"/>
      <c r="O23" s="138"/>
      <c r="P23" s="138"/>
      <c r="Q23" s="138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82" t="s">
        <v>938</v>
      </c>
      <c r="B24" s="48" t="s">
        <v>27</v>
      </c>
      <c r="C24" s="83" t="s">
        <v>212</v>
      </c>
      <c r="D24" s="48" t="s">
        <v>190</v>
      </c>
      <c r="E24" s="135">
        <v>1</v>
      </c>
      <c r="F24" s="82" t="s">
        <v>937</v>
      </c>
      <c r="G24" s="136">
        <v>0</v>
      </c>
      <c r="H24" s="136">
        <v>1865.22</v>
      </c>
      <c r="I24" s="136">
        <v>7460.87</v>
      </c>
      <c r="J24" s="137">
        <f t="shared" si="0"/>
        <v>9326.09</v>
      </c>
      <c r="K24" s="138"/>
      <c r="L24" s="138"/>
      <c r="M24" s="138"/>
      <c r="N24" s="138"/>
      <c r="O24" s="138"/>
      <c r="P24" s="138"/>
      <c r="Q24" s="13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82" t="s">
        <v>806</v>
      </c>
      <c r="B25" s="48" t="s">
        <v>27</v>
      </c>
      <c r="C25" s="83" t="s">
        <v>788</v>
      </c>
      <c r="D25" s="48" t="s">
        <v>190</v>
      </c>
      <c r="E25" s="135">
        <v>1</v>
      </c>
      <c r="F25" s="82" t="s">
        <v>230</v>
      </c>
      <c r="G25" s="136">
        <v>0</v>
      </c>
      <c r="H25" s="136">
        <v>1865.22</v>
      </c>
      <c r="I25" s="136">
        <v>7460.87</v>
      </c>
      <c r="J25" s="137">
        <f t="shared" si="0"/>
        <v>9326.09</v>
      </c>
      <c r="K25" s="138"/>
      <c r="L25" s="138"/>
      <c r="M25" s="138"/>
      <c r="N25" s="138"/>
      <c r="O25" s="138"/>
      <c r="P25" s="138"/>
      <c r="Q25" s="138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81" t="s">
        <v>210</v>
      </c>
      <c r="B26" s="48" t="s">
        <v>27</v>
      </c>
      <c r="C26" s="48" t="s">
        <v>213</v>
      </c>
      <c r="D26" s="48" t="s">
        <v>190</v>
      </c>
      <c r="E26" s="135">
        <v>1</v>
      </c>
      <c r="F26" s="81" t="s">
        <v>208</v>
      </c>
      <c r="G26" s="136">
        <v>0</v>
      </c>
      <c r="H26" s="136">
        <v>1865.22</v>
      </c>
      <c r="I26" s="136">
        <v>7460.87</v>
      </c>
      <c r="J26" s="137">
        <f t="shared" si="0"/>
        <v>9326.09</v>
      </c>
      <c r="K26" s="138"/>
      <c r="L26" s="138"/>
      <c r="M26" s="138"/>
      <c r="N26" s="138"/>
      <c r="O26" s="138"/>
      <c r="P26" s="138"/>
      <c r="Q26" s="138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81" t="s">
        <v>647</v>
      </c>
      <c r="B27" s="48" t="s">
        <v>27</v>
      </c>
      <c r="C27" s="48" t="s">
        <v>188</v>
      </c>
      <c r="D27" s="48" t="s">
        <v>189</v>
      </c>
      <c r="E27" s="135">
        <v>1</v>
      </c>
      <c r="F27" s="81" t="s">
        <v>223</v>
      </c>
      <c r="G27" s="136">
        <v>0</v>
      </c>
      <c r="H27" s="136">
        <v>0</v>
      </c>
      <c r="I27" s="136">
        <v>7460.87</v>
      </c>
      <c r="J27" s="137">
        <f t="shared" si="0"/>
        <v>7460.87</v>
      </c>
      <c r="K27" s="138"/>
      <c r="L27" s="138"/>
      <c r="M27" s="138"/>
      <c r="N27" s="138"/>
      <c r="O27" s="138"/>
      <c r="P27" s="138"/>
      <c r="Q27" s="138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82" t="s">
        <v>769</v>
      </c>
      <c r="B28" s="48" t="s">
        <v>27</v>
      </c>
      <c r="C28" s="83" t="s">
        <v>212</v>
      </c>
      <c r="D28" s="48" t="s">
        <v>189</v>
      </c>
      <c r="E28" s="135">
        <v>1</v>
      </c>
      <c r="F28" s="82" t="s">
        <v>768</v>
      </c>
      <c r="G28" s="136">
        <v>0</v>
      </c>
      <c r="H28" s="136">
        <v>0</v>
      </c>
      <c r="I28" s="136">
        <v>7460.87</v>
      </c>
      <c r="J28" s="137">
        <f t="shared" si="0"/>
        <v>7460.87</v>
      </c>
      <c r="K28" s="138"/>
      <c r="L28" s="138"/>
      <c r="M28" s="138"/>
      <c r="N28" s="138"/>
      <c r="O28" s="138"/>
      <c r="P28" s="138"/>
      <c r="Q28" s="138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82" t="s">
        <v>938</v>
      </c>
      <c r="B29" s="48" t="s">
        <v>27</v>
      </c>
      <c r="C29" s="83" t="s">
        <v>212</v>
      </c>
      <c r="D29" s="48" t="s">
        <v>190</v>
      </c>
      <c r="E29" s="135">
        <v>1</v>
      </c>
      <c r="F29" s="82" t="s">
        <v>634</v>
      </c>
      <c r="G29" s="136">
        <v>0</v>
      </c>
      <c r="H29" s="136">
        <v>1865.22</v>
      </c>
      <c r="I29" s="136">
        <v>7460.87</v>
      </c>
      <c r="J29" s="137">
        <f t="shared" si="0"/>
        <v>9326.09</v>
      </c>
      <c r="K29" s="138"/>
      <c r="L29" s="138"/>
      <c r="M29" s="138"/>
      <c r="N29" s="138"/>
      <c r="O29" s="138"/>
      <c r="P29" s="138"/>
      <c r="Q29" s="1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82" t="s">
        <v>1017</v>
      </c>
      <c r="B30" s="48" t="s">
        <v>27</v>
      </c>
      <c r="C30" s="83" t="s">
        <v>188</v>
      </c>
      <c r="D30" s="48" t="s">
        <v>190</v>
      </c>
      <c r="E30" s="135">
        <v>1</v>
      </c>
      <c r="F30" s="82" t="s">
        <v>287</v>
      </c>
      <c r="G30" s="136">
        <v>0</v>
      </c>
      <c r="H30" s="136">
        <v>1865.22</v>
      </c>
      <c r="I30" s="136">
        <v>7460.87</v>
      </c>
      <c r="J30" s="137">
        <f t="shared" si="0"/>
        <v>9326.09</v>
      </c>
      <c r="K30" s="138"/>
      <c r="L30" s="138"/>
      <c r="M30" s="138"/>
      <c r="N30" s="138"/>
      <c r="O30" s="138"/>
      <c r="P30" s="138"/>
      <c r="Q30" s="13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81" t="s">
        <v>778</v>
      </c>
      <c r="B31" s="48" t="s">
        <v>27</v>
      </c>
      <c r="C31" s="83" t="s">
        <v>777</v>
      </c>
      <c r="D31" s="48" t="s">
        <v>190</v>
      </c>
      <c r="E31" s="135">
        <v>1</v>
      </c>
      <c r="F31" s="204" t="s">
        <v>776</v>
      </c>
      <c r="G31" s="136">
        <v>0</v>
      </c>
      <c r="H31" s="136">
        <v>1865.22</v>
      </c>
      <c r="I31" s="136">
        <v>7460.87</v>
      </c>
      <c r="J31" s="137">
        <f t="shared" si="0"/>
        <v>9326.09</v>
      </c>
      <c r="K31" s="138"/>
      <c r="L31" s="138"/>
      <c r="M31" s="138"/>
      <c r="N31" s="138"/>
      <c r="O31" s="138"/>
      <c r="P31" s="138"/>
      <c r="Q31" s="13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81" t="s">
        <v>783</v>
      </c>
      <c r="B32" s="48" t="s">
        <v>27</v>
      </c>
      <c r="C32" s="83" t="s">
        <v>749</v>
      </c>
      <c r="D32" s="48" t="s">
        <v>190</v>
      </c>
      <c r="E32" s="135">
        <v>1</v>
      </c>
      <c r="F32" s="204" t="s">
        <v>782</v>
      </c>
      <c r="G32" s="136">
        <v>0</v>
      </c>
      <c r="H32" s="136">
        <v>1865.22</v>
      </c>
      <c r="I32" s="136">
        <v>7460.87</v>
      </c>
      <c r="J32" s="137">
        <f t="shared" si="0"/>
        <v>9326.09</v>
      </c>
      <c r="K32" s="138"/>
      <c r="L32" s="138"/>
      <c r="M32" s="138"/>
      <c r="N32" s="138"/>
      <c r="O32" s="138"/>
      <c r="P32" s="138"/>
      <c r="Q32" s="138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81" t="s">
        <v>218</v>
      </c>
      <c r="B33" s="48" t="s">
        <v>27</v>
      </c>
      <c r="C33" s="48" t="s">
        <v>212</v>
      </c>
      <c r="D33" s="48" t="s">
        <v>190</v>
      </c>
      <c r="E33" s="135">
        <v>1</v>
      </c>
      <c r="F33" s="81" t="s">
        <v>577</v>
      </c>
      <c r="G33" s="136">
        <v>0</v>
      </c>
      <c r="H33" s="136">
        <v>1865.22</v>
      </c>
      <c r="I33" s="136">
        <v>7460.87</v>
      </c>
      <c r="J33" s="137">
        <f t="shared" si="0"/>
        <v>9326.09</v>
      </c>
      <c r="K33" s="138"/>
      <c r="L33" s="138"/>
      <c r="M33" s="138"/>
      <c r="N33" s="138"/>
      <c r="O33" s="138"/>
      <c r="P33" s="138"/>
      <c r="Q33" s="138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82" t="s">
        <v>958</v>
      </c>
      <c r="B34" s="48" t="s">
        <v>27</v>
      </c>
      <c r="C34" s="83" t="s">
        <v>187</v>
      </c>
      <c r="D34" s="48" t="s">
        <v>190</v>
      </c>
      <c r="E34" s="135">
        <v>1</v>
      </c>
      <c r="F34" s="82" t="s">
        <v>957</v>
      </c>
      <c r="G34" s="136">
        <v>0</v>
      </c>
      <c r="H34" s="136">
        <v>1865.22</v>
      </c>
      <c r="I34" s="136">
        <v>7460.87</v>
      </c>
      <c r="J34" s="137">
        <f t="shared" si="0"/>
        <v>9326.09</v>
      </c>
      <c r="K34" s="138"/>
      <c r="L34" s="138"/>
      <c r="M34" s="138"/>
      <c r="N34" s="138"/>
      <c r="O34" s="138"/>
      <c r="P34" s="138"/>
      <c r="Q34" s="13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82" t="s">
        <v>938</v>
      </c>
      <c r="B35" s="48" t="s">
        <v>27</v>
      </c>
      <c r="C35" s="83" t="s">
        <v>777</v>
      </c>
      <c r="D35" s="48" t="s">
        <v>190</v>
      </c>
      <c r="E35" s="135">
        <v>1</v>
      </c>
      <c r="F35" s="82" t="s">
        <v>997</v>
      </c>
      <c r="G35" s="136">
        <v>0</v>
      </c>
      <c r="H35" s="136">
        <v>1865.22</v>
      </c>
      <c r="I35" s="136">
        <v>7460.87</v>
      </c>
      <c r="J35" s="137">
        <f t="shared" si="0"/>
        <v>9326.09</v>
      </c>
      <c r="K35" s="138"/>
      <c r="L35" s="138"/>
      <c r="M35" s="138"/>
      <c r="N35" s="138"/>
      <c r="O35" s="138"/>
      <c r="P35" s="138"/>
      <c r="Q35" s="13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x14ac:dyDescent="0.2">
      <c r="A36" s="82" t="s">
        <v>938</v>
      </c>
      <c r="B36" s="48" t="s">
        <v>27</v>
      </c>
      <c r="C36" s="83" t="s">
        <v>212</v>
      </c>
      <c r="D36" s="48" t="s">
        <v>190</v>
      </c>
      <c r="E36" s="135">
        <v>1</v>
      </c>
      <c r="F36" s="82" t="s">
        <v>1012</v>
      </c>
      <c r="G36" s="136">
        <v>0</v>
      </c>
      <c r="H36" s="136">
        <v>1865.22</v>
      </c>
      <c r="I36" s="136">
        <v>7460.87</v>
      </c>
      <c r="J36" s="137">
        <f t="shared" si="0"/>
        <v>9326.09</v>
      </c>
      <c r="K36" s="138"/>
      <c r="L36" s="138"/>
      <c r="M36" s="138"/>
      <c r="N36" s="138"/>
      <c r="O36" s="138"/>
      <c r="P36" s="138"/>
      <c r="Q36" s="138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1:30" x14ac:dyDescent="0.2">
      <c r="A37" s="82" t="s">
        <v>938</v>
      </c>
      <c r="B37" s="48" t="s">
        <v>27</v>
      </c>
      <c r="C37" s="83" t="s">
        <v>749</v>
      </c>
      <c r="D37" s="48" t="s">
        <v>190</v>
      </c>
      <c r="E37" s="135">
        <v>1</v>
      </c>
      <c r="F37" s="82" t="s">
        <v>1036</v>
      </c>
      <c r="G37" s="136">
        <v>0</v>
      </c>
      <c r="H37" s="136">
        <v>1865.22</v>
      </c>
      <c r="I37" s="136">
        <v>7460.87</v>
      </c>
      <c r="J37" s="137">
        <f t="shared" si="0"/>
        <v>9326.09</v>
      </c>
      <c r="K37" s="138"/>
      <c r="L37" s="138"/>
      <c r="M37" s="138"/>
      <c r="N37" s="138"/>
      <c r="O37" s="138"/>
      <c r="P37" s="138"/>
      <c r="Q37" s="138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</row>
    <row r="38" spans="1:30" x14ac:dyDescent="0.2">
      <c r="A38" s="82" t="s">
        <v>938</v>
      </c>
      <c r="B38" s="48" t="s">
        <v>27</v>
      </c>
      <c r="C38" s="83" t="s">
        <v>785</v>
      </c>
      <c r="D38" s="48" t="s">
        <v>190</v>
      </c>
      <c r="E38" s="135">
        <v>1</v>
      </c>
      <c r="F38" s="82" t="s">
        <v>1043</v>
      </c>
      <c r="G38" s="136">
        <v>0</v>
      </c>
      <c r="H38" s="136">
        <v>1865.22</v>
      </c>
      <c r="I38" s="136">
        <v>7460.87</v>
      </c>
      <c r="J38" s="137">
        <f t="shared" si="0"/>
        <v>9326.09</v>
      </c>
      <c r="K38" s="138"/>
      <c r="L38" s="138"/>
      <c r="M38" s="138"/>
      <c r="N38" s="138"/>
      <c r="O38" s="138"/>
      <c r="P38" s="138"/>
      <c r="Q38" s="138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 spans="1:30" x14ac:dyDescent="0.2">
      <c r="A39" s="54" t="s">
        <v>192</v>
      </c>
      <c r="B39" s="48" t="s">
        <v>27</v>
      </c>
      <c r="C39" s="52" t="s">
        <v>192</v>
      </c>
      <c r="D39" s="48" t="s">
        <v>192</v>
      </c>
      <c r="E39" s="135">
        <v>1</v>
      </c>
      <c r="F39" s="54" t="s">
        <v>192</v>
      </c>
      <c r="G39" s="136">
        <v>0</v>
      </c>
      <c r="H39" s="136">
        <v>0</v>
      </c>
      <c r="I39" s="136">
        <v>0</v>
      </c>
      <c r="J39" s="137">
        <f t="shared" si="0"/>
        <v>0</v>
      </c>
      <c r="K39" s="138"/>
      <c r="L39" s="138"/>
      <c r="M39" s="138"/>
      <c r="N39" s="138"/>
      <c r="O39" s="138"/>
      <c r="P39" s="138"/>
      <c r="Q39" s="138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spans="1:30" x14ac:dyDescent="0.2">
      <c r="A40" s="54" t="s">
        <v>192</v>
      </c>
      <c r="B40" s="48" t="s">
        <v>27</v>
      </c>
      <c r="C40" s="52" t="s">
        <v>192</v>
      </c>
      <c r="D40" s="48" t="s">
        <v>192</v>
      </c>
      <c r="E40" s="135">
        <v>1</v>
      </c>
      <c r="F40" s="54" t="s">
        <v>192</v>
      </c>
      <c r="G40" s="136">
        <v>0</v>
      </c>
      <c r="H40" s="136">
        <v>0</v>
      </c>
      <c r="I40" s="136">
        <v>0</v>
      </c>
      <c r="J40" s="137">
        <f t="shared" si="0"/>
        <v>0</v>
      </c>
      <c r="K40" s="138"/>
      <c r="L40" s="138"/>
      <c r="M40" s="138"/>
      <c r="N40" s="138"/>
      <c r="O40" s="138"/>
      <c r="P40" s="138"/>
      <c r="Q40" s="138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spans="1:30" x14ac:dyDescent="0.2">
      <c r="A41" s="54" t="s">
        <v>192</v>
      </c>
      <c r="B41" s="48" t="s">
        <v>27</v>
      </c>
      <c r="C41" s="52" t="s">
        <v>192</v>
      </c>
      <c r="D41" s="48" t="s">
        <v>192</v>
      </c>
      <c r="E41" s="135">
        <v>1</v>
      </c>
      <c r="F41" s="54" t="s">
        <v>192</v>
      </c>
      <c r="G41" s="136">
        <v>0</v>
      </c>
      <c r="H41" s="136">
        <v>0</v>
      </c>
      <c r="I41" s="136">
        <v>0</v>
      </c>
      <c r="J41" s="137">
        <f t="shared" si="0"/>
        <v>0</v>
      </c>
      <c r="K41" s="138"/>
      <c r="L41" s="138"/>
      <c r="M41" s="138"/>
      <c r="N41" s="138"/>
      <c r="O41" s="138"/>
      <c r="P41" s="138"/>
      <c r="Q41" s="138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spans="1:30" x14ac:dyDescent="0.2">
      <c r="A42" s="54" t="s">
        <v>192</v>
      </c>
      <c r="B42" s="48" t="s">
        <v>27</v>
      </c>
      <c r="C42" s="52" t="s">
        <v>192</v>
      </c>
      <c r="D42" s="48" t="s">
        <v>192</v>
      </c>
      <c r="E42" s="135">
        <v>1</v>
      </c>
      <c r="F42" s="54" t="s">
        <v>192</v>
      </c>
      <c r="G42" s="136">
        <v>0</v>
      </c>
      <c r="H42" s="136">
        <v>0</v>
      </c>
      <c r="I42" s="136">
        <v>0</v>
      </c>
      <c r="J42" s="137">
        <f t="shared" si="0"/>
        <v>0</v>
      </c>
      <c r="K42" s="138"/>
      <c r="L42" s="138"/>
      <c r="M42" s="138"/>
      <c r="N42" s="138"/>
      <c r="O42" s="138"/>
      <c r="P42" s="138"/>
      <c r="Q42" s="138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</row>
    <row r="43" spans="1:30" x14ac:dyDescent="0.2">
      <c r="A43" s="54" t="s">
        <v>192</v>
      </c>
      <c r="B43" s="48" t="s">
        <v>27</v>
      </c>
      <c r="C43" s="52" t="s">
        <v>192</v>
      </c>
      <c r="D43" s="48" t="s">
        <v>192</v>
      </c>
      <c r="E43" s="135">
        <v>1</v>
      </c>
      <c r="F43" s="54" t="s">
        <v>192</v>
      </c>
      <c r="G43" s="136">
        <v>0</v>
      </c>
      <c r="H43" s="136">
        <v>0</v>
      </c>
      <c r="I43" s="136">
        <v>0</v>
      </c>
      <c r="J43" s="137">
        <v>0</v>
      </c>
      <c r="K43" s="138"/>
      <c r="L43" s="138"/>
      <c r="M43" s="138"/>
      <c r="N43" s="138"/>
      <c r="O43" s="138"/>
      <c r="P43" s="138"/>
      <c r="Q43" s="138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</row>
    <row r="44" spans="1:30" x14ac:dyDescent="0.2">
      <c r="A44" s="81" t="s">
        <v>530</v>
      </c>
      <c r="B44" s="48" t="s">
        <v>29</v>
      </c>
      <c r="C44" s="48" t="s">
        <v>186</v>
      </c>
      <c r="D44" s="48" t="s">
        <v>190</v>
      </c>
      <c r="E44" s="135">
        <v>1</v>
      </c>
      <c r="F44" s="81" t="s">
        <v>201</v>
      </c>
      <c r="G44" s="136">
        <v>0</v>
      </c>
      <c r="H44" s="136">
        <v>1568.48</v>
      </c>
      <c r="I44" s="136">
        <v>6273.92</v>
      </c>
      <c r="J44" s="137">
        <f t="shared" si="0"/>
        <v>7842.4</v>
      </c>
      <c r="K44" s="138"/>
      <c r="L44" s="138"/>
      <c r="M44" s="138"/>
      <c r="N44" s="138"/>
      <c r="O44" s="138"/>
      <c r="P44" s="138"/>
      <c r="Q44" s="138"/>
      <c r="R44" s="49"/>
      <c r="S44" s="49"/>
      <c r="T44" s="49"/>
      <c r="U44" s="49"/>
      <c r="V44" s="49"/>
      <c r="W44" s="49"/>
      <c r="X44" s="49"/>
      <c r="Y44" s="49"/>
      <c r="Z44" s="49"/>
      <c r="AA44" s="5"/>
      <c r="AB44" s="5"/>
      <c r="AC44" s="5"/>
      <c r="AD44" s="5"/>
    </row>
    <row r="45" spans="1:30" s="106" customFormat="1" x14ac:dyDescent="0.2">
      <c r="A45" s="88" t="s">
        <v>221</v>
      </c>
      <c r="B45" s="67" t="s">
        <v>29</v>
      </c>
      <c r="C45" s="58" t="s">
        <v>186</v>
      </c>
      <c r="D45" s="67" t="s">
        <v>190</v>
      </c>
      <c r="E45" s="139">
        <v>1</v>
      </c>
      <c r="F45" s="88" t="s">
        <v>270</v>
      </c>
      <c r="G45" s="140">
        <v>0</v>
      </c>
      <c r="H45" s="140">
        <v>1568.48</v>
      </c>
      <c r="I45" s="140">
        <v>6273.92</v>
      </c>
      <c r="J45" s="141">
        <f t="shared" si="0"/>
        <v>7842.4</v>
      </c>
      <c r="K45" s="142"/>
      <c r="L45" s="142"/>
      <c r="M45" s="142"/>
      <c r="N45" s="142"/>
      <c r="O45" s="142"/>
      <c r="P45" s="142"/>
      <c r="Q45" s="142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</row>
    <row r="46" spans="1:30" s="106" customFormat="1" x14ac:dyDescent="0.2">
      <c r="A46" s="119" t="s">
        <v>572</v>
      </c>
      <c r="B46" s="67" t="s">
        <v>29</v>
      </c>
      <c r="C46" s="101" t="s">
        <v>191</v>
      </c>
      <c r="D46" s="67" t="s">
        <v>190</v>
      </c>
      <c r="E46" s="139">
        <v>1</v>
      </c>
      <c r="F46" s="204" t="s">
        <v>300</v>
      </c>
      <c r="G46" s="140">
        <v>0</v>
      </c>
      <c r="H46" s="140">
        <v>1568.48</v>
      </c>
      <c r="I46" s="140">
        <v>6273.92</v>
      </c>
      <c r="J46" s="141">
        <f t="shared" si="0"/>
        <v>7842.4</v>
      </c>
      <c r="K46" s="142"/>
      <c r="L46" s="142"/>
      <c r="M46" s="142"/>
      <c r="N46" s="142"/>
      <c r="O46" s="142"/>
      <c r="P46" s="142"/>
      <c r="Q46" s="142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</row>
    <row r="47" spans="1:30" s="106" customFormat="1" x14ac:dyDescent="0.2">
      <c r="A47" s="88" t="s">
        <v>239</v>
      </c>
      <c r="B47" s="67" t="s">
        <v>29</v>
      </c>
      <c r="C47" s="58" t="s">
        <v>212</v>
      </c>
      <c r="D47" s="67" t="s">
        <v>190</v>
      </c>
      <c r="E47" s="139">
        <v>1</v>
      </c>
      <c r="F47" s="88" t="s">
        <v>222</v>
      </c>
      <c r="G47" s="140">
        <v>0</v>
      </c>
      <c r="H47" s="140">
        <v>1568.48</v>
      </c>
      <c r="I47" s="140">
        <v>6273.92</v>
      </c>
      <c r="J47" s="141">
        <f t="shared" si="0"/>
        <v>7842.4</v>
      </c>
      <c r="K47" s="142"/>
      <c r="L47" s="142"/>
      <c r="M47" s="142"/>
      <c r="N47" s="142"/>
      <c r="O47" s="142"/>
      <c r="P47" s="142"/>
      <c r="Q47" s="142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</row>
    <row r="48" spans="1:30" s="106" customFormat="1" x14ac:dyDescent="0.2">
      <c r="A48" s="119" t="s">
        <v>572</v>
      </c>
      <c r="B48" s="67" t="s">
        <v>29</v>
      </c>
      <c r="C48" s="101" t="s">
        <v>186</v>
      </c>
      <c r="D48" s="67" t="s">
        <v>190</v>
      </c>
      <c r="E48" s="139">
        <v>1</v>
      </c>
      <c r="F48" s="63" t="s">
        <v>630</v>
      </c>
      <c r="G48" s="140">
        <v>0</v>
      </c>
      <c r="H48" s="140">
        <v>1568.48</v>
      </c>
      <c r="I48" s="140">
        <v>6273.92</v>
      </c>
      <c r="J48" s="141">
        <f t="shared" si="0"/>
        <v>7842.4</v>
      </c>
      <c r="K48" s="142"/>
      <c r="L48" s="142"/>
      <c r="M48" s="142"/>
      <c r="N48" s="142"/>
      <c r="O48" s="142"/>
      <c r="P48" s="142"/>
      <c r="Q48" s="142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</row>
    <row r="49" spans="1:30" s="106" customFormat="1" x14ac:dyDescent="0.2">
      <c r="A49" s="119" t="s">
        <v>242</v>
      </c>
      <c r="B49" s="67" t="s">
        <v>29</v>
      </c>
      <c r="C49" s="101" t="s">
        <v>749</v>
      </c>
      <c r="D49" s="67" t="s">
        <v>190</v>
      </c>
      <c r="E49" s="139">
        <v>1</v>
      </c>
      <c r="F49" s="87" t="s">
        <v>791</v>
      </c>
      <c r="G49" s="140">
        <v>0</v>
      </c>
      <c r="H49" s="140">
        <v>1568.48</v>
      </c>
      <c r="I49" s="140">
        <v>6273.92</v>
      </c>
      <c r="J49" s="141">
        <f t="shared" si="0"/>
        <v>7842.4</v>
      </c>
      <c r="K49" s="142"/>
      <c r="L49" s="142"/>
      <c r="M49" s="142"/>
      <c r="N49" s="142"/>
      <c r="O49" s="142"/>
      <c r="P49" s="142"/>
      <c r="Q49" s="142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</row>
    <row r="50" spans="1:30" s="106" customFormat="1" x14ac:dyDescent="0.2">
      <c r="A50" s="88" t="s">
        <v>237</v>
      </c>
      <c r="B50" s="67" t="s">
        <v>29</v>
      </c>
      <c r="C50" s="58" t="s">
        <v>235</v>
      </c>
      <c r="D50" s="67" t="s">
        <v>190</v>
      </c>
      <c r="E50" s="139">
        <v>1</v>
      </c>
      <c r="F50" s="88" t="s">
        <v>224</v>
      </c>
      <c r="G50" s="140">
        <v>0</v>
      </c>
      <c r="H50" s="140">
        <v>1568.48</v>
      </c>
      <c r="I50" s="140">
        <v>6273.92</v>
      </c>
      <c r="J50" s="141">
        <f t="shared" si="0"/>
        <v>7842.4</v>
      </c>
      <c r="K50" s="142"/>
      <c r="L50" s="142"/>
      <c r="M50" s="142"/>
      <c r="N50" s="142"/>
      <c r="O50" s="142"/>
      <c r="P50" s="142"/>
      <c r="Q50" s="142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</row>
    <row r="51" spans="1:30" s="106" customFormat="1" x14ac:dyDescent="0.2">
      <c r="A51" s="119" t="s">
        <v>804</v>
      </c>
      <c r="B51" s="67" t="s">
        <v>29</v>
      </c>
      <c r="C51" s="101" t="s">
        <v>788</v>
      </c>
      <c r="D51" s="67" t="s">
        <v>190</v>
      </c>
      <c r="E51" s="139">
        <v>1</v>
      </c>
      <c r="F51" s="223" t="s">
        <v>684</v>
      </c>
      <c r="G51" s="140">
        <v>0</v>
      </c>
      <c r="H51" s="140">
        <v>1568.48</v>
      </c>
      <c r="I51" s="140">
        <v>6273.92</v>
      </c>
      <c r="J51" s="141">
        <f t="shared" si="0"/>
        <v>7842.4</v>
      </c>
      <c r="K51" s="142"/>
      <c r="L51" s="142"/>
      <c r="M51" s="142"/>
      <c r="N51" s="142"/>
      <c r="O51" s="142"/>
      <c r="P51" s="142"/>
      <c r="Q51" s="142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</row>
    <row r="52" spans="1:30" s="106" customFormat="1" x14ac:dyDescent="0.2">
      <c r="A52" s="88" t="s">
        <v>236</v>
      </c>
      <c r="B52" s="67" t="s">
        <v>29</v>
      </c>
      <c r="C52" s="58" t="s">
        <v>185</v>
      </c>
      <c r="D52" s="67" t="s">
        <v>190</v>
      </c>
      <c r="E52" s="139">
        <v>1</v>
      </c>
      <c r="F52" s="88" t="s">
        <v>226</v>
      </c>
      <c r="G52" s="140">
        <v>0</v>
      </c>
      <c r="H52" s="140">
        <v>1568.48</v>
      </c>
      <c r="I52" s="140">
        <v>6273.92</v>
      </c>
      <c r="J52" s="141">
        <f t="shared" si="0"/>
        <v>7842.4</v>
      </c>
      <c r="K52" s="142"/>
      <c r="L52" s="142"/>
      <c r="M52" s="142"/>
      <c r="N52" s="142"/>
      <c r="O52" s="142"/>
      <c r="P52" s="142"/>
      <c r="Q52" s="142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</row>
    <row r="53" spans="1:30" s="106" customFormat="1" x14ac:dyDescent="0.2">
      <c r="A53" s="119" t="s">
        <v>242</v>
      </c>
      <c r="B53" s="67" t="s">
        <v>29</v>
      </c>
      <c r="C53" s="101" t="s">
        <v>212</v>
      </c>
      <c r="D53" s="67" t="s">
        <v>190</v>
      </c>
      <c r="E53" s="139">
        <v>1</v>
      </c>
      <c r="F53" s="119" t="s">
        <v>540</v>
      </c>
      <c r="G53" s="140">
        <v>0</v>
      </c>
      <c r="H53" s="140">
        <v>1568.48</v>
      </c>
      <c r="I53" s="140">
        <v>6273.92</v>
      </c>
      <c r="J53" s="141">
        <f t="shared" si="0"/>
        <v>7842.4</v>
      </c>
      <c r="K53" s="142"/>
      <c r="L53" s="142"/>
      <c r="M53" s="142"/>
      <c r="N53" s="142"/>
      <c r="O53" s="142"/>
      <c r="P53" s="142"/>
      <c r="Q53" s="142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</row>
    <row r="54" spans="1:30" x14ac:dyDescent="0.2">
      <c r="A54" s="88" t="s">
        <v>240</v>
      </c>
      <c r="B54" s="67" t="s">
        <v>29</v>
      </c>
      <c r="C54" s="58" t="s">
        <v>213</v>
      </c>
      <c r="D54" s="48" t="s">
        <v>190</v>
      </c>
      <c r="E54" s="135">
        <v>1</v>
      </c>
      <c r="F54" s="81" t="s">
        <v>227</v>
      </c>
      <c r="G54" s="136">
        <v>0</v>
      </c>
      <c r="H54" s="136">
        <v>1568.48</v>
      </c>
      <c r="I54" s="136">
        <v>6273.92</v>
      </c>
      <c r="J54" s="137">
        <f t="shared" si="0"/>
        <v>7842.4</v>
      </c>
      <c r="K54" s="138"/>
      <c r="L54" s="138"/>
      <c r="M54" s="138"/>
      <c r="N54" s="138"/>
      <c r="O54" s="138"/>
      <c r="P54" s="138"/>
      <c r="Q54" s="13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119" t="s">
        <v>880</v>
      </c>
      <c r="B55" s="67" t="s">
        <v>29</v>
      </c>
      <c r="C55" s="101" t="s">
        <v>749</v>
      </c>
      <c r="D55" s="48" t="s">
        <v>190</v>
      </c>
      <c r="E55" s="135">
        <v>1</v>
      </c>
      <c r="F55" s="82" t="s">
        <v>691</v>
      </c>
      <c r="G55" s="136">
        <v>0</v>
      </c>
      <c r="H55" s="136">
        <v>1568.48</v>
      </c>
      <c r="I55" s="136">
        <v>6273.92</v>
      </c>
      <c r="J55" s="137">
        <f t="shared" si="0"/>
        <v>7842.4</v>
      </c>
      <c r="K55" s="138"/>
      <c r="L55" s="138"/>
      <c r="M55" s="138"/>
      <c r="N55" s="138"/>
      <c r="O55" s="138"/>
      <c r="P55" s="138"/>
      <c r="Q55" s="13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119" t="s">
        <v>242</v>
      </c>
      <c r="B56" s="67" t="s">
        <v>29</v>
      </c>
      <c r="C56" s="101" t="s">
        <v>785</v>
      </c>
      <c r="D56" s="48" t="s">
        <v>190</v>
      </c>
      <c r="E56" s="135">
        <v>1</v>
      </c>
      <c r="F56" s="82" t="s">
        <v>678</v>
      </c>
      <c r="G56" s="136">
        <v>0</v>
      </c>
      <c r="H56" s="136">
        <v>1568.48</v>
      </c>
      <c r="I56" s="136">
        <v>6273.92</v>
      </c>
      <c r="J56" s="137">
        <f t="shared" si="0"/>
        <v>7842.4</v>
      </c>
      <c r="K56" s="138"/>
      <c r="L56" s="138"/>
      <c r="M56" s="138"/>
      <c r="N56" s="138"/>
      <c r="O56" s="138"/>
      <c r="P56" s="138"/>
      <c r="Q56" s="13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119" t="s">
        <v>807</v>
      </c>
      <c r="B57" s="67" t="s">
        <v>29</v>
      </c>
      <c r="C57" s="101" t="s">
        <v>749</v>
      </c>
      <c r="D57" s="48" t="s">
        <v>190</v>
      </c>
      <c r="E57" s="135">
        <v>1</v>
      </c>
      <c r="F57" s="82" t="s">
        <v>654</v>
      </c>
      <c r="G57" s="136">
        <v>0</v>
      </c>
      <c r="H57" s="136">
        <v>1568.48</v>
      </c>
      <c r="I57" s="136">
        <v>6273.92</v>
      </c>
      <c r="J57" s="137">
        <f t="shared" si="0"/>
        <v>7842.4</v>
      </c>
      <c r="K57" s="138"/>
      <c r="L57" s="138"/>
      <c r="M57" s="138"/>
      <c r="N57" s="138"/>
      <c r="O57" s="138"/>
      <c r="P57" s="138"/>
      <c r="Q57" s="13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119" t="s">
        <v>807</v>
      </c>
      <c r="B58" s="48" t="s">
        <v>29</v>
      </c>
      <c r="C58" s="125" t="s">
        <v>749</v>
      </c>
      <c r="D58" s="48" t="s">
        <v>190</v>
      </c>
      <c r="E58" s="143">
        <v>1</v>
      </c>
      <c r="F58" s="87" t="s">
        <v>631</v>
      </c>
      <c r="G58" s="136">
        <v>0</v>
      </c>
      <c r="H58" s="136">
        <v>1568.48</v>
      </c>
      <c r="I58" s="136">
        <v>6273.92</v>
      </c>
      <c r="J58" s="137">
        <f t="shared" si="0"/>
        <v>7842.4</v>
      </c>
      <c r="K58" s="138"/>
      <c r="L58" s="138"/>
      <c r="M58" s="138"/>
      <c r="N58" s="138"/>
      <c r="O58" s="138"/>
      <c r="P58" s="138"/>
      <c r="Q58" s="13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82" t="s">
        <v>572</v>
      </c>
      <c r="B59" s="67" t="s">
        <v>29</v>
      </c>
      <c r="C59" s="83" t="s">
        <v>187</v>
      </c>
      <c r="D59" s="48" t="s">
        <v>190</v>
      </c>
      <c r="E59" s="135">
        <v>1</v>
      </c>
      <c r="F59" s="63" t="s">
        <v>288</v>
      </c>
      <c r="G59" s="136">
        <v>0</v>
      </c>
      <c r="H59" s="136">
        <v>1568.48</v>
      </c>
      <c r="I59" s="136">
        <v>6273.92</v>
      </c>
      <c r="J59" s="137">
        <f t="shared" si="0"/>
        <v>7842.4</v>
      </c>
      <c r="K59" s="138"/>
      <c r="L59" s="138"/>
      <c r="M59" s="138"/>
      <c r="N59" s="138"/>
      <c r="O59" s="138"/>
      <c r="P59" s="138"/>
      <c r="Q59" s="13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82" t="s">
        <v>600</v>
      </c>
      <c r="B60" s="67" t="s">
        <v>29</v>
      </c>
      <c r="C60" s="83" t="s">
        <v>186</v>
      </c>
      <c r="D60" s="48" t="s">
        <v>190</v>
      </c>
      <c r="E60" s="135">
        <v>1</v>
      </c>
      <c r="F60" s="82" t="s">
        <v>267</v>
      </c>
      <c r="G60" s="136">
        <v>0</v>
      </c>
      <c r="H60" s="136">
        <v>1568.48</v>
      </c>
      <c r="I60" s="136">
        <v>6273.92</v>
      </c>
      <c r="J60" s="137">
        <f t="shared" si="0"/>
        <v>7842.4</v>
      </c>
      <c r="K60" s="138"/>
      <c r="L60" s="138"/>
      <c r="M60" s="138"/>
      <c r="N60" s="138"/>
      <c r="O60" s="138"/>
      <c r="P60" s="138"/>
      <c r="Q60" s="13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82" t="s">
        <v>629</v>
      </c>
      <c r="B61" s="67" t="s">
        <v>29</v>
      </c>
      <c r="C61" s="83" t="s">
        <v>188</v>
      </c>
      <c r="D61" s="48" t="s">
        <v>190</v>
      </c>
      <c r="E61" s="135">
        <v>1</v>
      </c>
      <c r="F61" s="82" t="s">
        <v>628</v>
      </c>
      <c r="G61" s="136">
        <v>0</v>
      </c>
      <c r="H61" s="136">
        <v>1568.48</v>
      </c>
      <c r="I61" s="136">
        <v>6273.92</v>
      </c>
      <c r="J61" s="137">
        <f t="shared" si="0"/>
        <v>7842.4</v>
      </c>
      <c r="K61" s="138"/>
      <c r="L61" s="138"/>
      <c r="M61" s="138"/>
      <c r="N61" s="138"/>
      <c r="O61" s="138"/>
      <c r="P61" s="138"/>
      <c r="Q61" s="13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82" t="s">
        <v>242</v>
      </c>
      <c r="B62" s="67" t="s">
        <v>29</v>
      </c>
      <c r="C62" s="83" t="s">
        <v>749</v>
      </c>
      <c r="D62" s="48" t="s">
        <v>190</v>
      </c>
      <c r="E62" s="135">
        <v>1</v>
      </c>
      <c r="F62" s="82" t="s">
        <v>965</v>
      </c>
      <c r="G62" s="136">
        <v>0</v>
      </c>
      <c r="H62" s="136">
        <v>1568.48</v>
      </c>
      <c r="I62" s="136">
        <v>6273.92</v>
      </c>
      <c r="J62" s="137">
        <f t="shared" si="0"/>
        <v>7842.4</v>
      </c>
      <c r="K62" s="138"/>
      <c r="L62" s="138"/>
      <c r="M62" s="138"/>
      <c r="N62" s="138"/>
      <c r="O62" s="138"/>
      <c r="P62" s="138"/>
      <c r="Q62" s="13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82" t="s">
        <v>805</v>
      </c>
      <c r="B63" s="67" t="s">
        <v>29</v>
      </c>
      <c r="C63" s="83" t="s">
        <v>788</v>
      </c>
      <c r="D63" s="48" t="s">
        <v>190</v>
      </c>
      <c r="E63" s="135">
        <v>1</v>
      </c>
      <c r="F63" s="82" t="s">
        <v>573</v>
      </c>
      <c r="G63" s="136">
        <v>0</v>
      </c>
      <c r="H63" s="136">
        <v>1568.48</v>
      </c>
      <c r="I63" s="136">
        <v>6273.92</v>
      </c>
      <c r="J63" s="137">
        <f t="shared" si="0"/>
        <v>7842.4</v>
      </c>
      <c r="K63" s="138"/>
      <c r="L63" s="138"/>
      <c r="M63" s="138"/>
      <c r="N63" s="138"/>
      <c r="O63" s="138"/>
      <c r="P63" s="138"/>
      <c r="Q63" s="13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90" t="s">
        <v>242</v>
      </c>
      <c r="B64" s="145" t="s">
        <v>29</v>
      </c>
      <c r="C64" s="84" t="s">
        <v>749</v>
      </c>
      <c r="D64" s="48" t="s">
        <v>190</v>
      </c>
      <c r="E64" s="135">
        <v>1</v>
      </c>
      <c r="F64" s="87" t="s">
        <v>780</v>
      </c>
      <c r="G64" s="136">
        <v>0</v>
      </c>
      <c r="H64" s="136">
        <v>1568.48</v>
      </c>
      <c r="I64" s="136">
        <v>6273.92</v>
      </c>
      <c r="J64" s="137">
        <f t="shared" si="0"/>
        <v>7842.4</v>
      </c>
      <c r="K64" s="138"/>
      <c r="L64" s="138"/>
      <c r="M64" s="138"/>
      <c r="N64" s="138"/>
      <c r="O64" s="138"/>
      <c r="P64" s="138"/>
      <c r="Q64" s="138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82" t="s">
        <v>242</v>
      </c>
      <c r="B65" s="67" t="s">
        <v>29</v>
      </c>
      <c r="C65" s="83" t="s">
        <v>185</v>
      </c>
      <c r="D65" s="48" t="s">
        <v>190</v>
      </c>
      <c r="E65" s="135">
        <v>1</v>
      </c>
      <c r="F65" s="202" t="s">
        <v>677</v>
      </c>
      <c r="G65" s="136">
        <v>0</v>
      </c>
      <c r="H65" s="136">
        <v>1568.48</v>
      </c>
      <c r="I65" s="136">
        <v>6273.92</v>
      </c>
      <c r="J65" s="137">
        <f t="shared" si="0"/>
        <v>7842.4</v>
      </c>
      <c r="K65" s="138"/>
      <c r="L65" s="138"/>
      <c r="M65" s="138"/>
      <c r="N65" s="138"/>
      <c r="O65" s="138"/>
      <c r="P65" s="138"/>
      <c r="Q65" s="138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82" t="s">
        <v>242</v>
      </c>
      <c r="B66" s="67" t="s">
        <v>29</v>
      </c>
      <c r="C66" s="83" t="s">
        <v>777</v>
      </c>
      <c r="D66" s="48" t="s">
        <v>190</v>
      </c>
      <c r="E66" s="135">
        <v>1</v>
      </c>
      <c r="F66" s="82" t="s">
        <v>767</v>
      </c>
      <c r="G66" s="136">
        <v>0</v>
      </c>
      <c r="H66" s="136">
        <v>1568.48</v>
      </c>
      <c r="I66" s="136">
        <v>6273.92</v>
      </c>
      <c r="J66" s="137">
        <f t="shared" si="0"/>
        <v>7842.4</v>
      </c>
      <c r="K66" s="138"/>
      <c r="L66" s="138"/>
      <c r="M66" s="138"/>
      <c r="N66" s="138"/>
      <c r="O66" s="138"/>
      <c r="P66" s="138"/>
      <c r="Q66" s="138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A67" s="82" t="s">
        <v>807</v>
      </c>
      <c r="B67" s="67" t="s">
        <v>29</v>
      </c>
      <c r="C67" s="83" t="s">
        <v>749</v>
      </c>
      <c r="D67" s="48" t="s">
        <v>190</v>
      </c>
      <c r="E67" s="135">
        <v>1</v>
      </c>
      <c r="F67" s="82" t="s">
        <v>652</v>
      </c>
      <c r="G67" s="136">
        <v>0</v>
      </c>
      <c r="H67" s="136">
        <v>1568.48</v>
      </c>
      <c r="I67" s="136">
        <v>6273.92</v>
      </c>
      <c r="J67" s="137">
        <f t="shared" si="0"/>
        <v>7842.4</v>
      </c>
      <c r="K67" s="138"/>
      <c r="L67" s="138"/>
      <c r="M67" s="138"/>
      <c r="N67" s="138"/>
      <c r="O67" s="138"/>
      <c r="P67" s="138"/>
      <c r="Q67" s="138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A68" s="82" t="s">
        <v>881</v>
      </c>
      <c r="B68" s="67" t="s">
        <v>29</v>
      </c>
      <c r="C68" s="83" t="s">
        <v>212</v>
      </c>
      <c r="D68" s="48" t="s">
        <v>189</v>
      </c>
      <c r="E68" s="135">
        <v>1</v>
      </c>
      <c r="F68" s="220" t="s">
        <v>248</v>
      </c>
      <c r="G68" s="136">
        <v>0</v>
      </c>
      <c r="H68" s="136">
        <v>0</v>
      </c>
      <c r="I68" s="136">
        <v>6273.92</v>
      </c>
      <c r="J68" s="137">
        <f t="shared" si="0"/>
        <v>6273.92</v>
      </c>
      <c r="K68" s="138"/>
      <c r="L68" s="138"/>
      <c r="M68" s="138"/>
      <c r="N68" s="138"/>
      <c r="O68" s="138"/>
      <c r="P68" s="138"/>
      <c r="Q68" s="13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82" t="s">
        <v>572</v>
      </c>
      <c r="B69" s="67" t="s">
        <v>29</v>
      </c>
      <c r="C69" s="83" t="s">
        <v>191</v>
      </c>
      <c r="D69" s="48" t="s">
        <v>190</v>
      </c>
      <c r="E69" s="135">
        <v>1</v>
      </c>
      <c r="F69" s="63" t="s">
        <v>302</v>
      </c>
      <c r="G69" s="136">
        <v>0</v>
      </c>
      <c r="H69" s="136">
        <v>1568.48</v>
      </c>
      <c r="I69" s="136">
        <v>6273.92</v>
      </c>
      <c r="J69" s="137">
        <f t="shared" si="0"/>
        <v>7842.4</v>
      </c>
      <c r="K69" s="138"/>
      <c r="L69" s="138"/>
      <c r="M69" s="138"/>
      <c r="N69" s="138"/>
      <c r="O69" s="138"/>
      <c r="P69" s="138"/>
      <c r="Q69" s="138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82" t="s">
        <v>572</v>
      </c>
      <c r="B70" s="67" t="s">
        <v>29</v>
      </c>
      <c r="C70" s="83" t="s">
        <v>191</v>
      </c>
      <c r="D70" s="48" t="s">
        <v>190</v>
      </c>
      <c r="E70" s="135">
        <v>1</v>
      </c>
      <c r="F70" s="63" t="s">
        <v>618</v>
      </c>
      <c r="G70" s="136">
        <v>0</v>
      </c>
      <c r="H70" s="136">
        <v>1568.48</v>
      </c>
      <c r="I70" s="136">
        <v>6273.92</v>
      </c>
      <c r="J70" s="137">
        <f t="shared" si="0"/>
        <v>7842.4</v>
      </c>
      <c r="K70" s="138"/>
      <c r="L70" s="138"/>
      <c r="M70" s="138"/>
      <c r="N70" s="138"/>
      <c r="O70" s="138"/>
      <c r="P70" s="138"/>
      <c r="Q70" s="138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82" t="s">
        <v>885</v>
      </c>
      <c r="B71" s="67" t="s">
        <v>29</v>
      </c>
      <c r="C71" s="83" t="s">
        <v>191</v>
      </c>
      <c r="D71" s="48" t="s">
        <v>189</v>
      </c>
      <c r="E71" s="135">
        <v>1</v>
      </c>
      <c r="F71" s="87" t="s">
        <v>474</v>
      </c>
      <c r="G71" s="136">
        <v>0</v>
      </c>
      <c r="H71" s="136">
        <v>0</v>
      </c>
      <c r="I71" s="136">
        <v>6273.92</v>
      </c>
      <c r="J71" s="137">
        <f t="shared" si="0"/>
        <v>6273.92</v>
      </c>
      <c r="K71" s="138"/>
      <c r="L71" s="138"/>
      <c r="M71" s="138"/>
      <c r="N71" s="138"/>
      <c r="O71" s="138"/>
      <c r="P71" s="138"/>
      <c r="Q71" s="138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A72" s="82" t="s">
        <v>572</v>
      </c>
      <c r="B72" s="67" t="s">
        <v>29</v>
      </c>
      <c r="C72" s="83" t="s">
        <v>186</v>
      </c>
      <c r="D72" s="48" t="s">
        <v>190</v>
      </c>
      <c r="E72" s="135">
        <v>1</v>
      </c>
      <c r="F72" s="63" t="s">
        <v>727</v>
      </c>
      <c r="G72" s="136">
        <v>0</v>
      </c>
      <c r="H72" s="136">
        <v>1568.48</v>
      </c>
      <c r="I72" s="136">
        <v>6273.92</v>
      </c>
      <c r="J72" s="137">
        <f t="shared" si="0"/>
        <v>7842.4</v>
      </c>
      <c r="K72" s="138"/>
      <c r="L72" s="138"/>
      <c r="M72" s="138"/>
      <c r="N72" s="138"/>
      <c r="O72" s="138"/>
      <c r="P72" s="138"/>
      <c r="Q72" s="138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x14ac:dyDescent="0.2">
      <c r="A73" s="82" t="s">
        <v>242</v>
      </c>
      <c r="B73" s="67" t="s">
        <v>29</v>
      </c>
      <c r="C73" s="83" t="s">
        <v>777</v>
      </c>
      <c r="D73" s="48" t="s">
        <v>190</v>
      </c>
      <c r="E73" s="135">
        <v>1</v>
      </c>
      <c r="F73" s="228" t="s">
        <v>907</v>
      </c>
      <c r="G73" s="136">
        <v>0</v>
      </c>
      <c r="H73" s="136">
        <v>1568.48</v>
      </c>
      <c r="I73" s="136">
        <v>6273.92</v>
      </c>
      <c r="J73" s="137">
        <f t="shared" si="0"/>
        <v>7842.4</v>
      </c>
      <c r="K73" s="138"/>
      <c r="L73" s="138"/>
      <c r="M73" s="138"/>
      <c r="N73" s="138"/>
      <c r="O73" s="138"/>
      <c r="P73" s="138"/>
      <c r="Q73" s="138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x14ac:dyDescent="0.2">
      <c r="A74" s="82" t="s">
        <v>572</v>
      </c>
      <c r="B74" s="67" t="s">
        <v>29</v>
      </c>
      <c r="C74" s="83" t="s">
        <v>186</v>
      </c>
      <c r="D74" s="48" t="s">
        <v>189</v>
      </c>
      <c r="E74" s="135">
        <v>1</v>
      </c>
      <c r="F74" s="63" t="s">
        <v>477</v>
      </c>
      <c r="G74" s="136">
        <v>0</v>
      </c>
      <c r="H74" s="136">
        <v>0</v>
      </c>
      <c r="I74" s="136">
        <v>6273.92</v>
      </c>
      <c r="J74" s="137">
        <f t="shared" si="0"/>
        <v>6273.92</v>
      </c>
      <c r="K74" s="138"/>
      <c r="L74" s="138"/>
      <c r="M74" s="138"/>
      <c r="N74" s="138"/>
      <c r="O74" s="138"/>
      <c r="P74" s="138"/>
      <c r="Q74" s="13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s="80" customFormat="1" x14ac:dyDescent="0.2">
      <c r="A75" s="82" t="s">
        <v>572</v>
      </c>
      <c r="B75" s="145" t="s">
        <v>29</v>
      </c>
      <c r="C75" s="84" t="s">
        <v>186</v>
      </c>
      <c r="D75" s="145" t="s">
        <v>190</v>
      </c>
      <c r="E75" s="135">
        <v>1</v>
      </c>
      <c r="F75" s="220" t="s">
        <v>284</v>
      </c>
      <c r="G75" s="147">
        <v>0</v>
      </c>
      <c r="H75" s="136">
        <v>1568.48</v>
      </c>
      <c r="I75" s="136">
        <v>6273.92</v>
      </c>
      <c r="J75" s="137">
        <f t="shared" si="0"/>
        <v>7842.4</v>
      </c>
      <c r="K75" s="149"/>
      <c r="L75" s="149"/>
      <c r="M75" s="149"/>
      <c r="N75" s="149"/>
      <c r="O75" s="149"/>
      <c r="P75" s="149"/>
      <c r="Q75" s="14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</row>
    <row r="76" spans="1:30" x14ac:dyDescent="0.2">
      <c r="A76" s="82" t="s">
        <v>818</v>
      </c>
      <c r="B76" s="67" t="s">
        <v>29</v>
      </c>
      <c r="C76" s="83" t="s">
        <v>188</v>
      </c>
      <c r="D76" s="48" t="s">
        <v>190</v>
      </c>
      <c r="E76" s="135">
        <v>1</v>
      </c>
      <c r="F76" s="220" t="s">
        <v>282</v>
      </c>
      <c r="G76" s="136">
        <v>0</v>
      </c>
      <c r="H76" s="136">
        <v>1568.48</v>
      </c>
      <c r="I76" s="136">
        <v>6273.92</v>
      </c>
      <c r="J76" s="137">
        <f t="shared" si="0"/>
        <v>7842.4</v>
      </c>
      <c r="K76" s="138"/>
      <c r="L76" s="138"/>
      <c r="M76" s="138"/>
      <c r="N76" s="138"/>
      <c r="O76" s="138"/>
      <c r="P76" s="138"/>
      <c r="Q76" s="138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x14ac:dyDescent="0.2">
      <c r="A77" s="81" t="s">
        <v>820</v>
      </c>
      <c r="B77" s="67" t="s">
        <v>29</v>
      </c>
      <c r="C77" s="48" t="s">
        <v>188</v>
      </c>
      <c r="D77" s="48" t="s">
        <v>190</v>
      </c>
      <c r="E77" s="135">
        <v>1</v>
      </c>
      <c r="F77" s="170" t="s">
        <v>322</v>
      </c>
      <c r="G77" s="136">
        <v>0</v>
      </c>
      <c r="H77" s="136">
        <v>1568.48</v>
      </c>
      <c r="I77" s="136">
        <v>6273.92</v>
      </c>
      <c r="J77" s="137">
        <f t="shared" si="0"/>
        <v>7842.4</v>
      </c>
      <c r="K77" s="138"/>
      <c r="L77" s="138"/>
      <c r="M77" s="138"/>
      <c r="N77" s="138"/>
      <c r="O77" s="138"/>
      <c r="P77" s="138"/>
      <c r="Q77" s="138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82" t="s">
        <v>242</v>
      </c>
      <c r="B78" s="67" t="s">
        <v>29</v>
      </c>
      <c r="C78" s="83" t="s">
        <v>749</v>
      </c>
      <c r="D78" s="48" t="s">
        <v>190</v>
      </c>
      <c r="E78" s="135">
        <v>1</v>
      </c>
      <c r="F78" s="214" t="s">
        <v>801</v>
      </c>
      <c r="G78" s="136">
        <v>0</v>
      </c>
      <c r="H78" s="136">
        <v>1568.48</v>
      </c>
      <c r="I78" s="136">
        <v>6273.92</v>
      </c>
      <c r="J78" s="137">
        <f t="shared" si="0"/>
        <v>7842.4</v>
      </c>
      <c r="K78" s="138"/>
      <c r="L78" s="138"/>
      <c r="M78" s="138"/>
      <c r="N78" s="138"/>
      <c r="O78" s="138"/>
      <c r="P78" s="138"/>
      <c r="Q78" s="138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82" t="s">
        <v>242</v>
      </c>
      <c r="B79" s="67" t="s">
        <v>29</v>
      </c>
      <c r="C79" s="83" t="s">
        <v>191</v>
      </c>
      <c r="D79" s="48" t="s">
        <v>190</v>
      </c>
      <c r="E79" s="135">
        <v>1</v>
      </c>
      <c r="F79" s="82" t="s">
        <v>301</v>
      </c>
      <c r="G79" s="136">
        <v>0</v>
      </c>
      <c r="H79" s="136">
        <v>1568.48</v>
      </c>
      <c r="I79" s="136">
        <v>6273.92</v>
      </c>
      <c r="J79" s="137">
        <f t="shared" si="0"/>
        <v>7842.4</v>
      </c>
      <c r="K79" s="138"/>
      <c r="L79" s="138"/>
      <c r="M79" s="138"/>
      <c r="N79" s="138"/>
      <c r="O79" s="138"/>
      <c r="P79" s="138"/>
      <c r="Q79" s="138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x14ac:dyDescent="0.2">
      <c r="A80" s="82" t="s">
        <v>242</v>
      </c>
      <c r="B80" s="67" t="s">
        <v>29</v>
      </c>
      <c r="C80" s="83" t="s">
        <v>777</v>
      </c>
      <c r="D80" s="48" t="s">
        <v>190</v>
      </c>
      <c r="E80" s="135">
        <v>1</v>
      </c>
      <c r="F80" s="220" t="s">
        <v>902</v>
      </c>
      <c r="G80" s="136">
        <v>0</v>
      </c>
      <c r="H80" s="136">
        <v>1568.48</v>
      </c>
      <c r="I80" s="136">
        <v>6273.92</v>
      </c>
      <c r="J80" s="137">
        <f t="shared" si="0"/>
        <v>7842.4</v>
      </c>
      <c r="K80" s="138"/>
      <c r="L80" s="138"/>
      <c r="M80" s="138"/>
      <c r="N80" s="138"/>
      <c r="O80" s="138"/>
      <c r="P80" s="138"/>
      <c r="Q80" s="138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x14ac:dyDescent="0.2">
      <c r="A81" s="82" t="s">
        <v>906</v>
      </c>
      <c r="B81" s="67" t="s">
        <v>29</v>
      </c>
      <c r="C81" s="83" t="s">
        <v>777</v>
      </c>
      <c r="D81" s="48" t="s">
        <v>190</v>
      </c>
      <c r="E81" s="135">
        <v>1</v>
      </c>
      <c r="F81" s="214" t="s">
        <v>905</v>
      </c>
      <c r="G81" s="136">
        <v>0</v>
      </c>
      <c r="H81" s="136">
        <v>1568.48</v>
      </c>
      <c r="I81" s="136">
        <v>6273.92</v>
      </c>
      <c r="J81" s="137">
        <f t="shared" si="0"/>
        <v>7842.4</v>
      </c>
      <c r="K81" s="138"/>
      <c r="L81" s="138"/>
      <c r="M81" s="138"/>
      <c r="N81" s="138"/>
      <c r="O81" s="138"/>
      <c r="P81" s="138"/>
      <c r="Q81" s="138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82" t="s">
        <v>917</v>
      </c>
      <c r="B82" s="67" t="s">
        <v>29</v>
      </c>
      <c r="C82" s="83" t="s">
        <v>212</v>
      </c>
      <c r="D82" s="48" t="s">
        <v>190</v>
      </c>
      <c r="E82" s="135">
        <v>1</v>
      </c>
      <c r="F82" s="214" t="s">
        <v>916</v>
      </c>
      <c r="G82" s="136">
        <v>0</v>
      </c>
      <c r="H82" s="136">
        <v>1568.48</v>
      </c>
      <c r="I82" s="136">
        <v>6273.92</v>
      </c>
      <c r="J82" s="137">
        <f t="shared" si="0"/>
        <v>7842.4</v>
      </c>
      <c r="K82" s="138"/>
      <c r="L82" s="138"/>
      <c r="M82" s="138"/>
      <c r="N82" s="138"/>
      <c r="O82" s="138"/>
      <c r="P82" s="138"/>
      <c r="Q82" s="138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x14ac:dyDescent="0.2">
      <c r="A83" s="82" t="s">
        <v>242</v>
      </c>
      <c r="B83" s="67" t="s">
        <v>29</v>
      </c>
      <c r="C83" s="83" t="s">
        <v>785</v>
      </c>
      <c r="D83" s="48" t="s">
        <v>190</v>
      </c>
      <c r="E83" s="135">
        <v>1</v>
      </c>
      <c r="F83" s="82" t="s">
        <v>688</v>
      </c>
      <c r="G83" s="136">
        <v>0</v>
      </c>
      <c r="H83" s="136">
        <v>1568.48</v>
      </c>
      <c r="I83" s="136">
        <v>6273.92</v>
      </c>
      <c r="J83" s="137">
        <f t="shared" si="0"/>
        <v>7842.4</v>
      </c>
      <c r="K83" s="138"/>
      <c r="L83" s="138"/>
      <c r="M83" s="138"/>
      <c r="N83" s="138"/>
      <c r="O83" s="138"/>
      <c r="P83" s="138"/>
      <c r="Q83" s="138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x14ac:dyDescent="0.2">
      <c r="A84" s="82" t="s">
        <v>242</v>
      </c>
      <c r="B84" s="67" t="s">
        <v>29</v>
      </c>
      <c r="C84" s="83" t="s">
        <v>191</v>
      </c>
      <c r="D84" s="48" t="s">
        <v>190</v>
      </c>
      <c r="E84" s="135">
        <v>1</v>
      </c>
      <c r="F84" s="82" t="s">
        <v>558</v>
      </c>
      <c r="G84" s="136">
        <v>0</v>
      </c>
      <c r="H84" s="136">
        <v>1568.48</v>
      </c>
      <c r="I84" s="136">
        <v>6273.92</v>
      </c>
      <c r="J84" s="137">
        <f t="shared" si="0"/>
        <v>7842.4</v>
      </c>
      <c r="K84" s="138"/>
      <c r="L84" s="138"/>
      <c r="M84" s="138"/>
      <c r="N84" s="138"/>
      <c r="O84" s="138"/>
      <c r="P84" s="138"/>
      <c r="Q84" s="138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x14ac:dyDescent="0.2">
      <c r="A85" s="82" t="s">
        <v>703</v>
      </c>
      <c r="B85" s="67" t="s">
        <v>29</v>
      </c>
      <c r="C85" s="83" t="s">
        <v>749</v>
      </c>
      <c r="D85" s="48" t="s">
        <v>190</v>
      </c>
      <c r="E85" s="135">
        <v>1</v>
      </c>
      <c r="F85" s="82" t="s">
        <v>1014</v>
      </c>
      <c r="G85" s="136">
        <v>0</v>
      </c>
      <c r="H85" s="136">
        <v>1568.48</v>
      </c>
      <c r="I85" s="136">
        <v>6273.92</v>
      </c>
      <c r="J85" s="137">
        <f t="shared" si="0"/>
        <v>7842.4</v>
      </c>
      <c r="K85" s="138"/>
      <c r="L85" s="138"/>
      <c r="M85" s="138"/>
      <c r="N85" s="138"/>
      <c r="O85" s="138"/>
      <c r="P85" s="138"/>
      <c r="Q85" s="138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x14ac:dyDescent="0.2">
      <c r="A86" s="82" t="s">
        <v>1022</v>
      </c>
      <c r="B86" s="67" t="s">
        <v>29</v>
      </c>
      <c r="C86" s="83" t="s">
        <v>785</v>
      </c>
      <c r="D86" s="48" t="s">
        <v>190</v>
      </c>
      <c r="E86" s="135">
        <v>1</v>
      </c>
      <c r="F86" s="82" t="s">
        <v>1021</v>
      </c>
      <c r="G86" s="136">
        <v>0</v>
      </c>
      <c r="H86" s="136">
        <v>1568.48</v>
      </c>
      <c r="I86" s="136">
        <v>6273.92</v>
      </c>
      <c r="J86" s="137">
        <f t="shared" si="0"/>
        <v>7842.4</v>
      </c>
      <c r="K86" s="138"/>
      <c r="L86" s="138"/>
      <c r="M86" s="138"/>
      <c r="N86" s="138"/>
      <c r="O86" s="138"/>
      <c r="P86" s="138"/>
      <c r="Q86" s="138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x14ac:dyDescent="0.2">
      <c r="A87" s="82" t="s">
        <v>1022</v>
      </c>
      <c r="B87" s="67" t="s">
        <v>29</v>
      </c>
      <c r="C87" s="83" t="s">
        <v>785</v>
      </c>
      <c r="D87" s="48" t="s">
        <v>190</v>
      </c>
      <c r="E87" s="135">
        <v>1</v>
      </c>
      <c r="F87" s="82" t="s">
        <v>1023</v>
      </c>
      <c r="G87" s="136">
        <v>0</v>
      </c>
      <c r="H87" s="136">
        <v>1568.48</v>
      </c>
      <c r="I87" s="136">
        <v>6273.92</v>
      </c>
      <c r="J87" s="137">
        <f t="shared" si="0"/>
        <v>7842.4</v>
      </c>
      <c r="K87" s="138"/>
      <c r="L87" s="138"/>
      <c r="M87" s="138"/>
      <c r="N87" s="138"/>
      <c r="O87" s="138"/>
      <c r="P87" s="138"/>
      <c r="Q87" s="138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x14ac:dyDescent="0.2">
      <c r="A88" s="82" t="s">
        <v>242</v>
      </c>
      <c r="B88" s="67" t="s">
        <v>29</v>
      </c>
      <c r="C88" s="83" t="s">
        <v>187</v>
      </c>
      <c r="D88" s="48" t="s">
        <v>190</v>
      </c>
      <c r="E88" s="135">
        <v>1</v>
      </c>
      <c r="F88" s="82" t="s">
        <v>1025</v>
      </c>
      <c r="G88" s="136">
        <v>0</v>
      </c>
      <c r="H88" s="136">
        <v>1568.48</v>
      </c>
      <c r="I88" s="136">
        <v>6273.92</v>
      </c>
      <c r="J88" s="137">
        <f t="shared" si="0"/>
        <v>7842.4</v>
      </c>
      <c r="K88" s="138"/>
      <c r="L88" s="138"/>
      <c r="M88" s="138"/>
      <c r="N88" s="138"/>
      <c r="O88" s="138"/>
      <c r="P88" s="138"/>
      <c r="Q88" s="138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x14ac:dyDescent="0.2">
      <c r="A89" s="82" t="s">
        <v>242</v>
      </c>
      <c r="B89" s="67" t="s">
        <v>29</v>
      </c>
      <c r="C89" s="83" t="s">
        <v>749</v>
      </c>
      <c r="D89" s="48" t="s">
        <v>190</v>
      </c>
      <c r="E89" s="135">
        <v>1</v>
      </c>
      <c r="F89" s="82" t="s">
        <v>1029</v>
      </c>
      <c r="G89" s="136">
        <v>0</v>
      </c>
      <c r="H89" s="136">
        <v>1568.48</v>
      </c>
      <c r="I89" s="136">
        <v>6273.92</v>
      </c>
      <c r="J89" s="137">
        <f t="shared" si="0"/>
        <v>7842.4</v>
      </c>
      <c r="K89" s="138"/>
      <c r="L89" s="138"/>
      <c r="M89" s="138"/>
      <c r="N89" s="138"/>
      <c r="O89" s="138"/>
      <c r="P89" s="138"/>
      <c r="Q89" s="138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x14ac:dyDescent="0.2">
      <c r="A90" s="82" t="s">
        <v>242</v>
      </c>
      <c r="B90" s="67" t="s">
        <v>29</v>
      </c>
      <c r="C90" s="83" t="s">
        <v>785</v>
      </c>
      <c r="D90" s="48" t="s">
        <v>190</v>
      </c>
      <c r="E90" s="135">
        <v>1</v>
      </c>
      <c r="F90" s="82" t="s">
        <v>1030</v>
      </c>
      <c r="G90" s="136">
        <v>0</v>
      </c>
      <c r="H90" s="136">
        <v>1568.48</v>
      </c>
      <c r="I90" s="136">
        <v>6273.92</v>
      </c>
      <c r="J90" s="137">
        <f t="shared" si="0"/>
        <v>7842.4</v>
      </c>
      <c r="K90" s="138"/>
      <c r="L90" s="138"/>
      <c r="M90" s="138"/>
      <c r="N90" s="138"/>
      <c r="O90" s="138"/>
      <c r="P90" s="138"/>
      <c r="Q90" s="138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x14ac:dyDescent="0.2">
      <c r="A91" s="82" t="s">
        <v>703</v>
      </c>
      <c r="B91" s="67" t="s">
        <v>29</v>
      </c>
      <c r="C91" s="83" t="s">
        <v>749</v>
      </c>
      <c r="D91" s="48" t="s">
        <v>190</v>
      </c>
      <c r="E91" s="135">
        <v>1</v>
      </c>
      <c r="F91" s="82" t="s">
        <v>1046</v>
      </c>
      <c r="G91" s="136">
        <v>0</v>
      </c>
      <c r="H91" s="136">
        <v>1568.48</v>
      </c>
      <c r="I91" s="136">
        <v>6273.92</v>
      </c>
      <c r="J91" s="137">
        <f t="shared" si="0"/>
        <v>7842.4</v>
      </c>
      <c r="K91" s="138"/>
      <c r="L91" s="138"/>
      <c r="M91" s="138"/>
      <c r="N91" s="138"/>
      <c r="O91" s="138"/>
      <c r="P91" s="138"/>
      <c r="Q91" s="138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x14ac:dyDescent="0.2">
      <c r="A92" s="54" t="s">
        <v>192</v>
      </c>
      <c r="B92" s="67" t="s">
        <v>29</v>
      </c>
      <c r="C92" s="52" t="s">
        <v>192</v>
      </c>
      <c r="D92" s="48" t="s">
        <v>192</v>
      </c>
      <c r="E92" s="135">
        <v>1</v>
      </c>
      <c r="F92" s="54" t="s">
        <v>192</v>
      </c>
      <c r="G92" s="136">
        <v>0</v>
      </c>
      <c r="H92" s="136">
        <v>0</v>
      </c>
      <c r="I92" s="136">
        <v>0</v>
      </c>
      <c r="J92" s="137">
        <f t="shared" si="0"/>
        <v>0</v>
      </c>
      <c r="K92" s="138"/>
      <c r="L92" s="138"/>
      <c r="M92" s="138"/>
      <c r="N92" s="138"/>
      <c r="O92" s="138"/>
      <c r="P92" s="138"/>
      <c r="Q92" s="138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x14ac:dyDescent="0.2">
      <c r="A93" s="54" t="s">
        <v>192</v>
      </c>
      <c r="B93" s="67" t="s">
        <v>29</v>
      </c>
      <c r="C93" s="52" t="s">
        <v>192</v>
      </c>
      <c r="D93" s="48" t="s">
        <v>192</v>
      </c>
      <c r="E93" s="135">
        <v>1</v>
      </c>
      <c r="F93" s="54" t="s">
        <v>192</v>
      </c>
      <c r="G93" s="136">
        <v>0</v>
      </c>
      <c r="H93" s="136">
        <v>0</v>
      </c>
      <c r="I93" s="136">
        <v>0</v>
      </c>
      <c r="J93" s="137">
        <f t="shared" si="0"/>
        <v>0</v>
      </c>
      <c r="K93" s="138"/>
      <c r="L93" s="138"/>
      <c r="M93" s="138"/>
      <c r="N93" s="138"/>
      <c r="O93" s="138"/>
      <c r="P93" s="138"/>
      <c r="Q93" s="138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x14ac:dyDescent="0.2">
      <c r="A94" s="54" t="s">
        <v>192</v>
      </c>
      <c r="B94" s="67" t="s">
        <v>29</v>
      </c>
      <c r="C94" s="52" t="s">
        <v>192</v>
      </c>
      <c r="D94" s="48" t="s">
        <v>192</v>
      </c>
      <c r="E94" s="135">
        <v>1</v>
      </c>
      <c r="F94" s="54" t="s">
        <v>192</v>
      </c>
      <c r="G94" s="136">
        <v>0</v>
      </c>
      <c r="H94" s="136">
        <v>0</v>
      </c>
      <c r="I94" s="136">
        <v>0</v>
      </c>
      <c r="J94" s="137">
        <f t="shared" si="0"/>
        <v>0</v>
      </c>
      <c r="K94" s="138"/>
      <c r="L94" s="138"/>
      <c r="M94" s="138"/>
      <c r="N94" s="138"/>
      <c r="O94" s="138"/>
      <c r="P94" s="138"/>
      <c r="Q94" s="138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x14ac:dyDescent="0.2">
      <c r="A95" s="54" t="s">
        <v>192</v>
      </c>
      <c r="B95" s="67" t="s">
        <v>29</v>
      </c>
      <c r="C95" s="52" t="s">
        <v>192</v>
      </c>
      <c r="D95" s="48" t="s">
        <v>192</v>
      </c>
      <c r="E95" s="135">
        <v>1</v>
      </c>
      <c r="F95" s="54" t="s">
        <v>192</v>
      </c>
      <c r="G95" s="136">
        <v>0</v>
      </c>
      <c r="H95" s="136">
        <v>0</v>
      </c>
      <c r="I95" s="136">
        <v>0</v>
      </c>
      <c r="J95" s="137">
        <f t="shared" si="0"/>
        <v>0</v>
      </c>
      <c r="K95" s="138"/>
      <c r="L95" s="138"/>
      <c r="M95" s="138"/>
      <c r="N95" s="138"/>
      <c r="O95" s="138"/>
      <c r="P95" s="138"/>
      <c r="Q95" s="138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x14ac:dyDescent="0.2">
      <c r="A96" s="54" t="s">
        <v>192</v>
      </c>
      <c r="B96" s="67" t="s">
        <v>29</v>
      </c>
      <c r="C96" s="52" t="s">
        <v>192</v>
      </c>
      <c r="D96" s="48" t="s">
        <v>192</v>
      </c>
      <c r="E96" s="135">
        <v>1</v>
      </c>
      <c r="F96" s="54" t="s">
        <v>192</v>
      </c>
      <c r="G96" s="136">
        <v>0</v>
      </c>
      <c r="H96" s="136">
        <v>0</v>
      </c>
      <c r="I96" s="136">
        <v>0</v>
      </c>
      <c r="J96" s="137">
        <f t="shared" si="0"/>
        <v>0</v>
      </c>
      <c r="K96" s="138"/>
      <c r="L96" s="138"/>
      <c r="M96" s="138"/>
      <c r="N96" s="138"/>
      <c r="O96" s="138"/>
      <c r="P96" s="138"/>
      <c r="Q96" s="138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x14ac:dyDescent="0.2">
      <c r="A97" s="54" t="s">
        <v>192</v>
      </c>
      <c r="B97" s="67" t="s">
        <v>29</v>
      </c>
      <c r="C97" s="52" t="s">
        <v>192</v>
      </c>
      <c r="D97" s="48" t="s">
        <v>192</v>
      </c>
      <c r="E97" s="135">
        <v>1</v>
      </c>
      <c r="F97" s="54" t="s">
        <v>192</v>
      </c>
      <c r="G97" s="136">
        <v>0</v>
      </c>
      <c r="H97" s="136">
        <v>0</v>
      </c>
      <c r="I97" s="136">
        <v>0</v>
      </c>
      <c r="J97" s="137">
        <f t="shared" si="0"/>
        <v>0</v>
      </c>
      <c r="K97" s="138"/>
      <c r="L97" s="138"/>
      <c r="M97" s="138"/>
      <c r="N97" s="138"/>
      <c r="O97" s="138"/>
      <c r="P97" s="138"/>
      <c r="Q97" s="138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x14ac:dyDescent="0.2">
      <c r="A98" s="54" t="s">
        <v>192</v>
      </c>
      <c r="B98" s="67" t="s">
        <v>29</v>
      </c>
      <c r="C98" s="52" t="s">
        <v>192</v>
      </c>
      <c r="D98" s="48" t="s">
        <v>192</v>
      </c>
      <c r="E98" s="135">
        <v>1</v>
      </c>
      <c r="F98" s="54" t="s">
        <v>192</v>
      </c>
      <c r="G98" s="136">
        <v>0</v>
      </c>
      <c r="H98" s="136">
        <v>0</v>
      </c>
      <c r="I98" s="136">
        <v>0</v>
      </c>
      <c r="J98" s="137">
        <f t="shared" si="0"/>
        <v>0</v>
      </c>
      <c r="K98" s="138"/>
      <c r="L98" s="138"/>
      <c r="M98" s="138"/>
      <c r="N98" s="138"/>
      <c r="O98" s="138"/>
      <c r="P98" s="138"/>
      <c r="Q98" s="138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x14ac:dyDescent="0.2">
      <c r="A99" s="54" t="s">
        <v>192</v>
      </c>
      <c r="B99" s="67" t="s">
        <v>29</v>
      </c>
      <c r="C99" s="52" t="s">
        <v>192</v>
      </c>
      <c r="D99" s="48" t="s">
        <v>192</v>
      </c>
      <c r="E99" s="135">
        <v>1</v>
      </c>
      <c r="F99" s="54" t="s">
        <v>192</v>
      </c>
      <c r="G99" s="136">
        <v>0</v>
      </c>
      <c r="H99" s="136">
        <v>0</v>
      </c>
      <c r="I99" s="136">
        <v>0</v>
      </c>
      <c r="J99" s="137">
        <f t="shared" si="0"/>
        <v>0</v>
      </c>
      <c r="K99" s="138"/>
      <c r="L99" s="138"/>
      <c r="M99" s="138"/>
      <c r="N99" s="138"/>
      <c r="O99" s="138"/>
      <c r="P99" s="138"/>
      <c r="Q99" s="138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x14ac:dyDescent="0.2">
      <c r="A100" s="54" t="s">
        <v>192</v>
      </c>
      <c r="B100" s="67" t="s">
        <v>29</v>
      </c>
      <c r="C100" s="52" t="s">
        <v>192</v>
      </c>
      <c r="D100" s="48" t="s">
        <v>192</v>
      </c>
      <c r="E100" s="135">
        <v>1</v>
      </c>
      <c r="F100" s="54" t="s">
        <v>192</v>
      </c>
      <c r="G100" s="136">
        <v>0</v>
      </c>
      <c r="H100" s="136">
        <v>0</v>
      </c>
      <c r="I100" s="136">
        <v>0</v>
      </c>
      <c r="J100" s="137">
        <f t="shared" si="0"/>
        <v>0</v>
      </c>
      <c r="K100" s="138"/>
      <c r="L100" s="138"/>
      <c r="M100" s="138"/>
      <c r="N100" s="138"/>
      <c r="O100" s="138"/>
      <c r="P100" s="138"/>
      <c r="Q100" s="138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x14ac:dyDescent="0.2">
      <c r="A101" s="54" t="s">
        <v>192</v>
      </c>
      <c r="B101" s="67" t="s">
        <v>29</v>
      </c>
      <c r="C101" s="52" t="s">
        <v>192</v>
      </c>
      <c r="D101" s="48" t="s">
        <v>192</v>
      </c>
      <c r="E101" s="135">
        <v>1</v>
      </c>
      <c r="F101" s="54" t="s">
        <v>192</v>
      </c>
      <c r="G101" s="136">
        <v>0</v>
      </c>
      <c r="H101" s="136">
        <v>0</v>
      </c>
      <c r="I101" s="136">
        <v>0</v>
      </c>
      <c r="J101" s="137">
        <f t="shared" si="0"/>
        <v>0</v>
      </c>
      <c r="K101" s="138"/>
      <c r="L101" s="138"/>
      <c r="M101" s="138"/>
      <c r="N101" s="138"/>
      <c r="O101" s="138"/>
      <c r="P101" s="138"/>
      <c r="Q101" s="138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x14ac:dyDescent="0.2">
      <c r="A102" s="54" t="s">
        <v>192</v>
      </c>
      <c r="B102" s="67" t="s">
        <v>29</v>
      </c>
      <c r="C102" s="52" t="s">
        <v>192</v>
      </c>
      <c r="D102" s="48" t="s">
        <v>192</v>
      </c>
      <c r="E102" s="135">
        <v>1</v>
      </c>
      <c r="F102" s="54" t="s">
        <v>192</v>
      </c>
      <c r="G102" s="136">
        <v>0</v>
      </c>
      <c r="H102" s="136">
        <v>0</v>
      </c>
      <c r="I102" s="136">
        <v>0</v>
      </c>
      <c r="J102" s="137">
        <f t="shared" si="0"/>
        <v>0</v>
      </c>
      <c r="K102" s="138"/>
      <c r="L102" s="138"/>
      <c r="M102" s="138"/>
      <c r="N102" s="138"/>
      <c r="O102" s="138"/>
      <c r="P102" s="138"/>
      <c r="Q102" s="138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x14ac:dyDescent="0.2">
      <c r="A103" s="54" t="s">
        <v>192</v>
      </c>
      <c r="B103" s="67" t="s">
        <v>29</v>
      </c>
      <c r="C103" s="52" t="s">
        <v>192</v>
      </c>
      <c r="D103" s="48" t="s">
        <v>192</v>
      </c>
      <c r="E103" s="135">
        <v>1</v>
      </c>
      <c r="F103" s="54" t="s">
        <v>192</v>
      </c>
      <c r="G103" s="136">
        <v>0</v>
      </c>
      <c r="H103" s="136">
        <v>0</v>
      </c>
      <c r="I103" s="136">
        <v>0</v>
      </c>
      <c r="J103" s="137">
        <f t="shared" si="0"/>
        <v>0</v>
      </c>
      <c r="K103" s="138"/>
      <c r="L103" s="138"/>
      <c r="M103" s="138"/>
      <c r="N103" s="138"/>
      <c r="O103" s="138"/>
      <c r="P103" s="138"/>
      <c r="Q103" s="138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x14ac:dyDescent="0.2">
      <c r="A104" s="54" t="s">
        <v>192</v>
      </c>
      <c r="B104" s="67" t="s">
        <v>29</v>
      </c>
      <c r="C104" s="52" t="s">
        <v>192</v>
      </c>
      <c r="D104" s="48" t="s">
        <v>192</v>
      </c>
      <c r="E104" s="135">
        <v>1</v>
      </c>
      <c r="F104" s="54" t="s">
        <v>192</v>
      </c>
      <c r="G104" s="136">
        <v>0</v>
      </c>
      <c r="H104" s="136">
        <v>0</v>
      </c>
      <c r="I104" s="136">
        <v>0</v>
      </c>
      <c r="J104" s="137">
        <f t="shared" si="0"/>
        <v>0</v>
      </c>
      <c r="K104" s="138"/>
      <c r="L104" s="138"/>
      <c r="M104" s="138"/>
      <c r="N104" s="138"/>
      <c r="O104" s="138"/>
      <c r="P104" s="138"/>
      <c r="Q104" s="138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x14ac:dyDescent="0.2">
      <c r="A105" s="54" t="s">
        <v>192</v>
      </c>
      <c r="B105" s="67" t="s">
        <v>29</v>
      </c>
      <c r="C105" s="52" t="s">
        <v>192</v>
      </c>
      <c r="D105" s="48" t="s">
        <v>192</v>
      </c>
      <c r="E105" s="135">
        <v>1</v>
      </c>
      <c r="F105" s="54" t="s">
        <v>192</v>
      </c>
      <c r="G105" s="136">
        <v>0</v>
      </c>
      <c r="H105" s="136">
        <v>0</v>
      </c>
      <c r="I105" s="136">
        <v>0</v>
      </c>
      <c r="J105" s="137">
        <f t="shared" si="0"/>
        <v>0</v>
      </c>
      <c r="K105" s="138"/>
      <c r="L105" s="138"/>
      <c r="M105" s="138"/>
      <c r="N105" s="138"/>
      <c r="O105" s="138"/>
      <c r="P105" s="138"/>
      <c r="Q105" s="138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x14ac:dyDescent="0.2">
      <c r="A106" s="54" t="s">
        <v>192</v>
      </c>
      <c r="B106" s="67" t="s">
        <v>29</v>
      </c>
      <c r="C106" s="52" t="s">
        <v>192</v>
      </c>
      <c r="D106" s="48" t="s">
        <v>192</v>
      </c>
      <c r="E106" s="135">
        <v>1</v>
      </c>
      <c r="F106" s="54" t="s">
        <v>192</v>
      </c>
      <c r="G106" s="136">
        <v>0</v>
      </c>
      <c r="H106" s="136">
        <v>0</v>
      </c>
      <c r="I106" s="136">
        <v>0</v>
      </c>
      <c r="J106" s="137">
        <f t="shared" si="0"/>
        <v>0</v>
      </c>
      <c r="K106" s="138"/>
      <c r="L106" s="138"/>
      <c r="M106" s="138"/>
      <c r="N106" s="138"/>
      <c r="O106" s="138"/>
      <c r="P106" s="138"/>
      <c r="Q106" s="138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x14ac:dyDescent="0.2">
      <c r="A107" s="54" t="s">
        <v>192</v>
      </c>
      <c r="B107" s="67" t="s">
        <v>29</v>
      </c>
      <c r="C107" s="52" t="s">
        <v>192</v>
      </c>
      <c r="D107" s="48" t="s">
        <v>192</v>
      </c>
      <c r="E107" s="135">
        <v>1</v>
      </c>
      <c r="F107" s="54" t="s">
        <v>192</v>
      </c>
      <c r="G107" s="136">
        <v>0</v>
      </c>
      <c r="H107" s="136">
        <v>0</v>
      </c>
      <c r="I107" s="136">
        <v>0</v>
      </c>
      <c r="J107" s="137">
        <f t="shared" si="0"/>
        <v>0</v>
      </c>
      <c r="K107" s="138"/>
      <c r="L107" s="138"/>
      <c r="M107" s="138"/>
      <c r="N107" s="138"/>
      <c r="O107" s="138"/>
      <c r="P107" s="138"/>
      <c r="Q107" s="138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x14ac:dyDescent="0.2">
      <c r="A108" s="54" t="s">
        <v>192</v>
      </c>
      <c r="B108" s="67" t="s">
        <v>29</v>
      </c>
      <c r="C108" s="52" t="s">
        <v>192</v>
      </c>
      <c r="D108" s="48" t="s">
        <v>192</v>
      </c>
      <c r="E108" s="135">
        <v>1</v>
      </c>
      <c r="F108" s="54" t="s">
        <v>192</v>
      </c>
      <c r="G108" s="136">
        <v>0</v>
      </c>
      <c r="H108" s="136">
        <v>0</v>
      </c>
      <c r="I108" s="136">
        <v>0</v>
      </c>
      <c r="J108" s="137">
        <f t="shared" si="0"/>
        <v>0</v>
      </c>
      <c r="K108" s="138"/>
      <c r="L108" s="138"/>
      <c r="M108" s="138"/>
      <c r="N108" s="138"/>
      <c r="O108" s="138"/>
      <c r="P108" s="138"/>
      <c r="Q108" s="138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x14ac:dyDescent="0.2">
      <c r="A109" s="54" t="s">
        <v>192</v>
      </c>
      <c r="B109" s="67" t="s">
        <v>29</v>
      </c>
      <c r="C109" s="52" t="s">
        <v>192</v>
      </c>
      <c r="D109" s="48" t="s">
        <v>192</v>
      </c>
      <c r="E109" s="135">
        <v>1</v>
      </c>
      <c r="F109" s="54" t="s">
        <v>192</v>
      </c>
      <c r="G109" s="136">
        <v>0</v>
      </c>
      <c r="H109" s="136">
        <v>0</v>
      </c>
      <c r="I109" s="136">
        <v>0</v>
      </c>
      <c r="J109" s="137">
        <f t="shared" si="0"/>
        <v>0</v>
      </c>
      <c r="K109" s="138"/>
      <c r="L109" s="138"/>
      <c r="M109" s="138"/>
      <c r="N109" s="138"/>
      <c r="O109" s="138"/>
      <c r="P109" s="138"/>
      <c r="Q109" s="138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x14ac:dyDescent="0.2">
      <c r="A110" s="54" t="s">
        <v>192</v>
      </c>
      <c r="B110" s="67" t="s">
        <v>29</v>
      </c>
      <c r="C110" s="52" t="s">
        <v>192</v>
      </c>
      <c r="D110" s="48" t="s">
        <v>192</v>
      </c>
      <c r="E110" s="135">
        <v>1</v>
      </c>
      <c r="F110" s="54" t="s">
        <v>192</v>
      </c>
      <c r="G110" s="136">
        <v>0</v>
      </c>
      <c r="H110" s="136">
        <v>0</v>
      </c>
      <c r="I110" s="136">
        <v>0</v>
      </c>
      <c r="J110" s="137">
        <f t="shared" si="0"/>
        <v>0</v>
      </c>
      <c r="K110" s="138"/>
      <c r="L110" s="138"/>
      <c r="M110" s="138"/>
      <c r="N110" s="138"/>
      <c r="O110" s="138"/>
      <c r="P110" s="138"/>
      <c r="Q110" s="138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x14ac:dyDescent="0.2">
      <c r="A111" s="54" t="s">
        <v>192</v>
      </c>
      <c r="B111" s="67" t="s">
        <v>29</v>
      </c>
      <c r="C111" s="52" t="s">
        <v>192</v>
      </c>
      <c r="D111" s="48" t="s">
        <v>192</v>
      </c>
      <c r="E111" s="135">
        <v>1</v>
      </c>
      <c r="F111" s="54" t="s">
        <v>192</v>
      </c>
      <c r="G111" s="136">
        <v>0</v>
      </c>
      <c r="H111" s="136">
        <v>0</v>
      </c>
      <c r="I111" s="136">
        <v>0</v>
      </c>
      <c r="J111" s="137">
        <f t="shared" si="0"/>
        <v>0</v>
      </c>
      <c r="K111" s="138"/>
      <c r="L111" s="138"/>
      <c r="M111" s="138"/>
      <c r="N111" s="138"/>
      <c r="O111" s="138"/>
      <c r="P111" s="138"/>
      <c r="Q111" s="138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x14ac:dyDescent="0.2">
      <c r="A112" s="54" t="s">
        <v>192</v>
      </c>
      <c r="B112" s="67" t="s">
        <v>29</v>
      </c>
      <c r="C112" s="52" t="s">
        <v>192</v>
      </c>
      <c r="D112" s="48" t="s">
        <v>192</v>
      </c>
      <c r="E112" s="135">
        <v>1</v>
      </c>
      <c r="F112" s="54" t="s">
        <v>192</v>
      </c>
      <c r="G112" s="136">
        <v>0</v>
      </c>
      <c r="H112" s="136">
        <v>0</v>
      </c>
      <c r="I112" s="136">
        <v>0</v>
      </c>
      <c r="J112" s="137">
        <f t="shared" si="0"/>
        <v>0</v>
      </c>
      <c r="K112" s="138"/>
      <c r="L112" s="138"/>
      <c r="M112" s="138"/>
      <c r="N112" s="138"/>
      <c r="O112" s="138"/>
      <c r="P112" s="138"/>
      <c r="Q112" s="138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x14ac:dyDescent="0.2">
      <c r="A113" s="54" t="s">
        <v>192</v>
      </c>
      <c r="B113" s="67" t="s">
        <v>29</v>
      </c>
      <c r="C113" s="52" t="s">
        <v>192</v>
      </c>
      <c r="D113" s="48" t="s">
        <v>192</v>
      </c>
      <c r="E113" s="135">
        <v>1</v>
      </c>
      <c r="F113" s="54" t="s">
        <v>192</v>
      </c>
      <c r="G113" s="136">
        <v>0</v>
      </c>
      <c r="H113" s="136">
        <v>0</v>
      </c>
      <c r="I113" s="136">
        <v>0</v>
      </c>
      <c r="J113" s="137">
        <f t="shared" si="0"/>
        <v>0</v>
      </c>
      <c r="K113" s="138"/>
      <c r="L113" s="138"/>
      <c r="M113" s="138"/>
      <c r="N113" s="138"/>
      <c r="O113" s="138"/>
      <c r="P113" s="138"/>
      <c r="Q113" s="138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x14ac:dyDescent="0.2">
      <c r="A114" s="54" t="s">
        <v>192</v>
      </c>
      <c r="B114" s="67" t="s">
        <v>29</v>
      </c>
      <c r="C114" s="52" t="s">
        <v>192</v>
      </c>
      <c r="D114" s="48" t="s">
        <v>192</v>
      </c>
      <c r="E114" s="135">
        <v>1</v>
      </c>
      <c r="F114" s="54" t="s">
        <v>192</v>
      </c>
      <c r="G114" s="136">
        <v>0</v>
      </c>
      <c r="H114" s="136">
        <v>0</v>
      </c>
      <c r="I114" s="136">
        <v>0</v>
      </c>
      <c r="J114" s="137">
        <f t="shared" si="0"/>
        <v>0</v>
      </c>
      <c r="K114" s="138"/>
      <c r="L114" s="138"/>
      <c r="M114" s="138"/>
      <c r="N114" s="138"/>
      <c r="O114" s="138"/>
      <c r="P114" s="138"/>
      <c r="Q114" s="138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x14ac:dyDescent="0.2">
      <c r="A115" s="54" t="s">
        <v>192</v>
      </c>
      <c r="B115" s="67" t="s">
        <v>29</v>
      </c>
      <c r="C115" s="52" t="s">
        <v>192</v>
      </c>
      <c r="D115" s="48" t="s">
        <v>192</v>
      </c>
      <c r="E115" s="135">
        <v>1</v>
      </c>
      <c r="F115" s="54" t="s">
        <v>192</v>
      </c>
      <c r="G115" s="136">
        <v>0</v>
      </c>
      <c r="H115" s="136">
        <v>0</v>
      </c>
      <c r="I115" s="136">
        <v>0</v>
      </c>
      <c r="J115" s="137">
        <f t="shared" si="0"/>
        <v>0</v>
      </c>
      <c r="K115" s="138"/>
      <c r="L115" s="138"/>
      <c r="M115" s="138"/>
      <c r="N115" s="138"/>
      <c r="O115" s="138"/>
      <c r="P115" s="138"/>
      <c r="Q115" s="138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x14ac:dyDescent="0.2">
      <c r="A116" s="54" t="s">
        <v>192</v>
      </c>
      <c r="B116" s="67" t="s">
        <v>29</v>
      </c>
      <c r="C116" s="52" t="s">
        <v>192</v>
      </c>
      <c r="D116" s="48" t="s">
        <v>192</v>
      </c>
      <c r="E116" s="135">
        <v>1</v>
      </c>
      <c r="F116" s="54" t="s">
        <v>192</v>
      </c>
      <c r="G116" s="136">
        <v>0</v>
      </c>
      <c r="H116" s="136">
        <v>0</v>
      </c>
      <c r="I116" s="136">
        <v>0</v>
      </c>
      <c r="J116" s="137">
        <f t="shared" si="0"/>
        <v>0</v>
      </c>
      <c r="K116" s="138"/>
      <c r="L116" s="138"/>
      <c r="M116" s="138"/>
      <c r="N116" s="138"/>
      <c r="O116" s="138"/>
      <c r="P116" s="138"/>
      <c r="Q116" s="138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x14ac:dyDescent="0.2">
      <c r="A117" s="54" t="s">
        <v>192</v>
      </c>
      <c r="B117" s="67" t="s">
        <v>29</v>
      </c>
      <c r="C117" s="52" t="s">
        <v>192</v>
      </c>
      <c r="D117" s="48" t="s">
        <v>192</v>
      </c>
      <c r="E117" s="135">
        <v>1</v>
      </c>
      <c r="F117" s="54" t="s">
        <v>192</v>
      </c>
      <c r="G117" s="136">
        <v>0</v>
      </c>
      <c r="H117" s="136">
        <v>0</v>
      </c>
      <c r="I117" s="136">
        <v>0</v>
      </c>
      <c r="J117" s="137">
        <f t="shared" si="0"/>
        <v>0</v>
      </c>
      <c r="K117" s="138"/>
      <c r="L117" s="138"/>
      <c r="M117" s="138"/>
      <c r="N117" s="138"/>
      <c r="O117" s="138"/>
      <c r="P117" s="138"/>
      <c r="Q117" s="138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x14ac:dyDescent="0.2">
      <c r="A118" s="54" t="s">
        <v>192</v>
      </c>
      <c r="B118" s="67" t="s">
        <v>29</v>
      </c>
      <c r="C118" s="52" t="s">
        <v>192</v>
      </c>
      <c r="D118" s="48" t="s">
        <v>192</v>
      </c>
      <c r="E118" s="135">
        <v>1</v>
      </c>
      <c r="F118" s="54" t="s">
        <v>192</v>
      </c>
      <c r="G118" s="136">
        <v>0</v>
      </c>
      <c r="H118" s="136">
        <v>0</v>
      </c>
      <c r="I118" s="136">
        <v>0</v>
      </c>
      <c r="J118" s="137">
        <f t="shared" si="0"/>
        <v>0</v>
      </c>
      <c r="K118" s="138"/>
      <c r="L118" s="138"/>
      <c r="M118" s="138"/>
      <c r="N118" s="138"/>
      <c r="O118" s="138"/>
      <c r="P118" s="138"/>
      <c r="Q118" s="138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x14ac:dyDescent="0.2">
      <c r="A119" s="54" t="s">
        <v>192</v>
      </c>
      <c r="B119" s="67" t="s">
        <v>29</v>
      </c>
      <c r="C119" s="52" t="s">
        <v>192</v>
      </c>
      <c r="D119" s="48" t="s">
        <v>192</v>
      </c>
      <c r="E119" s="135">
        <v>1</v>
      </c>
      <c r="F119" s="54" t="s">
        <v>192</v>
      </c>
      <c r="G119" s="136">
        <v>0</v>
      </c>
      <c r="H119" s="136">
        <v>0</v>
      </c>
      <c r="I119" s="136">
        <v>0</v>
      </c>
      <c r="J119" s="137">
        <f t="shared" si="0"/>
        <v>0</v>
      </c>
      <c r="K119" s="138"/>
      <c r="L119" s="138"/>
      <c r="M119" s="138"/>
      <c r="N119" s="138"/>
      <c r="O119" s="138"/>
      <c r="P119" s="138"/>
      <c r="Q119" s="138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x14ac:dyDescent="0.2">
      <c r="A120" s="54" t="s">
        <v>192</v>
      </c>
      <c r="B120" s="67" t="s">
        <v>29</v>
      </c>
      <c r="C120" s="52" t="s">
        <v>192</v>
      </c>
      <c r="D120" s="48" t="s">
        <v>192</v>
      </c>
      <c r="E120" s="135">
        <v>1</v>
      </c>
      <c r="F120" s="54" t="s">
        <v>192</v>
      </c>
      <c r="G120" s="136">
        <v>0</v>
      </c>
      <c r="H120" s="136">
        <v>0</v>
      </c>
      <c r="I120" s="136">
        <v>0</v>
      </c>
      <c r="J120" s="137">
        <f t="shared" si="0"/>
        <v>0</v>
      </c>
      <c r="K120" s="138"/>
      <c r="L120" s="138"/>
      <c r="M120" s="138"/>
      <c r="N120" s="138"/>
      <c r="O120" s="138"/>
      <c r="P120" s="138"/>
      <c r="Q120" s="138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x14ac:dyDescent="0.2">
      <c r="A121" s="54" t="s">
        <v>192</v>
      </c>
      <c r="B121" s="67" t="s">
        <v>29</v>
      </c>
      <c r="C121" s="52" t="s">
        <v>192</v>
      </c>
      <c r="D121" s="48" t="s">
        <v>192</v>
      </c>
      <c r="E121" s="135">
        <v>1</v>
      </c>
      <c r="F121" s="54" t="s">
        <v>192</v>
      </c>
      <c r="G121" s="136">
        <v>0</v>
      </c>
      <c r="H121" s="136">
        <v>0</v>
      </c>
      <c r="I121" s="136">
        <v>0</v>
      </c>
      <c r="J121" s="137">
        <f t="shared" si="0"/>
        <v>0</v>
      </c>
      <c r="K121" s="138"/>
      <c r="L121" s="138"/>
      <c r="M121" s="138"/>
      <c r="N121" s="138"/>
      <c r="O121" s="138"/>
      <c r="P121" s="138"/>
      <c r="Q121" s="138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x14ac:dyDescent="0.2">
      <c r="A122" s="54" t="s">
        <v>192</v>
      </c>
      <c r="B122" s="67" t="s">
        <v>29</v>
      </c>
      <c r="C122" s="52" t="s">
        <v>192</v>
      </c>
      <c r="D122" s="48" t="s">
        <v>192</v>
      </c>
      <c r="E122" s="135">
        <v>1</v>
      </c>
      <c r="F122" s="54" t="s">
        <v>192</v>
      </c>
      <c r="G122" s="136">
        <v>0</v>
      </c>
      <c r="H122" s="136">
        <v>0</v>
      </c>
      <c r="I122" s="136">
        <v>0</v>
      </c>
      <c r="J122" s="137">
        <f t="shared" si="0"/>
        <v>0</v>
      </c>
      <c r="K122" s="138"/>
      <c r="L122" s="138"/>
      <c r="M122" s="138"/>
      <c r="N122" s="138"/>
      <c r="O122" s="138"/>
      <c r="P122" s="138"/>
      <c r="Q122" s="138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x14ac:dyDescent="0.2">
      <c r="A123" s="54" t="s">
        <v>192</v>
      </c>
      <c r="B123" s="67" t="s">
        <v>29</v>
      </c>
      <c r="C123" s="52" t="s">
        <v>192</v>
      </c>
      <c r="D123" s="48" t="s">
        <v>192</v>
      </c>
      <c r="E123" s="135">
        <v>1</v>
      </c>
      <c r="F123" s="54" t="s">
        <v>192</v>
      </c>
      <c r="G123" s="136">
        <v>0</v>
      </c>
      <c r="H123" s="136">
        <v>0</v>
      </c>
      <c r="I123" s="136">
        <v>0</v>
      </c>
      <c r="J123" s="137">
        <f t="shared" si="0"/>
        <v>0</v>
      </c>
      <c r="K123" s="138"/>
      <c r="L123" s="138"/>
      <c r="M123" s="138"/>
      <c r="N123" s="138"/>
      <c r="O123" s="138"/>
      <c r="P123" s="138"/>
      <c r="Q123" s="138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x14ac:dyDescent="0.2">
      <c r="A124" s="54" t="s">
        <v>192</v>
      </c>
      <c r="B124" s="67" t="s">
        <v>29</v>
      </c>
      <c r="C124" s="52" t="s">
        <v>192</v>
      </c>
      <c r="D124" s="48" t="s">
        <v>192</v>
      </c>
      <c r="E124" s="135">
        <v>1</v>
      </c>
      <c r="F124" s="54" t="s">
        <v>192</v>
      </c>
      <c r="G124" s="136">
        <v>0</v>
      </c>
      <c r="H124" s="136">
        <v>0</v>
      </c>
      <c r="I124" s="136">
        <v>0</v>
      </c>
      <c r="J124" s="137">
        <f t="shared" si="0"/>
        <v>0</v>
      </c>
      <c r="K124" s="138"/>
      <c r="L124" s="138"/>
      <c r="M124" s="138"/>
      <c r="N124" s="138"/>
      <c r="O124" s="138"/>
      <c r="P124" s="138"/>
      <c r="Q124" s="138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x14ac:dyDescent="0.2">
      <c r="A125" s="54" t="s">
        <v>192</v>
      </c>
      <c r="B125" s="67" t="s">
        <v>29</v>
      </c>
      <c r="C125" s="52" t="s">
        <v>192</v>
      </c>
      <c r="D125" s="48" t="s">
        <v>192</v>
      </c>
      <c r="E125" s="135">
        <v>1</v>
      </c>
      <c r="F125" s="54" t="s">
        <v>192</v>
      </c>
      <c r="G125" s="136">
        <v>0</v>
      </c>
      <c r="H125" s="136">
        <v>0</v>
      </c>
      <c r="I125" s="136">
        <v>0</v>
      </c>
      <c r="J125" s="137">
        <f t="shared" si="0"/>
        <v>0</v>
      </c>
      <c r="K125" s="138"/>
      <c r="L125" s="138"/>
      <c r="M125" s="138"/>
      <c r="N125" s="138"/>
      <c r="O125" s="138"/>
      <c r="P125" s="138"/>
      <c r="Q125" s="138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x14ac:dyDescent="0.2">
      <c r="A126" s="54" t="s">
        <v>192</v>
      </c>
      <c r="B126" s="67" t="s">
        <v>29</v>
      </c>
      <c r="C126" s="52" t="s">
        <v>192</v>
      </c>
      <c r="D126" s="48" t="s">
        <v>192</v>
      </c>
      <c r="E126" s="135">
        <v>1</v>
      </c>
      <c r="F126" s="54" t="s">
        <v>192</v>
      </c>
      <c r="G126" s="136">
        <v>0</v>
      </c>
      <c r="H126" s="136">
        <v>0</v>
      </c>
      <c r="I126" s="136">
        <v>0</v>
      </c>
      <c r="J126" s="137">
        <f t="shared" si="0"/>
        <v>0</v>
      </c>
      <c r="K126" s="138"/>
      <c r="L126" s="138"/>
      <c r="M126" s="138"/>
      <c r="N126" s="138"/>
      <c r="O126" s="138"/>
      <c r="P126" s="138"/>
      <c r="Q126" s="138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x14ac:dyDescent="0.2">
      <c r="A127" s="54" t="s">
        <v>192</v>
      </c>
      <c r="B127" s="67" t="s">
        <v>29</v>
      </c>
      <c r="C127" s="52" t="s">
        <v>192</v>
      </c>
      <c r="D127" s="48" t="s">
        <v>192</v>
      </c>
      <c r="E127" s="135">
        <v>1</v>
      </c>
      <c r="F127" s="54" t="s">
        <v>192</v>
      </c>
      <c r="G127" s="136">
        <v>0</v>
      </c>
      <c r="H127" s="136">
        <v>0</v>
      </c>
      <c r="I127" s="136">
        <v>0</v>
      </c>
      <c r="J127" s="137">
        <f t="shared" si="0"/>
        <v>0</v>
      </c>
      <c r="K127" s="138"/>
      <c r="L127" s="138"/>
      <c r="M127" s="138"/>
      <c r="N127" s="138"/>
      <c r="O127" s="138"/>
      <c r="P127" s="138"/>
      <c r="Q127" s="138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54" t="s">
        <v>192</v>
      </c>
      <c r="B128" s="67" t="s">
        <v>29</v>
      </c>
      <c r="C128" s="52" t="s">
        <v>192</v>
      </c>
      <c r="D128" s="48" t="s">
        <v>192</v>
      </c>
      <c r="E128" s="135">
        <v>1</v>
      </c>
      <c r="F128" s="54" t="s">
        <v>192</v>
      </c>
      <c r="G128" s="136">
        <v>0</v>
      </c>
      <c r="H128" s="136">
        <v>0</v>
      </c>
      <c r="I128" s="136">
        <v>0</v>
      </c>
      <c r="J128" s="137">
        <f t="shared" si="0"/>
        <v>0</v>
      </c>
      <c r="K128" s="138"/>
      <c r="L128" s="138"/>
      <c r="M128" s="138"/>
      <c r="N128" s="138"/>
      <c r="O128" s="138"/>
      <c r="P128" s="138"/>
      <c r="Q128" s="138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x14ac:dyDescent="0.2">
      <c r="A129" s="54" t="s">
        <v>192</v>
      </c>
      <c r="B129" s="67" t="s">
        <v>29</v>
      </c>
      <c r="C129" s="52" t="s">
        <v>192</v>
      </c>
      <c r="D129" s="48" t="s">
        <v>192</v>
      </c>
      <c r="E129" s="135">
        <v>1</v>
      </c>
      <c r="F129" s="54" t="s">
        <v>192</v>
      </c>
      <c r="G129" s="136">
        <v>0</v>
      </c>
      <c r="H129" s="136">
        <v>0</v>
      </c>
      <c r="I129" s="136">
        <v>0</v>
      </c>
      <c r="J129" s="137">
        <f t="shared" si="0"/>
        <v>0</v>
      </c>
      <c r="K129" s="138"/>
      <c r="L129" s="138"/>
      <c r="M129" s="138"/>
      <c r="N129" s="138"/>
      <c r="O129" s="138"/>
      <c r="P129" s="138"/>
      <c r="Q129" s="138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54" t="s">
        <v>192</v>
      </c>
      <c r="B130" s="67" t="s">
        <v>29</v>
      </c>
      <c r="C130" s="52" t="s">
        <v>192</v>
      </c>
      <c r="D130" s="48" t="s">
        <v>192</v>
      </c>
      <c r="E130" s="135">
        <v>1</v>
      </c>
      <c r="F130" s="54" t="s">
        <v>192</v>
      </c>
      <c r="G130" s="136">
        <v>0</v>
      </c>
      <c r="H130" s="136">
        <v>0</v>
      </c>
      <c r="I130" s="136">
        <v>0</v>
      </c>
      <c r="J130" s="137">
        <f t="shared" si="0"/>
        <v>0</v>
      </c>
      <c r="K130" s="138"/>
      <c r="L130" s="138"/>
      <c r="M130" s="138"/>
      <c r="N130" s="138"/>
      <c r="O130" s="138"/>
      <c r="P130" s="138"/>
      <c r="Q130" s="138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x14ac:dyDescent="0.2">
      <c r="A131" s="54" t="s">
        <v>192</v>
      </c>
      <c r="B131" s="67" t="s">
        <v>29</v>
      </c>
      <c r="C131" s="52" t="s">
        <v>192</v>
      </c>
      <c r="D131" s="48" t="s">
        <v>192</v>
      </c>
      <c r="E131" s="135">
        <v>1</v>
      </c>
      <c r="F131" s="54" t="s">
        <v>192</v>
      </c>
      <c r="G131" s="136">
        <v>0</v>
      </c>
      <c r="H131" s="136">
        <v>0</v>
      </c>
      <c r="I131" s="136">
        <v>0</v>
      </c>
      <c r="J131" s="137">
        <f t="shared" si="0"/>
        <v>0</v>
      </c>
      <c r="K131" s="138"/>
      <c r="L131" s="138"/>
      <c r="M131" s="138"/>
      <c r="N131" s="138"/>
      <c r="O131" s="138"/>
      <c r="P131" s="138"/>
      <c r="Q131" s="138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x14ac:dyDescent="0.2">
      <c r="A132" s="54" t="s">
        <v>192</v>
      </c>
      <c r="B132" s="67" t="s">
        <v>29</v>
      </c>
      <c r="C132" s="52" t="s">
        <v>192</v>
      </c>
      <c r="D132" s="48" t="s">
        <v>192</v>
      </c>
      <c r="E132" s="135">
        <v>1</v>
      </c>
      <c r="F132" s="54" t="s">
        <v>192</v>
      </c>
      <c r="G132" s="136">
        <v>0</v>
      </c>
      <c r="H132" s="136">
        <v>0</v>
      </c>
      <c r="I132" s="136">
        <v>0</v>
      </c>
      <c r="J132" s="137">
        <f t="shared" si="0"/>
        <v>0</v>
      </c>
      <c r="K132" s="138"/>
      <c r="L132" s="138"/>
      <c r="M132" s="138"/>
      <c r="N132" s="138"/>
      <c r="O132" s="138"/>
      <c r="P132" s="138"/>
      <c r="Q132" s="138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x14ac:dyDescent="0.2">
      <c r="A133" s="54" t="s">
        <v>192</v>
      </c>
      <c r="B133" s="67" t="s">
        <v>29</v>
      </c>
      <c r="C133" s="52" t="s">
        <v>192</v>
      </c>
      <c r="D133" s="48" t="s">
        <v>192</v>
      </c>
      <c r="E133" s="135">
        <v>1</v>
      </c>
      <c r="F133" s="54" t="s">
        <v>192</v>
      </c>
      <c r="G133" s="136">
        <v>0</v>
      </c>
      <c r="H133" s="136">
        <v>0</v>
      </c>
      <c r="I133" s="136">
        <v>0</v>
      </c>
      <c r="J133" s="137">
        <f t="shared" si="0"/>
        <v>0</v>
      </c>
      <c r="K133" s="138"/>
      <c r="L133" s="138"/>
      <c r="M133" s="138"/>
      <c r="N133" s="138"/>
      <c r="O133" s="138"/>
      <c r="P133" s="138"/>
      <c r="Q133" s="13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54" t="s">
        <v>192</v>
      </c>
      <c r="B134" s="67" t="s">
        <v>29</v>
      </c>
      <c r="C134" s="52" t="s">
        <v>192</v>
      </c>
      <c r="D134" s="48" t="s">
        <v>192</v>
      </c>
      <c r="E134" s="135">
        <v>1</v>
      </c>
      <c r="F134" s="54" t="s">
        <v>192</v>
      </c>
      <c r="G134" s="136">
        <v>0</v>
      </c>
      <c r="H134" s="136">
        <v>0</v>
      </c>
      <c r="I134" s="136">
        <v>0</v>
      </c>
      <c r="J134" s="137">
        <f t="shared" si="0"/>
        <v>0</v>
      </c>
      <c r="K134" s="138"/>
      <c r="L134" s="138"/>
      <c r="M134" s="138"/>
      <c r="N134" s="138"/>
      <c r="O134" s="138"/>
      <c r="P134" s="138"/>
      <c r="Q134" s="138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x14ac:dyDescent="0.2">
      <c r="A135" s="54" t="s">
        <v>192</v>
      </c>
      <c r="B135" s="67" t="s">
        <v>29</v>
      </c>
      <c r="C135" s="52" t="s">
        <v>192</v>
      </c>
      <c r="D135" s="48" t="s">
        <v>192</v>
      </c>
      <c r="E135" s="135">
        <v>1</v>
      </c>
      <c r="F135" s="54" t="s">
        <v>192</v>
      </c>
      <c r="G135" s="136">
        <v>0</v>
      </c>
      <c r="H135" s="136">
        <v>0</v>
      </c>
      <c r="I135" s="136">
        <v>0</v>
      </c>
      <c r="J135" s="137">
        <f t="shared" si="0"/>
        <v>0</v>
      </c>
      <c r="K135" s="138"/>
      <c r="L135" s="138"/>
      <c r="M135" s="138"/>
      <c r="N135" s="138"/>
      <c r="O135" s="138"/>
      <c r="P135" s="138"/>
      <c r="Q135" s="13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54" t="s">
        <v>192</v>
      </c>
      <c r="B136" s="67" t="s">
        <v>29</v>
      </c>
      <c r="C136" s="52" t="s">
        <v>192</v>
      </c>
      <c r="D136" s="48" t="s">
        <v>192</v>
      </c>
      <c r="E136" s="135">
        <v>1</v>
      </c>
      <c r="F136" s="54" t="s">
        <v>192</v>
      </c>
      <c r="G136" s="136">
        <v>0</v>
      </c>
      <c r="H136" s="136">
        <v>0</v>
      </c>
      <c r="I136" s="136">
        <v>0</v>
      </c>
      <c r="J136" s="137">
        <f t="shared" si="0"/>
        <v>0</v>
      </c>
      <c r="K136" s="138"/>
      <c r="L136" s="138"/>
      <c r="M136" s="138"/>
      <c r="N136" s="138"/>
      <c r="O136" s="138"/>
      <c r="P136" s="138"/>
      <c r="Q136" s="13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54" t="s">
        <v>192</v>
      </c>
      <c r="B137" s="67" t="s">
        <v>29</v>
      </c>
      <c r="C137" s="52" t="s">
        <v>192</v>
      </c>
      <c r="D137" s="48" t="s">
        <v>192</v>
      </c>
      <c r="E137" s="135">
        <v>1</v>
      </c>
      <c r="F137" s="54" t="s">
        <v>192</v>
      </c>
      <c r="G137" s="136">
        <v>0</v>
      </c>
      <c r="H137" s="136">
        <v>0</v>
      </c>
      <c r="I137" s="136">
        <v>0</v>
      </c>
      <c r="J137" s="137">
        <f t="shared" si="0"/>
        <v>0</v>
      </c>
      <c r="K137" s="138"/>
      <c r="L137" s="138"/>
      <c r="M137" s="138"/>
      <c r="N137" s="138"/>
      <c r="O137" s="138"/>
      <c r="P137" s="138"/>
      <c r="Q137" s="13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54" t="s">
        <v>192</v>
      </c>
      <c r="B138" s="67" t="s">
        <v>29</v>
      </c>
      <c r="C138" s="52" t="s">
        <v>192</v>
      </c>
      <c r="D138" s="48" t="s">
        <v>192</v>
      </c>
      <c r="E138" s="135">
        <v>1</v>
      </c>
      <c r="F138" s="54" t="s">
        <v>192</v>
      </c>
      <c r="G138" s="136">
        <v>0</v>
      </c>
      <c r="H138" s="136">
        <v>0</v>
      </c>
      <c r="I138" s="136">
        <v>0</v>
      </c>
      <c r="J138" s="137">
        <f t="shared" si="0"/>
        <v>0</v>
      </c>
      <c r="K138" s="138"/>
      <c r="L138" s="138"/>
      <c r="M138" s="138"/>
      <c r="N138" s="138"/>
      <c r="O138" s="138"/>
      <c r="P138" s="138"/>
      <c r="Q138" s="13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54" t="s">
        <v>192</v>
      </c>
      <c r="B139" s="67" t="s">
        <v>29</v>
      </c>
      <c r="C139" s="52" t="s">
        <v>192</v>
      </c>
      <c r="D139" s="48" t="s">
        <v>192</v>
      </c>
      <c r="E139" s="135">
        <v>1</v>
      </c>
      <c r="F139" s="54" t="s">
        <v>192</v>
      </c>
      <c r="G139" s="136">
        <v>0</v>
      </c>
      <c r="H139" s="136">
        <v>0</v>
      </c>
      <c r="I139" s="136">
        <v>0</v>
      </c>
      <c r="J139" s="137">
        <f t="shared" si="0"/>
        <v>0</v>
      </c>
      <c r="K139" s="138"/>
      <c r="L139" s="138"/>
      <c r="M139" s="138"/>
      <c r="N139" s="138"/>
      <c r="O139" s="138"/>
      <c r="P139" s="138"/>
      <c r="Q139" s="13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54" t="s">
        <v>192</v>
      </c>
      <c r="B140" s="67" t="s">
        <v>29</v>
      </c>
      <c r="C140" s="52" t="s">
        <v>192</v>
      </c>
      <c r="D140" s="48" t="s">
        <v>192</v>
      </c>
      <c r="E140" s="135">
        <v>1</v>
      </c>
      <c r="F140" s="54" t="s">
        <v>192</v>
      </c>
      <c r="G140" s="136">
        <v>0</v>
      </c>
      <c r="H140" s="136">
        <v>0</v>
      </c>
      <c r="I140" s="136">
        <v>0</v>
      </c>
      <c r="J140" s="137">
        <f t="shared" si="0"/>
        <v>0</v>
      </c>
      <c r="K140" s="138"/>
      <c r="L140" s="138"/>
      <c r="M140" s="138"/>
      <c r="N140" s="138"/>
      <c r="O140" s="138"/>
      <c r="P140" s="138"/>
      <c r="Q140" s="13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54" t="s">
        <v>192</v>
      </c>
      <c r="B141" s="67" t="s">
        <v>29</v>
      </c>
      <c r="C141" s="52" t="s">
        <v>192</v>
      </c>
      <c r="D141" s="48" t="s">
        <v>192</v>
      </c>
      <c r="E141" s="135">
        <v>1</v>
      </c>
      <c r="F141" s="54" t="s">
        <v>192</v>
      </c>
      <c r="G141" s="136">
        <v>0</v>
      </c>
      <c r="H141" s="136">
        <v>0</v>
      </c>
      <c r="I141" s="136">
        <v>0</v>
      </c>
      <c r="J141" s="137">
        <f t="shared" si="0"/>
        <v>0</v>
      </c>
      <c r="K141" s="138"/>
      <c r="L141" s="138"/>
      <c r="M141" s="138"/>
      <c r="N141" s="138"/>
      <c r="O141" s="138"/>
      <c r="P141" s="138"/>
      <c r="Q141" s="138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x14ac:dyDescent="0.2">
      <c r="A142" s="54" t="s">
        <v>192</v>
      </c>
      <c r="B142" s="67" t="s">
        <v>29</v>
      </c>
      <c r="C142" s="52" t="s">
        <v>192</v>
      </c>
      <c r="D142" s="48" t="s">
        <v>192</v>
      </c>
      <c r="E142" s="135">
        <v>1</v>
      </c>
      <c r="F142" s="54" t="s">
        <v>192</v>
      </c>
      <c r="G142" s="136">
        <v>0</v>
      </c>
      <c r="H142" s="136">
        <v>0</v>
      </c>
      <c r="I142" s="136">
        <v>0</v>
      </c>
      <c r="J142" s="137">
        <f t="shared" si="0"/>
        <v>0</v>
      </c>
      <c r="K142" s="138"/>
      <c r="L142" s="138"/>
      <c r="M142" s="138"/>
      <c r="N142" s="138"/>
      <c r="O142" s="138"/>
      <c r="P142" s="138"/>
      <c r="Q142" s="138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x14ac:dyDescent="0.2">
      <c r="A143" s="54" t="s">
        <v>192</v>
      </c>
      <c r="B143" s="67" t="s">
        <v>29</v>
      </c>
      <c r="C143" s="52" t="s">
        <v>192</v>
      </c>
      <c r="D143" s="48" t="s">
        <v>192</v>
      </c>
      <c r="E143" s="135">
        <v>1</v>
      </c>
      <c r="F143" s="54" t="s">
        <v>192</v>
      </c>
      <c r="G143" s="136">
        <v>0</v>
      </c>
      <c r="H143" s="136">
        <v>0</v>
      </c>
      <c r="I143" s="136">
        <v>0</v>
      </c>
      <c r="J143" s="137">
        <f t="shared" si="0"/>
        <v>0</v>
      </c>
      <c r="K143" s="138"/>
      <c r="L143" s="138"/>
      <c r="M143" s="138"/>
      <c r="N143" s="138"/>
      <c r="O143" s="138"/>
      <c r="P143" s="138"/>
      <c r="Q143" s="13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54" t="s">
        <v>192</v>
      </c>
      <c r="B144" s="67" t="s">
        <v>29</v>
      </c>
      <c r="C144" s="52" t="s">
        <v>192</v>
      </c>
      <c r="D144" s="48" t="s">
        <v>192</v>
      </c>
      <c r="E144" s="135">
        <v>1</v>
      </c>
      <c r="F144" s="54" t="s">
        <v>192</v>
      </c>
      <c r="G144" s="136">
        <v>0</v>
      </c>
      <c r="H144" s="136">
        <v>0</v>
      </c>
      <c r="I144" s="136">
        <v>0</v>
      </c>
      <c r="J144" s="137">
        <f t="shared" si="0"/>
        <v>0</v>
      </c>
      <c r="K144" s="138"/>
      <c r="L144" s="138"/>
      <c r="M144" s="138"/>
      <c r="N144" s="138"/>
      <c r="O144" s="138"/>
      <c r="P144" s="138"/>
      <c r="Q144" s="138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x14ac:dyDescent="0.2">
      <c r="A145" s="54" t="s">
        <v>192</v>
      </c>
      <c r="B145" s="67" t="s">
        <v>29</v>
      </c>
      <c r="C145" s="52" t="s">
        <v>192</v>
      </c>
      <c r="D145" s="48" t="s">
        <v>192</v>
      </c>
      <c r="E145" s="135">
        <v>1</v>
      </c>
      <c r="F145" s="54" t="s">
        <v>192</v>
      </c>
      <c r="G145" s="136">
        <v>0</v>
      </c>
      <c r="H145" s="136">
        <v>0</v>
      </c>
      <c r="I145" s="136">
        <v>0</v>
      </c>
      <c r="J145" s="137">
        <f t="shared" si="0"/>
        <v>0</v>
      </c>
      <c r="K145" s="138"/>
      <c r="L145" s="138"/>
      <c r="M145" s="138"/>
      <c r="N145" s="138"/>
      <c r="O145" s="138"/>
      <c r="P145" s="138"/>
      <c r="Q145" s="13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54" t="s">
        <v>192</v>
      </c>
      <c r="B146" s="67" t="s">
        <v>29</v>
      </c>
      <c r="C146" s="52" t="s">
        <v>192</v>
      </c>
      <c r="D146" s="48" t="s">
        <v>192</v>
      </c>
      <c r="E146" s="135">
        <v>1</v>
      </c>
      <c r="F146" s="54" t="s">
        <v>192</v>
      </c>
      <c r="G146" s="136">
        <v>0</v>
      </c>
      <c r="H146" s="136">
        <v>0</v>
      </c>
      <c r="I146" s="136">
        <v>0</v>
      </c>
      <c r="J146" s="137">
        <f t="shared" si="0"/>
        <v>0</v>
      </c>
      <c r="K146" s="138"/>
      <c r="L146" s="138"/>
      <c r="M146" s="138"/>
      <c r="N146" s="138"/>
      <c r="O146" s="138"/>
      <c r="P146" s="138"/>
      <c r="Q146" s="13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54" t="s">
        <v>192</v>
      </c>
      <c r="B147" s="67" t="s">
        <v>29</v>
      </c>
      <c r="C147" s="52" t="s">
        <v>192</v>
      </c>
      <c r="D147" s="48" t="s">
        <v>192</v>
      </c>
      <c r="E147" s="135">
        <v>1</v>
      </c>
      <c r="F147" s="54" t="s">
        <v>192</v>
      </c>
      <c r="G147" s="136">
        <v>0</v>
      </c>
      <c r="H147" s="136">
        <v>0</v>
      </c>
      <c r="I147" s="136">
        <v>0</v>
      </c>
      <c r="J147" s="137">
        <f t="shared" si="0"/>
        <v>0</v>
      </c>
      <c r="K147" s="138"/>
      <c r="L147" s="138"/>
      <c r="M147" s="138"/>
      <c r="N147" s="138"/>
      <c r="O147" s="138"/>
      <c r="P147" s="138"/>
      <c r="Q147" s="138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x14ac:dyDescent="0.2">
      <c r="A148" s="54" t="s">
        <v>192</v>
      </c>
      <c r="B148" s="67" t="s">
        <v>29</v>
      </c>
      <c r="C148" s="52" t="s">
        <v>192</v>
      </c>
      <c r="D148" s="48" t="s">
        <v>192</v>
      </c>
      <c r="E148" s="135">
        <v>1</v>
      </c>
      <c r="F148" s="54" t="s">
        <v>192</v>
      </c>
      <c r="G148" s="136">
        <v>0</v>
      </c>
      <c r="H148" s="136">
        <v>0</v>
      </c>
      <c r="I148" s="136">
        <v>0</v>
      </c>
      <c r="J148" s="137">
        <f t="shared" si="0"/>
        <v>0</v>
      </c>
      <c r="K148" s="138"/>
      <c r="L148" s="138"/>
      <c r="M148" s="138"/>
      <c r="N148" s="138"/>
      <c r="O148" s="138"/>
      <c r="P148" s="138"/>
      <c r="Q148" s="138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x14ac:dyDescent="0.2">
      <c r="A149" s="54" t="s">
        <v>192</v>
      </c>
      <c r="B149" s="67" t="s">
        <v>29</v>
      </c>
      <c r="C149" s="52" t="s">
        <v>192</v>
      </c>
      <c r="D149" s="48" t="s">
        <v>192</v>
      </c>
      <c r="E149" s="135">
        <v>1</v>
      </c>
      <c r="F149" s="54" t="s">
        <v>192</v>
      </c>
      <c r="G149" s="136">
        <v>0</v>
      </c>
      <c r="H149" s="136">
        <v>0</v>
      </c>
      <c r="I149" s="136">
        <v>0</v>
      </c>
      <c r="J149" s="137">
        <f t="shared" si="0"/>
        <v>0</v>
      </c>
      <c r="K149" s="138"/>
      <c r="L149" s="138"/>
      <c r="M149" s="138"/>
      <c r="N149" s="138"/>
      <c r="O149" s="138"/>
      <c r="P149" s="138"/>
      <c r="Q149" s="13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54" t="s">
        <v>192</v>
      </c>
      <c r="B150" s="67" t="s">
        <v>29</v>
      </c>
      <c r="C150" s="52" t="s">
        <v>192</v>
      </c>
      <c r="D150" s="48" t="s">
        <v>192</v>
      </c>
      <c r="E150" s="135">
        <v>1</v>
      </c>
      <c r="F150" s="54" t="s">
        <v>192</v>
      </c>
      <c r="G150" s="136">
        <v>0</v>
      </c>
      <c r="H150" s="136">
        <v>0</v>
      </c>
      <c r="I150" s="136">
        <v>0</v>
      </c>
      <c r="J150" s="137">
        <f t="shared" si="0"/>
        <v>0</v>
      </c>
      <c r="K150" s="138"/>
      <c r="L150" s="138"/>
      <c r="M150" s="138"/>
      <c r="N150" s="138"/>
      <c r="O150" s="138"/>
      <c r="P150" s="138"/>
      <c r="Q150" s="138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x14ac:dyDescent="0.2">
      <c r="A151" s="54" t="s">
        <v>192</v>
      </c>
      <c r="B151" s="67" t="s">
        <v>29</v>
      </c>
      <c r="C151" s="52" t="s">
        <v>192</v>
      </c>
      <c r="D151" s="48" t="s">
        <v>192</v>
      </c>
      <c r="E151" s="135">
        <v>1</v>
      </c>
      <c r="F151" s="54" t="s">
        <v>192</v>
      </c>
      <c r="G151" s="136">
        <v>0</v>
      </c>
      <c r="H151" s="136">
        <v>0</v>
      </c>
      <c r="I151" s="136">
        <v>0</v>
      </c>
      <c r="J151" s="137">
        <f t="shared" si="0"/>
        <v>0</v>
      </c>
      <c r="K151" s="138"/>
      <c r="L151" s="138"/>
      <c r="M151" s="138"/>
      <c r="N151" s="138"/>
      <c r="O151" s="138"/>
      <c r="P151" s="138"/>
      <c r="Q151" s="13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54" t="s">
        <v>192</v>
      </c>
      <c r="B152" s="67" t="s">
        <v>29</v>
      </c>
      <c r="C152" s="52" t="s">
        <v>192</v>
      </c>
      <c r="D152" s="48" t="s">
        <v>192</v>
      </c>
      <c r="E152" s="135">
        <v>1</v>
      </c>
      <c r="F152" s="54" t="s">
        <v>192</v>
      </c>
      <c r="G152" s="136">
        <v>0</v>
      </c>
      <c r="H152" s="136">
        <v>0</v>
      </c>
      <c r="I152" s="136">
        <v>0</v>
      </c>
      <c r="J152" s="137">
        <f t="shared" si="0"/>
        <v>0</v>
      </c>
      <c r="K152" s="138"/>
      <c r="L152" s="138"/>
      <c r="M152" s="138"/>
      <c r="N152" s="138"/>
      <c r="O152" s="138"/>
      <c r="P152" s="138"/>
      <c r="Q152" s="13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54" t="s">
        <v>192</v>
      </c>
      <c r="B153" s="67" t="s">
        <v>29</v>
      </c>
      <c r="C153" s="52" t="s">
        <v>192</v>
      </c>
      <c r="D153" s="48" t="s">
        <v>192</v>
      </c>
      <c r="E153" s="135">
        <v>1</v>
      </c>
      <c r="F153" s="54" t="s">
        <v>192</v>
      </c>
      <c r="G153" s="136">
        <v>0</v>
      </c>
      <c r="H153" s="136">
        <v>0</v>
      </c>
      <c r="I153" s="136">
        <v>0</v>
      </c>
      <c r="J153" s="137">
        <f t="shared" si="0"/>
        <v>0</v>
      </c>
      <c r="K153" s="138"/>
      <c r="L153" s="138"/>
      <c r="M153" s="138"/>
      <c r="N153" s="138"/>
      <c r="O153" s="138"/>
      <c r="P153" s="138"/>
      <c r="Q153" s="13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54" t="s">
        <v>192</v>
      </c>
      <c r="B154" s="67" t="s">
        <v>29</v>
      </c>
      <c r="C154" s="52" t="s">
        <v>192</v>
      </c>
      <c r="D154" s="48" t="s">
        <v>192</v>
      </c>
      <c r="E154" s="135">
        <v>1</v>
      </c>
      <c r="F154" s="54" t="s">
        <v>192</v>
      </c>
      <c r="G154" s="136">
        <v>0</v>
      </c>
      <c r="H154" s="136">
        <v>0</v>
      </c>
      <c r="I154" s="136">
        <v>0</v>
      </c>
      <c r="J154" s="137">
        <f t="shared" si="0"/>
        <v>0</v>
      </c>
      <c r="K154" s="138"/>
      <c r="L154" s="138"/>
      <c r="M154" s="138"/>
      <c r="N154" s="138"/>
      <c r="O154" s="138"/>
      <c r="P154" s="138"/>
      <c r="Q154" s="13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54" t="s">
        <v>192</v>
      </c>
      <c r="B155" s="67" t="s">
        <v>29</v>
      </c>
      <c r="C155" s="52" t="s">
        <v>192</v>
      </c>
      <c r="D155" s="48" t="s">
        <v>192</v>
      </c>
      <c r="E155" s="135">
        <v>1</v>
      </c>
      <c r="F155" s="54" t="s">
        <v>192</v>
      </c>
      <c r="G155" s="136">
        <v>0</v>
      </c>
      <c r="H155" s="136">
        <v>0</v>
      </c>
      <c r="I155" s="136">
        <v>0</v>
      </c>
      <c r="J155" s="137">
        <f t="shared" si="0"/>
        <v>0</v>
      </c>
      <c r="K155" s="138"/>
      <c r="L155" s="138"/>
      <c r="M155" s="138"/>
      <c r="N155" s="138"/>
      <c r="O155" s="138"/>
      <c r="P155" s="138"/>
      <c r="Q155" s="13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54" t="s">
        <v>192</v>
      </c>
      <c r="B156" s="67" t="s">
        <v>29</v>
      </c>
      <c r="C156" s="52" t="s">
        <v>192</v>
      </c>
      <c r="D156" s="48" t="s">
        <v>192</v>
      </c>
      <c r="E156" s="135">
        <v>1</v>
      </c>
      <c r="F156" s="54" t="s">
        <v>192</v>
      </c>
      <c r="G156" s="136">
        <v>0</v>
      </c>
      <c r="H156" s="136">
        <v>0</v>
      </c>
      <c r="I156" s="136">
        <v>0</v>
      </c>
      <c r="J156" s="137">
        <f t="shared" si="0"/>
        <v>0</v>
      </c>
      <c r="K156" s="138"/>
      <c r="L156" s="138"/>
      <c r="M156" s="138"/>
      <c r="N156" s="138"/>
      <c r="O156" s="138"/>
      <c r="P156" s="138"/>
      <c r="Q156" s="13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x14ac:dyDescent="0.2">
      <c r="A157" s="54" t="s">
        <v>192</v>
      </c>
      <c r="B157" s="67" t="s">
        <v>29</v>
      </c>
      <c r="C157" s="52" t="s">
        <v>192</v>
      </c>
      <c r="D157" s="48" t="s">
        <v>192</v>
      </c>
      <c r="E157" s="135">
        <v>1</v>
      </c>
      <c r="F157" s="54" t="s">
        <v>192</v>
      </c>
      <c r="G157" s="136">
        <v>0</v>
      </c>
      <c r="H157" s="136">
        <v>0</v>
      </c>
      <c r="I157" s="136">
        <v>0</v>
      </c>
      <c r="J157" s="137">
        <f t="shared" si="0"/>
        <v>0</v>
      </c>
      <c r="K157" s="138"/>
      <c r="L157" s="138"/>
      <c r="M157" s="138"/>
      <c r="N157" s="138"/>
      <c r="O157" s="138"/>
      <c r="P157" s="138"/>
      <c r="Q157" s="138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x14ac:dyDescent="0.2">
      <c r="A158" s="54" t="s">
        <v>192</v>
      </c>
      <c r="B158" s="67" t="s">
        <v>29</v>
      </c>
      <c r="C158" s="52" t="s">
        <v>192</v>
      </c>
      <c r="D158" s="48" t="s">
        <v>192</v>
      </c>
      <c r="E158" s="135">
        <v>1</v>
      </c>
      <c r="F158" s="54" t="s">
        <v>192</v>
      </c>
      <c r="G158" s="136">
        <v>0</v>
      </c>
      <c r="H158" s="136">
        <v>0</v>
      </c>
      <c r="I158" s="136">
        <v>0</v>
      </c>
      <c r="J158" s="137">
        <f t="shared" si="0"/>
        <v>0</v>
      </c>
      <c r="K158" s="138"/>
      <c r="L158" s="138"/>
      <c r="M158" s="138"/>
      <c r="N158" s="138"/>
      <c r="O158" s="138"/>
      <c r="P158" s="138"/>
      <c r="Q158" s="138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x14ac:dyDescent="0.2">
      <c r="A159" s="54" t="s">
        <v>192</v>
      </c>
      <c r="B159" s="67" t="s">
        <v>29</v>
      </c>
      <c r="C159" s="52" t="s">
        <v>192</v>
      </c>
      <c r="D159" s="48" t="s">
        <v>192</v>
      </c>
      <c r="E159" s="135">
        <v>1</v>
      </c>
      <c r="F159" s="54" t="s">
        <v>192</v>
      </c>
      <c r="G159" s="136">
        <v>0</v>
      </c>
      <c r="H159" s="136">
        <v>0</v>
      </c>
      <c r="I159" s="136">
        <v>0</v>
      </c>
      <c r="J159" s="137">
        <f t="shared" si="0"/>
        <v>0</v>
      </c>
      <c r="K159" s="138"/>
      <c r="L159" s="138"/>
      <c r="M159" s="138"/>
      <c r="N159" s="138"/>
      <c r="O159" s="138"/>
      <c r="P159" s="138"/>
      <c r="Q159" s="138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x14ac:dyDescent="0.2">
      <c r="A160" s="54" t="s">
        <v>192</v>
      </c>
      <c r="B160" s="67" t="s">
        <v>29</v>
      </c>
      <c r="C160" s="52" t="s">
        <v>192</v>
      </c>
      <c r="D160" s="48" t="s">
        <v>192</v>
      </c>
      <c r="E160" s="135">
        <v>1</v>
      </c>
      <c r="F160" s="54" t="s">
        <v>192</v>
      </c>
      <c r="G160" s="136">
        <v>0</v>
      </c>
      <c r="H160" s="136">
        <v>0</v>
      </c>
      <c r="I160" s="136">
        <v>0</v>
      </c>
      <c r="J160" s="137">
        <f t="shared" si="0"/>
        <v>0</v>
      </c>
      <c r="K160" s="138"/>
      <c r="L160" s="138"/>
      <c r="M160" s="138"/>
      <c r="N160" s="138"/>
      <c r="O160" s="138"/>
      <c r="P160" s="138"/>
      <c r="Q160" s="138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x14ac:dyDescent="0.2">
      <c r="A161" s="54" t="s">
        <v>192</v>
      </c>
      <c r="B161" s="67" t="s">
        <v>29</v>
      </c>
      <c r="C161" s="52" t="s">
        <v>192</v>
      </c>
      <c r="D161" s="48" t="s">
        <v>192</v>
      </c>
      <c r="E161" s="135">
        <v>1</v>
      </c>
      <c r="F161" s="54" t="s">
        <v>192</v>
      </c>
      <c r="G161" s="136">
        <v>0</v>
      </c>
      <c r="H161" s="136">
        <v>0</v>
      </c>
      <c r="I161" s="136">
        <v>0</v>
      </c>
      <c r="J161" s="137">
        <f t="shared" si="0"/>
        <v>0</v>
      </c>
      <c r="K161" s="138"/>
      <c r="L161" s="138"/>
      <c r="M161" s="138"/>
      <c r="N161" s="138"/>
      <c r="O161" s="138"/>
      <c r="P161" s="138"/>
      <c r="Q161" s="138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x14ac:dyDescent="0.2">
      <c r="A162" s="54" t="s">
        <v>192</v>
      </c>
      <c r="B162" s="67" t="s">
        <v>29</v>
      </c>
      <c r="C162" s="52" t="s">
        <v>192</v>
      </c>
      <c r="D162" s="48" t="s">
        <v>192</v>
      </c>
      <c r="E162" s="135">
        <v>1</v>
      </c>
      <c r="F162" s="54" t="s">
        <v>192</v>
      </c>
      <c r="G162" s="136">
        <v>0</v>
      </c>
      <c r="H162" s="136">
        <v>0</v>
      </c>
      <c r="I162" s="136">
        <v>0</v>
      </c>
      <c r="J162" s="137">
        <f t="shared" si="0"/>
        <v>0</v>
      </c>
      <c r="K162" s="138"/>
      <c r="L162" s="138"/>
      <c r="M162" s="138"/>
      <c r="N162" s="138"/>
      <c r="O162" s="138"/>
      <c r="P162" s="138"/>
      <c r="Q162" s="138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x14ac:dyDescent="0.2">
      <c r="A163" s="54" t="s">
        <v>192</v>
      </c>
      <c r="B163" s="67" t="s">
        <v>29</v>
      </c>
      <c r="C163" s="52" t="s">
        <v>192</v>
      </c>
      <c r="D163" s="48" t="s">
        <v>192</v>
      </c>
      <c r="E163" s="135">
        <v>1</v>
      </c>
      <c r="F163" s="54" t="s">
        <v>192</v>
      </c>
      <c r="G163" s="136">
        <v>0</v>
      </c>
      <c r="H163" s="136">
        <v>0</v>
      </c>
      <c r="I163" s="136">
        <v>0</v>
      </c>
      <c r="J163" s="137">
        <f t="shared" si="0"/>
        <v>0</v>
      </c>
      <c r="K163" s="138"/>
      <c r="L163" s="138"/>
      <c r="M163" s="138"/>
      <c r="N163" s="138"/>
      <c r="O163" s="138"/>
      <c r="P163" s="138"/>
      <c r="Q163" s="138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x14ac:dyDescent="0.2">
      <c r="A164" s="54" t="s">
        <v>192</v>
      </c>
      <c r="B164" s="67" t="s">
        <v>29</v>
      </c>
      <c r="C164" s="52" t="s">
        <v>192</v>
      </c>
      <c r="D164" s="48" t="s">
        <v>192</v>
      </c>
      <c r="E164" s="135">
        <v>1</v>
      </c>
      <c r="F164" s="54" t="s">
        <v>192</v>
      </c>
      <c r="G164" s="136">
        <v>0</v>
      </c>
      <c r="H164" s="136">
        <v>0</v>
      </c>
      <c r="I164" s="136">
        <v>0</v>
      </c>
      <c r="J164" s="137">
        <f t="shared" si="0"/>
        <v>0</v>
      </c>
      <c r="K164" s="138"/>
      <c r="L164" s="138"/>
      <c r="M164" s="138"/>
      <c r="N164" s="138"/>
      <c r="O164" s="138"/>
      <c r="P164" s="138"/>
      <c r="Q164" s="138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x14ac:dyDescent="0.2">
      <c r="A165" s="54" t="s">
        <v>192</v>
      </c>
      <c r="B165" s="67" t="s">
        <v>29</v>
      </c>
      <c r="C165" s="52" t="s">
        <v>192</v>
      </c>
      <c r="D165" s="48" t="s">
        <v>192</v>
      </c>
      <c r="E165" s="135">
        <v>1</v>
      </c>
      <c r="F165" s="54" t="s">
        <v>192</v>
      </c>
      <c r="G165" s="136">
        <v>0</v>
      </c>
      <c r="H165" s="136">
        <v>0</v>
      </c>
      <c r="I165" s="136">
        <v>0</v>
      </c>
      <c r="J165" s="137">
        <f t="shared" si="0"/>
        <v>0</v>
      </c>
      <c r="K165" s="138"/>
      <c r="L165" s="138"/>
      <c r="M165" s="138"/>
      <c r="N165" s="138"/>
      <c r="O165" s="138"/>
      <c r="P165" s="138"/>
      <c r="Q165" s="138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x14ac:dyDescent="0.2">
      <c r="A166" s="54" t="s">
        <v>192</v>
      </c>
      <c r="B166" s="67" t="s">
        <v>29</v>
      </c>
      <c r="C166" s="52" t="s">
        <v>192</v>
      </c>
      <c r="D166" s="48" t="s">
        <v>192</v>
      </c>
      <c r="E166" s="135">
        <v>1</v>
      </c>
      <c r="F166" s="54" t="s">
        <v>192</v>
      </c>
      <c r="G166" s="136">
        <v>0</v>
      </c>
      <c r="H166" s="136">
        <v>0</v>
      </c>
      <c r="I166" s="136">
        <v>0</v>
      </c>
      <c r="J166" s="137">
        <f t="shared" si="0"/>
        <v>0</v>
      </c>
      <c r="K166" s="138"/>
      <c r="L166" s="138"/>
      <c r="M166" s="138"/>
      <c r="N166" s="138"/>
      <c r="O166" s="138"/>
      <c r="P166" s="138"/>
      <c r="Q166" s="138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x14ac:dyDescent="0.2">
      <c r="A167" s="54" t="s">
        <v>192</v>
      </c>
      <c r="B167" s="67" t="s">
        <v>29</v>
      </c>
      <c r="C167" s="52" t="s">
        <v>192</v>
      </c>
      <c r="D167" s="48" t="s">
        <v>192</v>
      </c>
      <c r="E167" s="135">
        <v>1</v>
      </c>
      <c r="F167" s="54" t="s">
        <v>192</v>
      </c>
      <c r="G167" s="136">
        <v>0</v>
      </c>
      <c r="H167" s="136">
        <v>0</v>
      </c>
      <c r="I167" s="136">
        <v>0</v>
      </c>
      <c r="J167" s="137">
        <f t="shared" si="0"/>
        <v>0</v>
      </c>
      <c r="K167" s="138"/>
      <c r="L167" s="138"/>
      <c r="M167" s="138"/>
      <c r="N167" s="138"/>
      <c r="O167" s="138"/>
      <c r="P167" s="138"/>
      <c r="Q167" s="138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x14ac:dyDescent="0.2">
      <c r="A168" s="61" t="s">
        <v>205</v>
      </c>
      <c r="B168" s="67" t="s">
        <v>31</v>
      </c>
      <c r="C168" s="101" t="s">
        <v>185</v>
      </c>
      <c r="D168" s="48" t="s">
        <v>190</v>
      </c>
      <c r="E168" s="135">
        <v>1</v>
      </c>
      <c r="F168" s="82" t="s">
        <v>560</v>
      </c>
      <c r="G168" s="136">
        <v>0</v>
      </c>
      <c r="H168" s="136">
        <v>1441.31</v>
      </c>
      <c r="I168" s="136">
        <v>5765.22</v>
      </c>
      <c r="J168" s="137">
        <f t="shared" si="0"/>
        <v>7206.5300000000007</v>
      </c>
      <c r="K168" s="138"/>
      <c r="L168" s="138"/>
      <c r="M168" s="138"/>
      <c r="N168" s="138"/>
      <c r="O168" s="138"/>
      <c r="P168" s="138"/>
      <c r="Q168" s="138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x14ac:dyDescent="0.2">
      <c r="A169" s="81" t="s">
        <v>205</v>
      </c>
      <c r="B169" s="48" t="s">
        <v>31</v>
      </c>
      <c r="C169" s="48" t="s">
        <v>191</v>
      </c>
      <c r="D169" s="48" t="s">
        <v>190</v>
      </c>
      <c r="E169" s="135">
        <v>1</v>
      </c>
      <c r="F169" s="81" t="s">
        <v>606</v>
      </c>
      <c r="G169" s="136">
        <v>0</v>
      </c>
      <c r="H169" s="136">
        <v>1441.31</v>
      </c>
      <c r="I169" s="136">
        <v>5765.22</v>
      </c>
      <c r="J169" s="137">
        <f t="shared" si="0"/>
        <v>7206.5300000000007</v>
      </c>
      <c r="K169" s="138"/>
      <c r="L169" s="138"/>
      <c r="M169" s="138"/>
      <c r="N169" s="138"/>
      <c r="O169" s="138"/>
      <c r="P169" s="138"/>
      <c r="Q169" s="13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121" t="s">
        <v>205</v>
      </c>
      <c r="B170" s="145" t="s">
        <v>31</v>
      </c>
      <c r="C170" s="145" t="s">
        <v>186</v>
      </c>
      <c r="D170" s="145" t="s">
        <v>190</v>
      </c>
      <c r="E170" s="186">
        <v>1</v>
      </c>
      <c r="F170" s="120" t="s">
        <v>220</v>
      </c>
      <c r="G170" s="147">
        <v>0</v>
      </c>
      <c r="H170" s="147">
        <v>1441.31</v>
      </c>
      <c r="I170" s="147">
        <v>5765.22</v>
      </c>
      <c r="J170" s="148">
        <f t="shared" ref="J170:J233" si="1">SUM(G170:I170)</f>
        <v>7206.5300000000007</v>
      </c>
      <c r="K170" s="149"/>
      <c r="L170" s="149"/>
      <c r="M170" s="149"/>
      <c r="N170" s="149"/>
      <c r="O170" s="149"/>
      <c r="P170" s="149"/>
      <c r="Q170" s="14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</row>
    <row r="171" spans="1:30" ht="15.75" customHeight="1" x14ac:dyDescent="0.2">
      <c r="A171" s="110" t="s">
        <v>205</v>
      </c>
      <c r="B171" s="67" t="s">
        <v>31</v>
      </c>
      <c r="C171" s="67" t="s">
        <v>186</v>
      </c>
      <c r="D171" s="67" t="s">
        <v>190</v>
      </c>
      <c r="E171" s="139">
        <v>1</v>
      </c>
      <c r="F171" s="88" t="s">
        <v>264</v>
      </c>
      <c r="G171" s="140">
        <v>0</v>
      </c>
      <c r="H171" s="140">
        <v>1441.31</v>
      </c>
      <c r="I171" s="140">
        <v>5765.22</v>
      </c>
      <c r="J171" s="141">
        <f t="shared" si="1"/>
        <v>7206.5300000000007</v>
      </c>
      <c r="K171" s="142"/>
      <c r="L171" s="142"/>
      <c r="M171" s="142"/>
      <c r="N171" s="142"/>
      <c r="O171" s="142"/>
      <c r="P171" s="142"/>
      <c r="Q171" s="142"/>
      <c r="R171" s="105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5"/>
      <c r="AD171" s="105"/>
    </row>
    <row r="172" spans="1:30" x14ac:dyDescent="0.2">
      <c r="A172" s="126" t="s">
        <v>205</v>
      </c>
      <c r="B172" s="48" t="s">
        <v>31</v>
      </c>
      <c r="C172" s="83" t="s">
        <v>188</v>
      </c>
      <c r="D172" s="48" t="s">
        <v>190</v>
      </c>
      <c r="E172" s="135">
        <v>1</v>
      </c>
      <c r="F172" s="82" t="s">
        <v>412</v>
      </c>
      <c r="G172" s="136">
        <v>0</v>
      </c>
      <c r="H172" s="140">
        <v>1441.31</v>
      </c>
      <c r="I172" s="140">
        <v>5765.22</v>
      </c>
      <c r="J172" s="137">
        <f t="shared" si="1"/>
        <v>7206.5300000000007</v>
      </c>
      <c r="K172" s="138"/>
      <c r="L172" s="138"/>
      <c r="M172" s="138"/>
      <c r="N172" s="138"/>
      <c r="O172" s="138"/>
      <c r="P172" s="138"/>
      <c r="Q172" s="13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x14ac:dyDescent="0.2">
      <c r="A173" s="126" t="s">
        <v>205</v>
      </c>
      <c r="B173" s="48" t="s">
        <v>31</v>
      </c>
      <c r="C173" s="83" t="s">
        <v>187</v>
      </c>
      <c r="D173" s="48" t="s">
        <v>190</v>
      </c>
      <c r="E173" s="143">
        <v>1</v>
      </c>
      <c r="F173" s="63" t="s">
        <v>752</v>
      </c>
      <c r="G173" s="136">
        <v>0</v>
      </c>
      <c r="H173" s="136">
        <v>1441.31</v>
      </c>
      <c r="I173" s="136">
        <v>5765.22</v>
      </c>
      <c r="J173" s="137">
        <f t="shared" si="1"/>
        <v>7206.5300000000007</v>
      </c>
      <c r="K173" s="138"/>
      <c r="L173" s="138"/>
      <c r="M173" s="138"/>
      <c r="N173" s="138"/>
      <c r="O173" s="138"/>
      <c r="P173" s="138"/>
      <c r="Q173" s="138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x14ac:dyDescent="0.2">
      <c r="A174" s="107" t="s">
        <v>882</v>
      </c>
      <c r="B174" s="67" t="s">
        <v>31</v>
      </c>
      <c r="C174" s="101" t="s">
        <v>212</v>
      </c>
      <c r="D174" s="67" t="s">
        <v>190</v>
      </c>
      <c r="E174" s="144">
        <v>1</v>
      </c>
      <c r="F174" s="119" t="s">
        <v>355</v>
      </c>
      <c r="G174" s="140">
        <v>0</v>
      </c>
      <c r="H174" s="136">
        <v>1441.31</v>
      </c>
      <c r="I174" s="136">
        <v>5765.22</v>
      </c>
      <c r="J174" s="141">
        <f t="shared" si="1"/>
        <v>7206.5300000000007</v>
      </c>
      <c r="K174" s="142"/>
      <c r="L174" s="142"/>
      <c r="M174" s="142"/>
      <c r="N174" s="142"/>
      <c r="O174" s="142"/>
      <c r="P174" s="142"/>
      <c r="Q174" s="142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</row>
    <row r="175" spans="1:30" x14ac:dyDescent="0.2">
      <c r="A175" s="82" t="s">
        <v>205</v>
      </c>
      <c r="B175" s="48" t="s">
        <v>31</v>
      </c>
      <c r="C175" s="83" t="s">
        <v>191</v>
      </c>
      <c r="D175" s="48" t="s">
        <v>190</v>
      </c>
      <c r="E175" s="143">
        <v>1</v>
      </c>
      <c r="F175" s="82" t="s">
        <v>343</v>
      </c>
      <c r="G175" s="136">
        <v>0</v>
      </c>
      <c r="H175" s="136">
        <v>1441.31</v>
      </c>
      <c r="I175" s="136">
        <v>5765.22</v>
      </c>
      <c r="J175" s="137">
        <f t="shared" si="1"/>
        <v>7206.5300000000007</v>
      </c>
      <c r="K175" s="138"/>
      <c r="L175" s="138"/>
      <c r="M175" s="138"/>
      <c r="N175" s="138"/>
      <c r="O175" s="138"/>
      <c r="P175" s="138"/>
      <c r="Q175" s="138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x14ac:dyDescent="0.2">
      <c r="A176" s="61" t="s">
        <v>205</v>
      </c>
      <c r="B176" s="48" t="s">
        <v>31</v>
      </c>
      <c r="C176" s="48" t="s">
        <v>185</v>
      </c>
      <c r="D176" s="48" t="s">
        <v>190</v>
      </c>
      <c r="E176" s="143">
        <v>1</v>
      </c>
      <c r="F176" s="81" t="s">
        <v>283</v>
      </c>
      <c r="G176" s="136">
        <v>0</v>
      </c>
      <c r="H176" s="136">
        <v>1441.31</v>
      </c>
      <c r="I176" s="136">
        <v>5765.22</v>
      </c>
      <c r="J176" s="137">
        <f t="shared" si="1"/>
        <v>7206.5300000000007</v>
      </c>
      <c r="K176" s="138"/>
      <c r="L176" s="138"/>
      <c r="M176" s="138"/>
      <c r="N176" s="138"/>
      <c r="O176" s="138"/>
      <c r="P176" s="138"/>
      <c r="Q176" s="138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x14ac:dyDescent="0.2">
      <c r="A177" s="107" t="s">
        <v>205</v>
      </c>
      <c r="B177" s="67" t="s">
        <v>31</v>
      </c>
      <c r="C177" s="101" t="s">
        <v>212</v>
      </c>
      <c r="D177" s="67" t="s">
        <v>190</v>
      </c>
      <c r="E177" s="144">
        <v>1</v>
      </c>
      <c r="F177" s="119" t="s">
        <v>548</v>
      </c>
      <c r="G177" s="140">
        <v>0</v>
      </c>
      <c r="H177" s="140">
        <v>1441.31</v>
      </c>
      <c r="I177" s="140">
        <v>5765.22</v>
      </c>
      <c r="J177" s="141">
        <f t="shared" si="1"/>
        <v>7206.5300000000007</v>
      </c>
      <c r="K177" s="142"/>
      <c r="L177" s="142"/>
      <c r="M177" s="142"/>
      <c r="N177" s="142"/>
      <c r="O177" s="142"/>
      <c r="P177" s="142"/>
      <c r="Q177" s="142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x14ac:dyDescent="0.2">
      <c r="A178" s="110" t="s">
        <v>205</v>
      </c>
      <c r="B178" s="67" t="s">
        <v>31</v>
      </c>
      <c r="C178" s="101" t="s">
        <v>191</v>
      </c>
      <c r="D178" s="67" t="s">
        <v>190</v>
      </c>
      <c r="E178" s="144">
        <v>1</v>
      </c>
      <c r="F178" s="88" t="s">
        <v>379</v>
      </c>
      <c r="G178" s="140">
        <v>0</v>
      </c>
      <c r="H178" s="140">
        <v>1441.31</v>
      </c>
      <c r="I178" s="140">
        <v>5765.22</v>
      </c>
      <c r="J178" s="141">
        <f t="shared" si="1"/>
        <v>7206.5300000000007</v>
      </c>
      <c r="K178" s="142"/>
      <c r="L178" s="142"/>
      <c r="M178" s="142"/>
      <c r="N178" s="142"/>
      <c r="O178" s="142"/>
      <c r="P178" s="142"/>
      <c r="Q178" s="142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x14ac:dyDescent="0.2">
      <c r="A179" s="126" t="s">
        <v>205</v>
      </c>
      <c r="B179" s="48" t="s">
        <v>31</v>
      </c>
      <c r="C179" s="101" t="s">
        <v>212</v>
      </c>
      <c r="D179" s="48" t="s">
        <v>190</v>
      </c>
      <c r="E179" s="143">
        <v>1</v>
      </c>
      <c r="F179" s="82" t="s">
        <v>601</v>
      </c>
      <c r="G179" s="136">
        <v>0</v>
      </c>
      <c r="H179" s="136">
        <v>1441.31</v>
      </c>
      <c r="I179" s="136">
        <v>5765.22</v>
      </c>
      <c r="J179" s="137">
        <f t="shared" si="1"/>
        <v>7206.5300000000007</v>
      </c>
      <c r="K179" s="138"/>
      <c r="L179" s="138"/>
      <c r="M179" s="138"/>
      <c r="N179" s="138"/>
      <c r="O179" s="138"/>
      <c r="P179" s="138"/>
      <c r="Q179" s="138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x14ac:dyDescent="0.2">
      <c r="A180" s="110" t="s">
        <v>884</v>
      </c>
      <c r="B180" s="67" t="s">
        <v>31</v>
      </c>
      <c r="C180" s="67" t="s">
        <v>188</v>
      </c>
      <c r="D180" s="67" t="s">
        <v>190</v>
      </c>
      <c r="E180" s="144">
        <v>1</v>
      </c>
      <c r="F180" s="88" t="s">
        <v>636</v>
      </c>
      <c r="G180" s="140">
        <v>0</v>
      </c>
      <c r="H180" s="136">
        <v>1441.31</v>
      </c>
      <c r="I180" s="136">
        <v>5765.22</v>
      </c>
      <c r="J180" s="141">
        <f t="shared" si="1"/>
        <v>7206.5300000000007</v>
      </c>
      <c r="K180" s="142"/>
      <c r="L180" s="142"/>
      <c r="M180" s="142"/>
      <c r="N180" s="142"/>
      <c r="O180" s="142"/>
      <c r="P180" s="142"/>
      <c r="Q180" s="142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x14ac:dyDescent="0.2">
      <c r="A181" s="107" t="s">
        <v>1020</v>
      </c>
      <c r="B181" s="67" t="s">
        <v>31</v>
      </c>
      <c r="C181" s="101" t="s">
        <v>212</v>
      </c>
      <c r="D181" s="67" t="s">
        <v>190</v>
      </c>
      <c r="E181" s="144">
        <v>1</v>
      </c>
      <c r="F181" s="88" t="s">
        <v>1019</v>
      </c>
      <c r="G181" s="140">
        <v>0</v>
      </c>
      <c r="H181" s="136">
        <v>1441.31</v>
      </c>
      <c r="I181" s="136">
        <v>5765.22</v>
      </c>
      <c r="J181" s="141">
        <f t="shared" si="1"/>
        <v>7206.5300000000007</v>
      </c>
      <c r="K181" s="142"/>
      <c r="L181" s="142"/>
      <c r="M181" s="142"/>
      <c r="N181" s="142"/>
      <c r="O181" s="142"/>
      <c r="P181" s="142"/>
      <c r="Q181" s="142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07" t="s">
        <v>775</v>
      </c>
      <c r="B182" s="67" t="s">
        <v>31</v>
      </c>
      <c r="C182" s="101" t="s">
        <v>749</v>
      </c>
      <c r="D182" s="67" t="s">
        <v>190</v>
      </c>
      <c r="E182" s="144">
        <v>1</v>
      </c>
      <c r="F182" s="204" t="s">
        <v>825</v>
      </c>
      <c r="G182" s="140">
        <v>0</v>
      </c>
      <c r="H182" s="140">
        <v>1441.31</v>
      </c>
      <c r="I182" s="140">
        <v>5765.22</v>
      </c>
      <c r="J182" s="141">
        <f t="shared" si="1"/>
        <v>7206.5300000000007</v>
      </c>
      <c r="K182" s="142"/>
      <c r="L182" s="142"/>
      <c r="M182" s="142"/>
      <c r="N182" s="142"/>
      <c r="O182" s="142"/>
      <c r="P182" s="142"/>
      <c r="Q182" s="142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10" t="s">
        <v>205</v>
      </c>
      <c r="B183" s="67" t="s">
        <v>31</v>
      </c>
      <c r="C183" s="67" t="s">
        <v>185</v>
      </c>
      <c r="D183" s="67" t="s">
        <v>190</v>
      </c>
      <c r="E183" s="144">
        <v>1</v>
      </c>
      <c r="F183" s="88" t="s">
        <v>262</v>
      </c>
      <c r="G183" s="140">
        <v>0</v>
      </c>
      <c r="H183" s="140">
        <v>1441.31</v>
      </c>
      <c r="I183" s="140">
        <v>5765.22</v>
      </c>
      <c r="J183" s="141">
        <f t="shared" si="1"/>
        <v>7206.5300000000007</v>
      </c>
      <c r="K183" s="142"/>
      <c r="L183" s="142"/>
      <c r="M183" s="142"/>
      <c r="N183" s="142"/>
      <c r="O183" s="142"/>
      <c r="P183" s="142"/>
      <c r="Q183" s="142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07" t="s">
        <v>205</v>
      </c>
      <c r="B184" s="67" t="s">
        <v>31</v>
      </c>
      <c r="C184" s="101" t="s">
        <v>185</v>
      </c>
      <c r="D184" s="67" t="s">
        <v>190</v>
      </c>
      <c r="E184" s="144">
        <v>1</v>
      </c>
      <c r="F184" s="119" t="s">
        <v>653</v>
      </c>
      <c r="G184" s="140">
        <v>0</v>
      </c>
      <c r="H184" s="136">
        <v>1441.31</v>
      </c>
      <c r="I184" s="136">
        <v>5765.22</v>
      </c>
      <c r="J184" s="141">
        <f t="shared" si="1"/>
        <v>7206.5300000000007</v>
      </c>
      <c r="K184" s="142"/>
      <c r="L184" s="142"/>
      <c r="M184" s="142"/>
      <c r="N184" s="142"/>
      <c r="O184" s="142"/>
      <c r="P184" s="142"/>
      <c r="Q184" s="14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61" t="s">
        <v>205</v>
      </c>
      <c r="B185" s="48" t="s">
        <v>31</v>
      </c>
      <c r="C185" s="58" t="s">
        <v>257</v>
      </c>
      <c r="D185" s="48" t="s">
        <v>190</v>
      </c>
      <c r="E185" s="143">
        <v>1</v>
      </c>
      <c r="F185" s="81" t="s">
        <v>255</v>
      </c>
      <c r="G185" s="136">
        <v>0</v>
      </c>
      <c r="H185" s="136">
        <v>1441.31</v>
      </c>
      <c r="I185" s="136">
        <v>5765.22</v>
      </c>
      <c r="J185" s="137">
        <f t="shared" si="1"/>
        <v>7206.5300000000007</v>
      </c>
      <c r="K185" s="138"/>
      <c r="L185" s="138"/>
      <c r="M185" s="138"/>
      <c r="N185" s="138"/>
      <c r="O185" s="138"/>
      <c r="P185" s="138"/>
      <c r="Q185" s="138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s="106" customFormat="1" x14ac:dyDescent="0.2">
      <c r="A186" s="107" t="s">
        <v>205</v>
      </c>
      <c r="B186" s="67" t="s">
        <v>31</v>
      </c>
      <c r="C186" s="101" t="s">
        <v>212</v>
      </c>
      <c r="D186" s="67" t="s">
        <v>190</v>
      </c>
      <c r="E186" s="144">
        <v>1</v>
      </c>
      <c r="F186" s="119" t="s">
        <v>537</v>
      </c>
      <c r="G186" s="140">
        <v>0</v>
      </c>
      <c r="H186" s="140">
        <v>1441.31</v>
      </c>
      <c r="I186" s="140">
        <v>5765.22</v>
      </c>
      <c r="J186" s="141">
        <f t="shared" si="1"/>
        <v>7206.5300000000007</v>
      </c>
      <c r="K186" s="142"/>
      <c r="L186" s="142"/>
      <c r="M186" s="142"/>
      <c r="N186" s="142"/>
      <c r="O186" s="142"/>
      <c r="P186" s="142"/>
      <c r="Q186" s="142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</row>
    <row r="187" spans="1:30" s="106" customFormat="1" x14ac:dyDescent="0.2">
      <c r="A187" s="61" t="s">
        <v>205</v>
      </c>
      <c r="B187" s="48" t="s">
        <v>31</v>
      </c>
      <c r="C187" s="48" t="s">
        <v>186</v>
      </c>
      <c r="D187" s="48" t="s">
        <v>190</v>
      </c>
      <c r="E187" s="143">
        <v>1</v>
      </c>
      <c r="F187" s="81" t="s">
        <v>272</v>
      </c>
      <c r="G187" s="136">
        <v>0</v>
      </c>
      <c r="H187" s="136">
        <v>1441.31</v>
      </c>
      <c r="I187" s="136">
        <v>5765.22</v>
      </c>
      <c r="J187" s="137">
        <f t="shared" si="1"/>
        <v>7206.5300000000007</v>
      </c>
      <c r="K187" s="138"/>
      <c r="L187" s="138"/>
      <c r="M187" s="138"/>
      <c r="N187" s="138"/>
      <c r="O187" s="138"/>
      <c r="P187" s="138"/>
      <c r="Q187" s="138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s="106" customFormat="1" x14ac:dyDescent="0.2">
      <c r="A188" s="126" t="s">
        <v>205</v>
      </c>
      <c r="B188" s="48" t="s">
        <v>31</v>
      </c>
      <c r="C188" s="182" t="s">
        <v>191</v>
      </c>
      <c r="D188" s="48" t="s">
        <v>190</v>
      </c>
      <c r="E188" s="143">
        <v>1</v>
      </c>
      <c r="F188" s="204" t="s">
        <v>719</v>
      </c>
      <c r="G188" s="136">
        <v>0</v>
      </c>
      <c r="H188" s="136">
        <v>1441.31</v>
      </c>
      <c r="I188" s="136">
        <v>5765.22</v>
      </c>
      <c r="J188" s="137">
        <f t="shared" si="1"/>
        <v>7206.5300000000007</v>
      </c>
      <c r="K188" s="138"/>
      <c r="L188" s="138"/>
      <c r="M188" s="138"/>
      <c r="N188" s="138"/>
      <c r="O188" s="138"/>
      <c r="P188" s="138"/>
      <c r="Q188" s="138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s="106" customFormat="1" x14ac:dyDescent="0.2">
      <c r="A189" s="126" t="s">
        <v>205</v>
      </c>
      <c r="B189" s="48" t="s">
        <v>31</v>
      </c>
      <c r="C189" s="182" t="s">
        <v>191</v>
      </c>
      <c r="D189" s="48" t="s">
        <v>190</v>
      </c>
      <c r="E189" s="143">
        <v>1</v>
      </c>
      <c r="F189" s="190" t="s">
        <v>341</v>
      </c>
      <c r="G189" s="136">
        <v>0</v>
      </c>
      <c r="H189" s="136">
        <v>1441.31</v>
      </c>
      <c r="I189" s="136">
        <v>5765.22</v>
      </c>
      <c r="J189" s="137">
        <f t="shared" si="1"/>
        <v>7206.5300000000007</v>
      </c>
      <c r="K189" s="138"/>
      <c r="L189" s="138"/>
      <c r="M189" s="138"/>
      <c r="N189" s="138"/>
      <c r="O189" s="138"/>
      <c r="P189" s="138"/>
      <c r="Q189" s="138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s="106" customFormat="1" x14ac:dyDescent="0.2">
      <c r="A190" s="90" t="s">
        <v>205</v>
      </c>
      <c r="B190" s="67" t="s">
        <v>31</v>
      </c>
      <c r="C190" s="101" t="s">
        <v>212</v>
      </c>
      <c r="D190" s="67" t="s">
        <v>190</v>
      </c>
      <c r="E190" s="144">
        <v>1</v>
      </c>
      <c r="F190" s="90" t="s">
        <v>415</v>
      </c>
      <c r="G190" s="140">
        <v>0</v>
      </c>
      <c r="H190" s="136">
        <v>1441.31</v>
      </c>
      <c r="I190" s="136">
        <v>5765.22</v>
      </c>
      <c r="J190" s="141">
        <f t="shared" si="1"/>
        <v>7206.5300000000007</v>
      </c>
      <c r="K190" s="142"/>
      <c r="L190" s="142"/>
      <c r="M190" s="142"/>
      <c r="N190" s="142"/>
      <c r="O190" s="142"/>
      <c r="P190" s="142"/>
      <c r="Q190" s="142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</row>
    <row r="191" spans="1:30" s="106" customFormat="1" x14ac:dyDescent="0.2">
      <c r="A191" s="107" t="s">
        <v>775</v>
      </c>
      <c r="B191" s="67" t="s">
        <v>31</v>
      </c>
      <c r="C191" s="101" t="s">
        <v>785</v>
      </c>
      <c r="D191" s="67" t="s">
        <v>190</v>
      </c>
      <c r="E191" s="144">
        <v>1</v>
      </c>
      <c r="F191" s="90" t="s">
        <v>1024</v>
      </c>
      <c r="G191" s="140">
        <v>0</v>
      </c>
      <c r="H191" s="136">
        <v>1441.31</v>
      </c>
      <c r="I191" s="136">
        <v>5765.22</v>
      </c>
      <c r="J191" s="141">
        <f t="shared" si="1"/>
        <v>7206.5300000000007</v>
      </c>
      <c r="K191" s="142"/>
      <c r="L191" s="142"/>
      <c r="M191" s="142"/>
      <c r="N191" s="142"/>
      <c r="O191" s="142"/>
      <c r="P191" s="142"/>
      <c r="Q191" s="142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</row>
    <row r="192" spans="1:30" s="106" customFormat="1" x14ac:dyDescent="0.2">
      <c r="A192" s="107" t="s">
        <v>775</v>
      </c>
      <c r="B192" s="67" t="s">
        <v>31</v>
      </c>
      <c r="C192" s="101" t="s">
        <v>749</v>
      </c>
      <c r="D192" s="67" t="s">
        <v>190</v>
      </c>
      <c r="E192" s="144">
        <v>1</v>
      </c>
      <c r="F192" s="204" t="s">
        <v>826</v>
      </c>
      <c r="G192" s="140">
        <v>0</v>
      </c>
      <c r="H192" s="136">
        <v>1441.31</v>
      </c>
      <c r="I192" s="136">
        <v>5765.22</v>
      </c>
      <c r="J192" s="141">
        <f t="shared" si="1"/>
        <v>7206.5300000000007</v>
      </c>
      <c r="K192" s="142"/>
      <c r="L192" s="142"/>
      <c r="M192" s="142"/>
      <c r="N192" s="142"/>
      <c r="O192" s="142"/>
      <c r="P192" s="142"/>
      <c r="Q192" s="142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</row>
    <row r="193" spans="1:30" s="106" customFormat="1" x14ac:dyDescent="0.2">
      <c r="A193" s="126" t="s">
        <v>205</v>
      </c>
      <c r="B193" s="48" t="s">
        <v>31</v>
      </c>
      <c r="C193" s="83" t="s">
        <v>186</v>
      </c>
      <c r="D193" s="48" t="s">
        <v>190</v>
      </c>
      <c r="E193" s="143">
        <v>1</v>
      </c>
      <c r="F193" s="63" t="s">
        <v>323</v>
      </c>
      <c r="G193" s="136">
        <v>0</v>
      </c>
      <c r="H193" s="140">
        <v>1441.31</v>
      </c>
      <c r="I193" s="140">
        <v>5765.22</v>
      </c>
      <c r="J193" s="137">
        <f t="shared" si="1"/>
        <v>7206.5300000000007</v>
      </c>
      <c r="K193" s="138"/>
      <c r="L193" s="138"/>
      <c r="M193" s="138"/>
      <c r="N193" s="138"/>
      <c r="O193" s="138"/>
      <c r="P193" s="138"/>
      <c r="Q193" s="138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s="106" customFormat="1" x14ac:dyDescent="0.2">
      <c r="A194" s="88" t="s">
        <v>249</v>
      </c>
      <c r="B194" s="67" t="s">
        <v>31</v>
      </c>
      <c r="C194" s="58" t="s">
        <v>212</v>
      </c>
      <c r="D194" s="48" t="s">
        <v>190</v>
      </c>
      <c r="E194" s="143">
        <v>1</v>
      </c>
      <c r="F194" s="81" t="s">
        <v>245</v>
      </c>
      <c r="G194" s="136">
        <v>0</v>
      </c>
      <c r="H194" s="136">
        <v>1441.31</v>
      </c>
      <c r="I194" s="136">
        <v>5765.22</v>
      </c>
      <c r="J194" s="137">
        <f t="shared" si="1"/>
        <v>7206.5300000000007</v>
      </c>
      <c r="K194" s="138"/>
      <c r="L194" s="138"/>
      <c r="M194" s="138"/>
      <c r="N194" s="138"/>
      <c r="O194" s="138"/>
      <c r="P194" s="138"/>
      <c r="Q194" s="138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s="106" customFormat="1" x14ac:dyDescent="0.2">
      <c r="A195" s="61" t="s">
        <v>277</v>
      </c>
      <c r="B195" s="48" t="s">
        <v>31</v>
      </c>
      <c r="C195" s="48" t="s">
        <v>186</v>
      </c>
      <c r="D195" s="48" t="s">
        <v>190</v>
      </c>
      <c r="E195" s="143">
        <v>1</v>
      </c>
      <c r="F195" s="81" t="s">
        <v>273</v>
      </c>
      <c r="G195" s="136">
        <v>0</v>
      </c>
      <c r="H195" s="136">
        <v>1441.31</v>
      </c>
      <c r="I195" s="136">
        <v>5765.22</v>
      </c>
      <c r="J195" s="137">
        <f t="shared" si="1"/>
        <v>7206.5300000000007</v>
      </c>
      <c r="K195" s="138"/>
      <c r="L195" s="138"/>
      <c r="M195" s="138"/>
      <c r="N195" s="138"/>
      <c r="O195" s="138"/>
      <c r="P195" s="138"/>
      <c r="Q195" s="138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s="106" customFormat="1" x14ac:dyDescent="0.2">
      <c r="A196" s="126" t="s">
        <v>639</v>
      </c>
      <c r="B196" s="48" t="s">
        <v>31</v>
      </c>
      <c r="C196" s="83" t="s">
        <v>188</v>
      </c>
      <c r="D196" s="48" t="s">
        <v>190</v>
      </c>
      <c r="E196" s="143">
        <v>1</v>
      </c>
      <c r="F196" s="82" t="s">
        <v>417</v>
      </c>
      <c r="G196" s="136">
        <v>0</v>
      </c>
      <c r="H196" s="136">
        <v>1441.31</v>
      </c>
      <c r="I196" s="136">
        <v>5765.22</v>
      </c>
      <c r="J196" s="137">
        <f t="shared" si="1"/>
        <v>7206.5300000000007</v>
      </c>
      <c r="K196" s="138"/>
      <c r="L196" s="138"/>
      <c r="M196" s="138"/>
      <c r="N196" s="138"/>
      <c r="O196" s="138"/>
      <c r="P196" s="138"/>
      <c r="Q196" s="138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s="106" customFormat="1" x14ac:dyDescent="0.2">
      <c r="A197" s="126" t="s">
        <v>742</v>
      </c>
      <c r="B197" s="67" t="s">
        <v>31</v>
      </c>
      <c r="C197" s="101" t="s">
        <v>188</v>
      </c>
      <c r="D197" s="67" t="s">
        <v>190</v>
      </c>
      <c r="E197" s="144">
        <v>1</v>
      </c>
      <c r="F197" s="119" t="s">
        <v>555</v>
      </c>
      <c r="G197" s="140">
        <v>0</v>
      </c>
      <c r="H197" s="136">
        <v>1441.31</v>
      </c>
      <c r="I197" s="136">
        <v>5765.22</v>
      </c>
      <c r="J197" s="141">
        <f t="shared" si="1"/>
        <v>7206.5300000000007</v>
      </c>
      <c r="K197" s="142"/>
      <c r="L197" s="142"/>
      <c r="M197" s="142"/>
      <c r="N197" s="142"/>
      <c r="O197" s="142"/>
      <c r="P197" s="142"/>
      <c r="Q197" s="142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</row>
    <row r="198" spans="1:30" s="106" customFormat="1" x14ac:dyDescent="0.2">
      <c r="A198" s="107" t="s">
        <v>775</v>
      </c>
      <c r="B198" s="67" t="s">
        <v>31</v>
      </c>
      <c r="C198" s="101" t="s">
        <v>749</v>
      </c>
      <c r="D198" s="67" t="s">
        <v>190</v>
      </c>
      <c r="E198" s="144">
        <v>1</v>
      </c>
      <c r="F198" s="204" t="s">
        <v>886</v>
      </c>
      <c r="G198" s="140">
        <v>0</v>
      </c>
      <c r="H198" s="136">
        <v>1441.31</v>
      </c>
      <c r="I198" s="136">
        <v>5765.22</v>
      </c>
      <c r="J198" s="141">
        <f t="shared" si="1"/>
        <v>7206.5300000000007</v>
      </c>
      <c r="K198" s="142"/>
      <c r="L198" s="142"/>
      <c r="M198" s="142"/>
      <c r="N198" s="142"/>
      <c r="O198" s="142"/>
      <c r="P198" s="142"/>
      <c r="Q198" s="142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</row>
    <row r="199" spans="1:30" s="106" customFormat="1" x14ac:dyDescent="0.2">
      <c r="A199" s="107" t="s">
        <v>205</v>
      </c>
      <c r="B199" s="67" t="s">
        <v>31</v>
      </c>
      <c r="C199" s="101" t="s">
        <v>212</v>
      </c>
      <c r="D199" s="67" t="s">
        <v>190</v>
      </c>
      <c r="E199" s="144">
        <v>1</v>
      </c>
      <c r="F199" s="119" t="s">
        <v>541</v>
      </c>
      <c r="G199" s="140">
        <v>0</v>
      </c>
      <c r="H199" s="140">
        <v>1441.31</v>
      </c>
      <c r="I199" s="140">
        <v>5765.22</v>
      </c>
      <c r="J199" s="141">
        <f t="shared" si="1"/>
        <v>7206.5300000000007</v>
      </c>
      <c r="K199" s="142"/>
      <c r="L199" s="142"/>
      <c r="M199" s="142"/>
      <c r="N199" s="142"/>
      <c r="O199" s="142"/>
      <c r="P199" s="142"/>
      <c r="Q199" s="142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</row>
    <row r="200" spans="1:30" s="106" customFormat="1" x14ac:dyDescent="0.2">
      <c r="A200" s="107" t="s">
        <v>205</v>
      </c>
      <c r="B200" s="67" t="s">
        <v>31</v>
      </c>
      <c r="C200" s="101" t="s">
        <v>191</v>
      </c>
      <c r="D200" s="67" t="s">
        <v>190</v>
      </c>
      <c r="E200" s="144">
        <v>1</v>
      </c>
      <c r="F200" s="204" t="s">
        <v>733</v>
      </c>
      <c r="G200" s="140">
        <v>0</v>
      </c>
      <c r="H200" s="140">
        <v>1441.31</v>
      </c>
      <c r="I200" s="140">
        <v>5765.22</v>
      </c>
      <c r="J200" s="141">
        <f t="shared" si="1"/>
        <v>7206.5300000000007</v>
      </c>
      <c r="K200" s="142"/>
      <c r="L200" s="142"/>
      <c r="M200" s="142"/>
      <c r="N200" s="142"/>
      <c r="O200" s="142"/>
      <c r="P200" s="142"/>
      <c r="Q200" s="142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</row>
    <row r="201" spans="1:30" s="106" customFormat="1" x14ac:dyDescent="0.2">
      <c r="A201" s="119" t="s">
        <v>205</v>
      </c>
      <c r="B201" s="67" t="s">
        <v>31</v>
      </c>
      <c r="C201" s="101" t="s">
        <v>187</v>
      </c>
      <c r="D201" s="48" t="s">
        <v>190</v>
      </c>
      <c r="E201" s="143">
        <v>1</v>
      </c>
      <c r="F201" s="82" t="s">
        <v>1026</v>
      </c>
      <c r="G201" s="136">
        <v>0</v>
      </c>
      <c r="H201" s="140">
        <v>1441.31</v>
      </c>
      <c r="I201" s="140">
        <v>5765.22</v>
      </c>
      <c r="J201" s="137">
        <f t="shared" si="1"/>
        <v>7206.5300000000007</v>
      </c>
      <c r="K201" s="138"/>
      <c r="L201" s="138"/>
      <c r="M201" s="138"/>
      <c r="N201" s="138"/>
      <c r="O201" s="138"/>
      <c r="P201" s="138"/>
      <c r="Q201" s="13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s="106" customFormat="1" x14ac:dyDescent="0.2">
      <c r="A202" s="119" t="s">
        <v>205</v>
      </c>
      <c r="B202" s="67" t="s">
        <v>31</v>
      </c>
      <c r="C202" s="101" t="s">
        <v>191</v>
      </c>
      <c r="D202" s="67" t="s">
        <v>190</v>
      </c>
      <c r="E202" s="144">
        <v>1</v>
      </c>
      <c r="F202" s="63" t="s">
        <v>726</v>
      </c>
      <c r="G202" s="140">
        <v>0</v>
      </c>
      <c r="H202" s="136">
        <v>1441.31</v>
      </c>
      <c r="I202" s="136">
        <v>5765.22</v>
      </c>
      <c r="J202" s="137">
        <f t="shared" si="1"/>
        <v>7206.5300000000007</v>
      </c>
      <c r="K202" s="142"/>
      <c r="L202" s="142"/>
      <c r="M202" s="142"/>
      <c r="N202" s="142"/>
      <c r="O202" s="142"/>
      <c r="P202" s="142"/>
      <c r="Q202" s="142"/>
      <c r="R202" s="105"/>
      <c r="S202" s="105"/>
      <c r="T202" s="105"/>
      <c r="U202" s="105"/>
      <c r="V202" s="105"/>
      <c r="W202" s="105"/>
      <c r="X202" s="105"/>
      <c r="Y202" s="105"/>
      <c r="Z202" s="105"/>
      <c r="AA202" s="105"/>
      <c r="AB202" s="105"/>
      <c r="AC202" s="105"/>
      <c r="AD202" s="105"/>
    </row>
    <row r="203" spans="1:30" s="106" customFormat="1" x14ac:dyDescent="0.2">
      <c r="A203" s="126" t="s">
        <v>205</v>
      </c>
      <c r="B203" s="48" t="s">
        <v>31</v>
      </c>
      <c r="C203" s="182" t="s">
        <v>191</v>
      </c>
      <c r="D203" s="48" t="s">
        <v>190</v>
      </c>
      <c r="E203" s="143">
        <v>1</v>
      </c>
      <c r="F203" s="202" t="s">
        <v>668</v>
      </c>
      <c r="G203" s="136">
        <v>0</v>
      </c>
      <c r="H203" s="136">
        <v>1441.31</v>
      </c>
      <c r="I203" s="136">
        <v>5765.22</v>
      </c>
      <c r="J203" s="137">
        <f t="shared" si="1"/>
        <v>7206.5300000000007</v>
      </c>
      <c r="K203" s="138"/>
      <c r="L203" s="138"/>
      <c r="M203" s="138"/>
      <c r="N203" s="138"/>
      <c r="O203" s="138"/>
      <c r="P203" s="138"/>
      <c r="Q203" s="13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s="106" customFormat="1" x14ac:dyDescent="0.2">
      <c r="A204" s="107" t="s">
        <v>205</v>
      </c>
      <c r="B204" s="67" t="s">
        <v>31</v>
      </c>
      <c r="C204" s="101" t="s">
        <v>185</v>
      </c>
      <c r="D204" s="67" t="s">
        <v>190</v>
      </c>
      <c r="E204" s="144">
        <v>1</v>
      </c>
      <c r="F204" s="119" t="s">
        <v>710</v>
      </c>
      <c r="G204" s="140">
        <v>0</v>
      </c>
      <c r="H204" s="136">
        <v>1441.31</v>
      </c>
      <c r="I204" s="136">
        <v>5765.22</v>
      </c>
      <c r="J204" s="137">
        <f t="shared" si="1"/>
        <v>7206.5300000000007</v>
      </c>
      <c r="K204" s="142"/>
      <c r="L204" s="142"/>
      <c r="M204" s="142"/>
      <c r="N204" s="142"/>
      <c r="O204" s="142"/>
      <c r="P204" s="142"/>
      <c r="Q204" s="142"/>
      <c r="R204" s="105"/>
      <c r="S204" s="105"/>
      <c r="T204" s="105"/>
      <c r="U204" s="105"/>
      <c r="V204" s="105"/>
      <c r="W204" s="105"/>
      <c r="X204" s="105"/>
      <c r="Y204" s="105"/>
      <c r="Z204" s="105"/>
      <c r="AA204" s="105"/>
      <c r="AB204" s="105"/>
      <c r="AC204" s="105"/>
      <c r="AD204" s="105"/>
    </row>
    <row r="205" spans="1:30" s="106" customFormat="1" x14ac:dyDescent="0.2">
      <c r="A205" s="107" t="s">
        <v>205</v>
      </c>
      <c r="B205" s="67" t="s">
        <v>31</v>
      </c>
      <c r="C205" s="101" t="s">
        <v>187</v>
      </c>
      <c r="D205" s="67" t="s">
        <v>190</v>
      </c>
      <c r="E205" s="144">
        <v>1</v>
      </c>
      <c r="F205" s="192" t="s">
        <v>602</v>
      </c>
      <c r="G205" s="140">
        <v>0</v>
      </c>
      <c r="H205" s="140">
        <v>1441.31</v>
      </c>
      <c r="I205" s="140">
        <v>5765.22</v>
      </c>
      <c r="J205" s="141">
        <f t="shared" si="1"/>
        <v>7206.5300000000007</v>
      </c>
      <c r="K205" s="142"/>
      <c r="L205" s="142"/>
      <c r="M205" s="142"/>
      <c r="N205" s="142"/>
      <c r="O205" s="142"/>
      <c r="P205" s="142"/>
      <c r="Q205" s="142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</row>
    <row r="206" spans="1:30" s="106" customFormat="1" x14ac:dyDescent="0.2">
      <c r="A206" s="126" t="s">
        <v>205</v>
      </c>
      <c r="B206" s="48" t="s">
        <v>31</v>
      </c>
      <c r="C206" s="182" t="s">
        <v>191</v>
      </c>
      <c r="D206" s="48" t="s">
        <v>190</v>
      </c>
      <c r="E206" s="143">
        <v>1</v>
      </c>
      <c r="F206" s="190" t="s">
        <v>610</v>
      </c>
      <c r="G206" s="136">
        <v>0</v>
      </c>
      <c r="H206" s="136">
        <v>1441.31</v>
      </c>
      <c r="I206" s="136">
        <v>5765.22</v>
      </c>
      <c r="J206" s="137">
        <f t="shared" si="1"/>
        <v>7206.5300000000007</v>
      </c>
      <c r="K206" s="138"/>
      <c r="L206" s="138"/>
      <c r="M206" s="138"/>
      <c r="N206" s="138"/>
      <c r="O206" s="138"/>
      <c r="P206" s="138"/>
      <c r="Q206" s="138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s="106" customFormat="1" x14ac:dyDescent="0.2">
      <c r="A207" s="126" t="s">
        <v>775</v>
      </c>
      <c r="B207" s="48" t="s">
        <v>31</v>
      </c>
      <c r="C207" s="101" t="s">
        <v>191</v>
      </c>
      <c r="D207" s="48" t="s">
        <v>190</v>
      </c>
      <c r="E207" s="143">
        <v>1</v>
      </c>
      <c r="F207" s="204" t="s">
        <v>828</v>
      </c>
      <c r="G207" s="136">
        <v>0</v>
      </c>
      <c r="H207" s="136">
        <v>1441.31</v>
      </c>
      <c r="I207" s="136">
        <v>5765.22</v>
      </c>
      <c r="J207" s="137">
        <f t="shared" si="1"/>
        <v>7206.5300000000007</v>
      </c>
      <c r="K207" s="138"/>
      <c r="L207" s="138"/>
      <c r="M207" s="138"/>
      <c r="N207" s="138"/>
      <c r="O207" s="138"/>
      <c r="P207" s="138"/>
      <c r="Q207" s="13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s="106" customFormat="1" x14ac:dyDescent="0.2">
      <c r="A208" s="126" t="s">
        <v>205</v>
      </c>
      <c r="B208" s="48" t="s">
        <v>31</v>
      </c>
      <c r="C208" s="101" t="s">
        <v>185</v>
      </c>
      <c r="D208" s="48" t="s">
        <v>190</v>
      </c>
      <c r="E208" s="143">
        <v>1</v>
      </c>
      <c r="F208" s="82" t="s">
        <v>561</v>
      </c>
      <c r="G208" s="136">
        <v>0</v>
      </c>
      <c r="H208" s="136">
        <v>1441.31</v>
      </c>
      <c r="I208" s="136">
        <v>5765.22</v>
      </c>
      <c r="J208" s="137">
        <f t="shared" si="1"/>
        <v>7206.5300000000007</v>
      </c>
      <c r="K208" s="138"/>
      <c r="L208" s="138"/>
      <c r="M208" s="138"/>
      <c r="N208" s="138"/>
      <c r="O208" s="138"/>
      <c r="P208" s="138"/>
      <c r="Q208" s="13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s="106" customFormat="1" x14ac:dyDescent="0.2">
      <c r="A209" s="61" t="s">
        <v>297</v>
      </c>
      <c r="B209" s="48" t="s">
        <v>31</v>
      </c>
      <c r="C209" s="48" t="s">
        <v>185</v>
      </c>
      <c r="D209" s="48" t="s">
        <v>190</v>
      </c>
      <c r="E209" s="143">
        <v>1</v>
      </c>
      <c r="F209" s="81" t="s">
        <v>286</v>
      </c>
      <c r="G209" s="136">
        <v>0</v>
      </c>
      <c r="H209" s="136">
        <v>1441.31</v>
      </c>
      <c r="I209" s="136">
        <v>5765.22</v>
      </c>
      <c r="J209" s="137">
        <f t="shared" si="1"/>
        <v>7206.5300000000007</v>
      </c>
      <c r="K209" s="138"/>
      <c r="L209" s="138"/>
      <c r="M209" s="138"/>
      <c r="N209" s="138"/>
      <c r="O209" s="138"/>
      <c r="P209" s="138"/>
      <c r="Q209" s="13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s="106" customFormat="1" x14ac:dyDescent="0.2">
      <c r="A210" s="126" t="s">
        <v>205</v>
      </c>
      <c r="B210" s="48" t="s">
        <v>31</v>
      </c>
      <c r="C210" s="182" t="s">
        <v>191</v>
      </c>
      <c r="D210" s="48" t="s">
        <v>190</v>
      </c>
      <c r="E210" s="143">
        <v>1</v>
      </c>
      <c r="F210" s="87" t="s">
        <v>609</v>
      </c>
      <c r="G210" s="136">
        <v>0</v>
      </c>
      <c r="H210" s="136">
        <v>1441.31</v>
      </c>
      <c r="I210" s="136">
        <v>5765.22</v>
      </c>
      <c r="J210" s="137">
        <f t="shared" si="1"/>
        <v>7206.5300000000007</v>
      </c>
      <c r="K210" s="138"/>
      <c r="L210" s="138"/>
      <c r="M210" s="138"/>
      <c r="N210" s="138"/>
      <c r="O210" s="138"/>
      <c r="P210" s="138"/>
      <c r="Q210" s="13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s="106" customFormat="1" x14ac:dyDescent="0.2">
      <c r="A211" s="61" t="s">
        <v>205</v>
      </c>
      <c r="B211" s="48" t="s">
        <v>31</v>
      </c>
      <c r="C211" s="183" t="s">
        <v>191</v>
      </c>
      <c r="D211" s="48" t="s">
        <v>190</v>
      </c>
      <c r="E211" s="143">
        <v>1</v>
      </c>
      <c r="F211" s="191" t="s">
        <v>260</v>
      </c>
      <c r="G211" s="136">
        <v>0</v>
      </c>
      <c r="H211" s="136">
        <v>1441.31</v>
      </c>
      <c r="I211" s="136">
        <v>5765.22</v>
      </c>
      <c r="J211" s="137">
        <f t="shared" si="1"/>
        <v>7206.5300000000007</v>
      </c>
      <c r="K211" s="138"/>
      <c r="L211" s="138"/>
      <c r="M211" s="138"/>
      <c r="N211" s="138"/>
      <c r="O211" s="138"/>
      <c r="P211" s="138"/>
      <c r="Q211" s="13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s="106" customFormat="1" x14ac:dyDescent="0.2">
      <c r="A212" s="126" t="s">
        <v>205</v>
      </c>
      <c r="B212" s="48" t="s">
        <v>31</v>
      </c>
      <c r="C212" s="182" t="s">
        <v>191</v>
      </c>
      <c r="D212" s="48" t="s">
        <v>190</v>
      </c>
      <c r="E212" s="143">
        <v>1</v>
      </c>
      <c r="F212" s="87" t="s">
        <v>316</v>
      </c>
      <c r="G212" s="136">
        <v>0</v>
      </c>
      <c r="H212" s="136">
        <v>1441.31</v>
      </c>
      <c r="I212" s="136">
        <v>5765.22</v>
      </c>
      <c r="J212" s="137">
        <f t="shared" si="1"/>
        <v>7206.5300000000007</v>
      </c>
      <c r="K212" s="138"/>
      <c r="L212" s="138"/>
      <c r="M212" s="138"/>
      <c r="N212" s="138"/>
      <c r="O212" s="138"/>
      <c r="P212" s="138"/>
      <c r="Q212" s="13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s="106" customFormat="1" x14ac:dyDescent="0.2">
      <c r="A213" s="107" t="s">
        <v>775</v>
      </c>
      <c r="B213" s="67" t="s">
        <v>31</v>
      </c>
      <c r="C213" s="101" t="s">
        <v>191</v>
      </c>
      <c r="D213" s="67" t="s">
        <v>190</v>
      </c>
      <c r="E213" s="144">
        <v>1</v>
      </c>
      <c r="F213" s="204" t="s">
        <v>829</v>
      </c>
      <c r="G213" s="140">
        <v>0</v>
      </c>
      <c r="H213" s="136">
        <v>1441.31</v>
      </c>
      <c r="I213" s="136">
        <v>5765.22</v>
      </c>
      <c r="J213" s="141">
        <f t="shared" si="1"/>
        <v>7206.5300000000007</v>
      </c>
      <c r="K213" s="142"/>
      <c r="L213" s="142"/>
      <c r="M213" s="142"/>
      <c r="N213" s="142"/>
      <c r="O213" s="142"/>
      <c r="P213" s="142"/>
      <c r="Q213" s="142"/>
      <c r="R213" s="105"/>
      <c r="S213" s="105"/>
      <c r="T213" s="105"/>
      <c r="U213" s="105"/>
      <c r="V213" s="105"/>
      <c r="W213" s="105"/>
      <c r="X213" s="105"/>
      <c r="Y213" s="105"/>
      <c r="Z213" s="105"/>
      <c r="AA213" s="105"/>
      <c r="AB213" s="105"/>
      <c r="AC213" s="105"/>
      <c r="AD213" s="105"/>
    </row>
    <row r="214" spans="1:30" x14ac:dyDescent="0.2">
      <c r="A214" s="126" t="s">
        <v>205</v>
      </c>
      <c r="B214" s="48" t="s">
        <v>31</v>
      </c>
      <c r="C214" s="195" t="s">
        <v>191</v>
      </c>
      <c r="D214" s="48" t="s">
        <v>190</v>
      </c>
      <c r="E214" s="143">
        <v>1</v>
      </c>
      <c r="F214" s="63" t="s">
        <v>725</v>
      </c>
      <c r="G214" s="136">
        <v>0</v>
      </c>
      <c r="H214" s="136">
        <v>1441.31</v>
      </c>
      <c r="I214" s="136">
        <v>5765.22</v>
      </c>
      <c r="J214" s="141">
        <f t="shared" si="1"/>
        <v>7206.5300000000007</v>
      </c>
      <c r="K214" s="138"/>
      <c r="L214" s="138"/>
      <c r="M214" s="138"/>
      <c r="N214" s="138"/>
      <c r="O214" s="138"/>
      <c r="P214" s="138"/>
      <c r="Q214" s="13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s="106" customFormat="1" x14ac:dyDescent="0.2">
      <c r="A215" s="88" t="s">
        <v>250</v>
      </c>
      <c r="B215" s="67" t="s">
        <v>31</v>
      </c>
      <c r="C215" s="58" t="s">
        <v>212</v>
      </c>
      <c r="D215" s="48" t="s">
        <v>189</v>
      </c>
      <c r="E215" s="143">
        <v>1</v>
      </c>
      <c r="F215" s="81" t="s">
        <v>246</v>
      </c>
      <c r="G215" s="136">
        <v>0</v>
      </c>
      <c r="H215" s="136">
        <v>0</v>
      </c>
      <c r="I215" s="136">
        <v>5765.22</v>
      </c>
      <c r="J215" s="137">
        <f t="shared" si="1"/>
        <v>5765.22</v>
      </c>
      <c r="K215" s="138"/>
      <c r="L215" s="138"/>
      <c r="M215" s="138"/>
      <c r="N215" s="138"/>
      <c r="O215" s="138"/>
      <c r="P215" s="138"/>
      <c r="Q215" s="138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s="106" customFormat="1" x14ac:dyDescent="0.2">
      <c r="A216" s="126" t="s">
        <v>205</v>
      </c>
      <c r="B216" s="48" t="s">
        <v>31</v>
      </c>
      <c r="C216" s="182" t="s">
        <v>191</v>
      </c>
      <c r="D216" s="48" t="s">
        <v>190</v>
      </c>
      <c r="E216" s="143">
        <v>1</v>
      </c>
      <c r="F216" s="190" t="s">
        <v>608</v>
      </c>
      <c r="G216" s="136">
        <v>0</v>
      </c>
      <c r="H216" s="136">
        <v>1441.31</v>
      </c>
      <c r="I216" s="136">
        <v>5765.22</v>
      </c>
      <c r="J216" s="137">
        <f t="shared" si="1"/>
        <v>7206.5300000000007</v>
      </c>
      <c r="K216" s="138"/>
      <c r="L216" s="138"/>
      <c r="M216" s="138"/>
      <c r="N216" s="138"/>
      <c r="O216" s="138"/>
      <c r="P216" s="138"/>
      <c r="Q216" s="138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x14ac:dyDescent="0.2">
      <c r="A217" s="126" t="s">
        <v>205</v>
      </c>
      <c r="B217" s="48" t="s">
        <v>31</v>
      </c>
      <c r="C217" s="83" t="s">
        <v>186</v>
      </c>
      <c r="D217" s="48" t="s">
        <v>190</v>
      </c>
      <c r="E217" s="143">
        <v>1</v>
      </c>
      <c r="F217" s="82" t="s">
        <v>565</v>
      </c>
      <c r="G217" s="136">
        <v>0</v>
      </c>
      <c r="H217" s="136">
        <v>1441.31</v>
      </c>
      <c r="I217" s="136">
        <v>5765.22</v>
      </c>
      <c r="J217" s="137">
        <f t="shared" si="1"/>
        <v>7206.5300000000007</v>
      </c>
      <c r="K217" s="138"/>
      <c r="L217" s="138"/>
      <c r="M217" s="138"/>
      <c r="N217" s="138"/>
      <c r="O217" s="138"/>
      <c r="P217" s="138"/>
      <c r="Q217" s="13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107" t="s">
        <v>205</v>
      </c>
      <c r="B218" s="67" t="s">
        <v>31</v>
      </c>
      <c r="C218" s="179" t="s">
        <v>187</v>
      </c>
      <c r="D218" s="48" t="s">
        <v>190</v>
      </c>
      <c r="E218" s="143">
        <v>1</v>
      </c>
      <c r="F218" s="187" t="s">
        <v>321</v>
      </c>
      <c r="G218" s="140">
        <v>0</v>
      </c>
      <c r="H218" s="140">
        <v>1441.31</v>
      </c>
      <c r="I218" s="140">
        <v>5765.22</v>
      </c>
      <c r="J218" s="141">
        <f t="shared" si="1"/>
        <v>7206.5300000000007</v>
      </c>
      <c r="K218" s="142"/>
      <c r="L218" s="142"/>
      <c r="M218" s="142"/>
      <c r="N218" s="142"/>
      <c r="O218" s="142"/>
      <c r="P218" s="142"/>
      <c r="Q218" s="142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5"/>
      <c r="AD218" s="105"/>
    </row>
    <row r="219" spans="1:30" s="106" customFormat="1" x14ac:dyDescent="0.2">
      <c r="A219" s="126" t="s">
        <v>775</v>
      </c>
      <c r="B219" s="48" t="s">
        <v>31</v>
      </c>
      <c r="C219" s="83" t="s">
        <v>749</v>
      </c>
      <c r="D219" s="48" t="s">
        <v>190</v>
      </c>
      <c r="E219" s="143">
        <v>1</v>
      </c>
      <c r="F219" s="204" t="s">
        <v>887</v>
      </c>
      <c r="G219" s="136">
        <v>0</v>
      </c>
      <c r="H219" s="140">
        <v>1441.31</v>
      </c>
      <c r="I219" s="140">
        <v>5765.22</v>
      </c>
      <c r="J219" s="137">
        <f t="shared" si="1"/>
        <v>7206.5300000000007</v>
      </c>
      <c r="K219" s="138"/>
      <c r="L219" s="138"/>
      <c r="M219" s="138"/>
      <c r="N219" s="138"/>
      <c r="O219" s="138"/>
      <c r="P219" s="138"/>
      <c r="Q219" s="13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s="106" customFormat="1" x14ac:dyDescent="0.2">
      <c r="A220" s="107" t="s">
        <v>205</v>
      </c>
      <c r="B220" s="67" t="s">
        <v>31</v>
      </c>
      <c r="C220" s="101" t="s">
        <v>191</v>
      </c>
      <c r="D220" s="67" t="s">
        <v>190</v>
      </c>
      <c r="E220" s="144">
        <v>1</v>
      </c>
      <c r="F220" s="63" t="s">
        <v>616</v>
      </c>
      <c r="G220" s="140">
        <v>0</v>
      </c>
      <c r="H220" s="136">
        <v>1441.31</v>
      </c>
      <c r="I220" s="136">
        <v>5765.22</v>
      </c>
      <c r="J220" s="137">
        <f t="shared" si="1"/>
        <v>7206.5300000000007</v>
      </c>
      <c r="K220" s="142"/>
      <c r="L220" s="142"/>
      <c r="M220" s="142"/>
      <c r="N220" s="142"/>
      <c r="O220" s="142"/>
      <c r="P220" s="142"/>
      <c r="Q220" s="142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5"/>
      <c r="AD220" s="105"/>
    </row>
    <row r="221" spans="1:30" s="106" customFormat="1" x14ac:dyDescent="0.2">
      <c r="A221" s="126" t="s">
        <v>205</v>
      </c>
      <c r="B221" s="48" t="s">
        <v>31</v>
      </c>
      <c r="C221" s="182" t="s">
        <v>191</v>
      </c>
      <c r="D221" s="48" t="s">
        <v>190</v>
      </c>
      <c r="E221" s="143">
        <v>1</v>
      </c>
      <c r="F221" s="190" t="s">
        <v>338</v>
      </c>
      <c r="G221" s="136">
        <v>0</v>
      </c>
      <c r="H221" s="136">
        <v>1441.31</v>
      </c>
      <c r="I221" s="136">
        <v>5765.22</v>
      </c>
      <c r="J221" s="137">
        <f t="shared" si="1"/>
        <v>7206.5300000000007</v>
      </c>
      <c r="K221" s="138"/>
      <c r="L221" s="138"/>
      <c r="M221" s="138"/>
      <c r="N221" s="138"/>
      <c r="O221" s="138"/>
      <c r="P221" s="138"/>
      <c r="Q221" s="13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s="106" customFormat="1" x14ac:dyDescent="0.2">
      <c r="A222" s="126" t="s">
        <v>205</v>
      </c>
      <c r="B222" s="48" t="s">
        <v>31</v>
      </c>
      <c r="C222" s="101" t="s">
        <v>185</v>
      </c>
      <c r="D222" s="48" t="s">
        <v>190</v>
      </c>
      <c r="E222" s="143">
        <v>1</v>
      </c>
      <c r="F222" s="82" t="s">
        <v>563</v>
      </c>
      <c r="G222" s="136">
        <v>0</v>
      </c>
      <c r="H222" s="136">
        <v>1441.31</v>
      </c>
      <c r="I222" s="136">
        <v>5765.22</v>
      </c>
      <c r="J222" s="137">
        <f t="shared" si="1"/>
        <v>7206.5300000000007</v>
      </c>
      <c r="K222" s="138"/>
      <c r="L222" s="138"/>
      <c r="M222" s="138"/>
      <c r="N222" s="138"/>
      <c r="O222" s="138"/>
      <c r="P222" s="138"/>
      <c r="Q222" s="13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s="106" customFormat="1" x14ac:dyDescent="0.2">
      <c r="A223" s="107" t="s">
        <v>205</v>
      </c>
      <c r="B223" s="67" t="s">
        <v>31</v>
      </c>
      <c r="C223" s="101" t="s">
        <v>212</v>
      </c>
      <c r="D223" s="67" t="s">
        <v>190</v>
      </c>
      <c r="E223" s="144">
        <v>1</v>
      </c>
      <c r="F223" s="119" t="s">
        <v>574</v>
      </c>
      <c r="G223" s="140">
        <v>0</v>
      </c>
      <c r="H223" s="140">
        <v>1441.31</v>
      </c>
      <c r="I223" s="140">
        <v>5765.22</v>
      </c>
      <c r="J223" s="141">
        <f t="shared" si="1"/>
        <v>7206.5300000000007</v>
      </c>
      <c r="K223" s="142"/>
      <c r="L223" s="142"/>
      <c r="M223" s="142"/>
      <c r="N223" s="142"/>
      <c r="O223" s="142"/>
      <c r="P223" s="142"/>
      <c r="Q223" s="142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</row>
    <row r="224" spans="1:30" s="106" customFormat="1" x14ac:dyDescent="0.2">
      <c r="A224" s="107" t="s">
        <v>205</v>
      </c>
      <c r="B224" s="67" t="s">
        <v>31</v>
      </c>
      <c r="C224" s="101" t="s">
        <v>187</v>
      </c>
      <c r="D224" s="67" t="s">
        <v>190</v>
      </c>
      <c r="E224" s="144">
        <v>1</v>
      </c>
      <c r="F224" s="220" t="s">
        <v>1027</v>
      </c>
      <c r="G224" s="140">
        <v>0</v>
      </c>
      <c r="H224" s="140">
        <v>1441.31</v>
      </c>
      <c r="I224" s="140">
        <v>5765.22</v>
      </c>
      <c r="J224" s="141">
        <f t="shared" si="1"/>
        <v>7206.5300000000007</v>
      </c>
      <c r="K224" s="142"/>
      <c r="L224" s="142"/>
      <c r="M224" s="142"/>
      <c r="N224" s="142"/>
      <c r="O224" s="142"/>
      <c r="P224" s="142"/>
      <c r="Q224" s="142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</row>
    <row r="225" spans="1:30" x14ac:dyDescent="0.2">
      <c r="A225" s="126" t="s">
        <v>205</v>
      </c>
      <c r="B225" s="48" t="s">
        <v>31</v>
      </c>
      <c r="C225" s="83" t="s">
        <v>187</v>
      </c>
      <c r="D225" s="48" t="s">
        <v>190</v>
      </c>
      <c r="E225" s="143">
        <v>1</v>
      </c>
      <c r="F225" s="204" t="s">
        <v>831</v>
      </c>
      <c r="G225" s="136">
        <v>0</v>
      </c>
      <c r="H225" s="140">
        <v>1441.31</v>
      </c>
      <c r="I225" s="140">
        <v>5765.22</v>
      </c>
      <c r="J225" s="141">
        <f t="shared" si="1"/>
        <v>7206.5300000000007</v>
      </c>
      <c r="K225" s="138"/>
      <c r="L225" s="138"/>
      <c r="M225" s="138"/>
      <c r="N225" s="138"/>
      <c r="O225" s="138"/>
      <c r="P225" s="138"/>
      <c r="Q225" s="138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x14ac:dyDescent="0.2">
      <c r="A226" s="107" t="s">
        <v>834</v>
      </c>
      <c r="B226" s="67" t="s">
        <v>31</v>
      </c>
      <c r="C226" s="101" t="s">
        <v>212</v>
      </c>
      <c r="D226" s="67" t="s">
        <v>190</v>
      </c>
      <c r="E226" s="144">
        <v>1</v>
      </c>
      <c r="F226" s="204" t="s">
        <v>833</v>
      </c>
      <c r="G226" s="140">
        <v>0</v>
      </c>
      <c r="H226" s="140">
        <v>1441.31</v>
      </c>
      <c r="I226" s="140">
        <v>5765.22</v>
      </c>
      <c r="J226" s="141">
        <f t="shared" si="1"/>
        <v>7206.5300000000007</v>
      </c>
      <c r="K226" s="142"/>
      <c r="L226" s="142"/>
      <c r="M226" s="142"/>
      <c r="N226" s="142"/>
      <c r="O226" s="142"/>
      <c r="P226" s="142"/>
      <c r="Q226" s="142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5"/>
      <c r="AD226" s="105"/>
    </row>
    <row r="227" spans="1:30" x14ac:dyDescent="0.2">
      <c r="A227" s="61" t="s">
        <v>205</v>
      </c>
      <c r="B227" s="48" t="s">
        <v>31</v>
      </c>
      <c r="C227" s="179" t="s">
        <v>186</v>
      </c>
      <c r="D227" s="48" t="s">
        <v>190</v>
      </c>
      <c r="E227" s="143">
        <v>1</v>
      </c>
      <c r="F227" s="187" t="s">
        <v>312</v>
      </c>
      <c r="G227" s="136">
        <v>0</v>
      </c>
      <c r="H227" s="136">
        <v>1441.31</v>
      </c>
      <c r="I227" s="136">
        <v>5765.22</v>
      </c>
      <c r="J227" s="137">
        <f t="shared" si="1"/>
        <v>7206.5300000000007</v>
      </c>
      <c r="K227" s="138"/>
      <c r="L227" s="138"/>
      <c r="M227" s="138"/>
      <c r="N227" s="138"/>
      <c r="O227" s="138"/>
      <c r="P227" s="138"/>
      <c r="Q227" s="138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x14ac:dyDescent="0.2">
      <c r="A228" s="126" t="s">
        <v>775</v>
      </c>
      <c r="B228" s="48" t="s">
        <v>31</v>
      </c>
      <c r="C228" s="182" t="s">
        <v>191</v>
      </c>
      <c r="D228" s="48" t="s">
        <v>190</v>
      </c>
      <c r="E228" s="143">
        <v>1</v>
      </c>
      <c r="F228" s="204" t="s">
        <v>838</v>
      </c>
      <c r="G228" s="136">
        <v>0</v>
      </c>
      <c r="H228" s="136">
        <v>1441.31</v>
      </c>
      <c r="I228" s="136">
        <v>5765.22</v>
      </c>
      <c r="J228" s="137">
        <f t="shared" si="1"/>
        <v>7206.5300000000007</v>
      </c>
      <c r="K228" s="138"/>
      <c r="L228" s="138"/>
      <c r="M228" s="138"/>
      <c r="N228" s="138"/>
      <c r="O228" s="138"/>
      <c r="P228" s="138"/>
      <c r="Q228" s="13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61" t="s">
        <v>205</v>
      </c>
      <c r="B229" s="48" t="s">
        <v>31</v>
      </c>
      <c r="C229" s="179" t="s">
        <v>186</v>
      </c>
      <c r="D229" s="48" t="s">
        <v>190</v>
      </c>
      <c r="E229" s="143">
        <v>1</v>
      </c>
      <c r="F229" s="187" t="s">
        <v>311</v>
      </c>
      <c r="G229" s="136">
        <v>0</v>
      </c>
      <c r="H229" s="136">
        <v>1441.31</v>
      </c>
      <c r="I229" s="136">
        <v>5765.22</v>
      </c>
      <c r="J229" s="137">
        <f t="shared" si="1"/>
        <v>7206.5300000000007</v>
      </c>
      <c r="K229" s="138"/>
      <c r="L229" s="138"/>
      <c r="M229" s="138"/>
      <c r="N229" s="138"/>
      <c r="O229" s="138"/>
      <c r="P229" s="138"/>
      <c r="Q229" s="13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61" t="s">
        <v>205</v>
      </c>
      <c r="B230" s="48" t="s">
        <v>31</v>
      </c>
      <c r="C230" s="185" t="s">
        <v>191</v>
      </c>
      <c r="D230" s="48" t="s">
        <v>190</v>
      </c>
      <c r="E230" s="143">
        <v>1</v>
      </c>
      <c r="F230" s="193" t="s">
        <v>607</v>
      </c>
      <c r="G230" s="136">
        <v>0</v>
      </c>
      <c r="H230" s="136">
        <v>1441.31</v>
      </c>
      <c r="I230" s="136">
        <v>5765.22</v>
      </c>
      <c r="J230" s="137">
        <f t="shared" si="1"/>
        <v>7206.5300000000007</v>
      </c>
      <c r="K230" s="138"/>
      <c r="L230" s="138"/>
      <c r="M230" s="138"/>
      <c r="N230" s="138"/>
      <c r="O230" s="138"/>
      <c r="P230" s="138"/>
      <c r="Q230" s="13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s="80" customFormat="1" x14ac:dyDescent="0.2">
      <c r="A231" s="61" t="s">
        <v>290</v>
      </c>
      <c r="B231" s="48" t="s">
        <v>31</v>
      </c>
      <c r="C231" s="48" t="s">
        <v>291</v>
      </c>
      <c r="D231" s="48" t="s">
        <v>190</v>
      </c>
      <c r="E231" s="143">
        <v>1</v>
      </c>
      <c r="F231" s="81" t="s">
        <v>281</v>
      </c>
      <c r="G231" s="136">
        <v>0</v>
      </c>
      <c r="H231" s="136">
        <v>1441.31</v>
      </c>
      <c r="I231" s="136">
        <v>5765.22</v>
      </c>
      <c r="J231" s="137">
        <f t="shared" si="1"/>
        <v>7206.5300000000007</v>
      </c>
      <c r="K231" s="138"/>
      <c r="L231" s="138"/>
      <c r="M231" s="138"/>
      <c r="N231" s="138"/>
      <c r="O231" s="138"/>
      <c r="P231" s="138"/>
      <c r="Q231" s="13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107" t="s">
        <v>205</v>
      </c>
      <c r="B232" s="67" t="s">
        <v>31</v>
      </c>
      <c r="C232" s="48" t="s">
        <v>185</v>
      </c>
      <c r="D232" s="48" t="s">
        <v>190</v>
      </c>
      <c r="E232" s="143">
        <v>1</v>
      </c>
      <c r="F232" s="187" t="s">
        <v>340</v>
      </c>
      <c r="G232" s="140">
        <v>0</v>
      </c>
      <c r="H232" s="140">
        <v>1441.31</v>
      </c>
      <c r="I232" s="140">
        <v>5765.22</v>
      </c>
      <c r="J232" s="141">
        <f t="shared" si="1"/>
        <v>7206.5300000000007</v>
      </c>
      <c r="K232" s="142"/>
      <c r="L232" s="142"/>
      <c r="M232" s="142"/>
      <c r="N232" s="142"/>
      <c r="O232" s="142"/>
      <c r="P232" s="142"/>
      <c r="Q232" s="142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5"/>
      <c r="AD232" s="105"/>
    </row>
    <row r="233" spans="1:30" x14ac:dyDescent="0.2">
      <c r="A233" s="61" t="s">
        <v>205</v>
      </c>
      <c r="B233" s="48" t="s">
        <v>31</v>
      </c>
      <c r="C233" s="83" t="s">
        <v>191</v>
      </c>
      <c r="D233" s="48" t="s">
        <v>190</v>
      </c>
      <c r="E233" s="143">
        <v>1</v>
      </c>
      <c r="F233" s="212" t="s">
        <v>704</v>
      </c>
      <c r="G233" s="136">
        <v>0</v>
      </c>
      <c r="H233" s="140">
        <v>1441.31</v>
      </c>
      <c r="I233" s="140">
        <v>5765.22</v>
      </c>
      <c r="J233" s="141">
        <f t="shared" si="1"/>
        <v>7206.5300000000007</v>
      </c>
      <c r="K233" s="138"/>
      <c r="L233" s="138"/>
      <c r="M233" s="138"/>
      <c r="N233" s="138"/>
      <c r="O233" s="138"/>
      <c r="P233" s="138"/>
      <c r="Q233" s="138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x14ac:dyDescent="0.2">
      <c r="A234" s="61" t="s">
        <v>278</v>
      </c>
      <c r="B234" s="48" t="s">
        <v>31</v>
      </c>
      <c r="C234" s="48" t="s">
        <v>235</v>
      </c>
      <c r="D234" s="48" t="s">
        <v>190</v>
      </c>
      <c r="E234" s="143">
        <v>1</v>
      </c>
      <c r="F234" s="81" t="s">
        <v>274</v>
      </c>
      <c r="G234" s="136">
        <v>0</v>
      </c>
      <c r="H234" s="136">
        <v>1441.31</v>
      </c>
      <c r="I234" s="136">
        <v>5765.22</v>
      </c>
      <c r="J234" s="137">
        <f t="shared" ref="J234:J297" si="2">SUM(G234:I234)</f>
        <v>7206.5300000000007</v>
      </c>
      <c r="K234" s="138"/>
      <c r="L234" s="138"/>
      <c r="M234" s="138"/>
      <c r="N234" s="138"/>
      <c r="O234" s="138"/>
      <c r="P234" s="138"/>
      <c r="Q234" s="13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126" t="s">
        <v>834</v>
      </c>
      <c r="B235" s="48" t="s">
        <v>31</v>
      </c>
      <c r="C235" s="182" t="s">
        <v>212</v>
      </c>
      <c r="D235" s="48" t="s">
        <v>190</v>
      </c>
      <c r="E235" s="143">
        <v>1</v>
      </c>
      <c r="F235" s="204" t="s">
        <v>839</v>
      </c>
      <c r="G235" s="136">
        <v>0</v>
      </c>
      <c r="H235" s="136">
        <v>1441.31</v>
      </c>
      <c r="I235" s="136">
        <v>5765.22</v>
      </c>
      <c r="J235" s="137">
        <f t="shared" si="2"/>
        <v>7206.5300000000007</v>
      </c>
      <c r="K235" s="138"/>
      <c r="L235" s="138"/>
      <c r="M235" s="138"/>
      <c r="N235" s="138"/>
      <c r="O235" s="138"/>
      <c r="P235" s="138"/>
      <c r="Q235" s="13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126" t="s">
        <v>205</v>
      </c>
      <c r="B236" s="48" t="s">
        <v>31</v>
      </c>
      <c r="C236" s="83" t="s">
        <v>191</v>
      </c>
      <c r="D236" s="48" t="s">
        <v>190</v>
      </c>
      <c r="E236" s="143">
        <v>1</v>
      </c>
      <c r="F236" s="220" t="s">
        <v>737</v>
      </c>
      <c r="G236" s="136">
        <v>0</v>
      </c>
      <c r="H236" s="136">
        <v>1441.31</v>
      </c>
      <c r="I236" s="136">
        <v>5765.22</v>
      </c>
      <c r="J236" s="137">
        <f t="shared" si="2"/>
        <v>7206.5300000000007</v>
      </c>
      <c r="K236" s="138"/>
      <c r="L236" s="138"/>
      <c r="M236" s="138"/>
      <c r="N236" s="138"/>
      <c r="O236" s="138"/>
      <c r="P236" s="138"/>
      <c r="Q236" s="13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61" t="s">
        <v>280</v>
      </c>
      <c r="B237" s="48" t="s">
        <v>31</v>
      </c>
      <c r="C237" s="48" t="s">
        <v>213</v>
      </c>
      <c r="D237" s="48" t="s">
        <v>190</v>
      </c>
      <c r="E237" s="143">
        <v>1</v>
      </c>
      <c r="F237" s="81" t="s">
        <v>276</v>
      </c>
      <c r="G237" s="136">
        <v>0</v>
      </c>
      <c r="H237" s="136">
        <v>1441.31</v>
      </c>
      <c r="I237" s="136">
        <v>5765.22</v>
      </c>
      <c r="J237" s="137">
        <f t="shared" si="2"/>
        <v>7206.5300000000007</v>
      </c>
      <c r="K237" s="138"/>
      <c r="L237" s="138"/>
      <c r="M237" s="138"/>
      <c r="N237" s="138"/>
      <c r="O237" s="138"/>
      <c r="P237" s="138"/>
      <c r="Q237" s="13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126" t="s">
        <v>205</v>
      </c>
      <c r="B238" s="48" t="s">
        <v>31</v>
      </c>
      <c r="C238" s="83" t="s">
        <v>788</v>
      </c>
      <c r="D238" s="48" t="s">
        <v>190</v>
      </c>
      <c r="E238" s="143">
        <v>1</v>
      </c>
      <c r="F238" s="214" t="s">
        <v>893</v>
      </c>
      <c r="G238" s="136">
        <v>0</v>
      </c>
      <c r="H238" s="136">
        <v>1441.31</v>
      </c>
      <c r="I238" s="136">
        <v>5765.22</v>
      </c>
      <c r="J238" s="137">
        <f t="shared" si="2"/>
        <v>7206.5300000000007</v>
      </c>
      <c r="K238" s="138"/>
      <c r="L238" s="138"/>
      <c r="M238" s="138"/>
      <c r="N238" s="138"/>
      <c r="O238" s="138"/>
      <c r="P238" s="138"/>
      <c r="Q238" s="13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107" t="s">
        <v>205</v>
      </c>
      <c r="B239" s="67" t="s">
        <v>31</v>
      </c>
      <c r="C239" s="101" t="s">
        <v>212</v>
      </c>
      <c r="D239" s="67" t="s">
        <v>190</v>
      </c>
      <c r="E239" s="144">
        <v>1</v>
      </c>
      <c r="F239" s="119" t="s">
        <v>538</v>
      </c>
      <c r="G239" s="140">
        <v>0</v>
      </c>
      <c r="H239" s="140">
        <v>1441.31</v>
      </c>
      <c r="I239" s="140">
        <v>5765.22</v>
      </c>
      <c r="J239" s="141">
        <f t="shared" si="2"/>
        <v>7206.5300000000007</v>
      </c>
      <c r="K239" s="142"/>
      <c r="L239" s="142"/>
      <c r="M239" s="142"/>
      <c r="N239" s="142"/>
      <c r="O239" s="142"/>
      <c r="P239" s="142"/>
      <c r="Q239" s="142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5"/>
      <c r="AD239" s="105"/>
    </row>
    <row r="240" spans="1:30" x14ac:dyDescent="0.2">
      <c r="A240" s="107" t="s">
        <v>205</v>
      </c>
      <c r="B240" s="67" t="s">
        <v>31</v>
      </c>
      <c r="C240" s="101" t="s">
        <v>186</v>
      </c>
      <c r="D240" s="67" t="s">
        <v>190</v>
      </c>
      <c r="E240" s="144">
        <v>1</v>
      </c>
      <c r="F240" s="187" t="s">
        <v>330</v>
      </c>
      <c r="G240" s="140">
        <v>0</v>
      </c>
      <c r="H240" s="140">
        <v>1441.31</v>
      </c>
      <c r="I240" s="140">
        <v>5765.22</v>
      </c>
      <c r="J240" s="141">
        <f t="shared" si="2"/>
        <v>7206.5300000000007</v>
      </c>
      <c r="K240" s="142"/>
      <c r="L240" s="142"/>
      <c r="M240" s="142"/>
      <c r="N240" s="142"/>
      <c r="O240" s="142"/>
      <c r="P240" s="142"/>
      <c r="Q240" s="142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</row>
    <row r="241" spans="1:30" x14ac:dyDescent="0.2">
      <c r="A241" s="61" t="s">
        <v>205</v>
      </c>
      <c r="B241" s="48" t="s">
        <v>31</v>
      </c>
      <c r="C241" s="179" t="s">
        <v>185</v>
      </c>
      <c r="D241" s="48" t="s">
        <v>190</v>
      </c>
      <c r="E241" s="143">
        <v>1</v>
      </c>
      <c r="F241" s="187" t="s">
        <v>318</v>
      </c>
      <c r="G241" s="136">
        <v>0</v>
      </c>
      <c r="H241" s="136">
        <v>1441.31</v>
      </c>
      <c r="I241" s="136">
        <v>5765.22</v>
      </c>
      <c r="J241" s="137">
        <f t="shared" si="2"/>
        <v>7206.5300000000007</v>
      </c>
      <c r="K241" s="138"/>
      <c r="L241" s="138"/>
      <c r="M241" s="138"/>
      <c r="N241" s="138"/>
      <c r="O241" s="138"/>
      <c r="P241" s="138"/>
      <c r="Q241" s="138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x14ac:dyDescent="0.2">
      <c r="A242" s="107" t="s">
        <v>205</v>
      </c>
      <c r="B242" s="67" t="s">
        <v>31</v>
      </c>
      <c r="C242" s="48" t="s">
        <v>213</v>
      </c>
      <c r="D242" s="48" t="s">
        <v>190</v>
      </c>
      <c r="E242" s="143">
        <v>1</v>
      </c>
      <c r="F242" s="187" t="s">
        <v>339</v>
      </c>
      <c r="G242" s="140">
        <v>0</v>
      </c>
      <c r="H242" s="140">
        <v>1441.31</v>
      </c>
      <c r="I242" s="140">
        <v>5765.22</v>
      </c>
      <c r="J242" s="141">
        <f t="shared" si="2"/>
        <v>7206.5300000000007</v>
      </c>
      <c r="K242" s="142"/>
      <c r="L242" s="142"/>
      <c r="M242" s="142"/>
      <c r="N242" s="142"/>
      <c r="O242" s="142"/>
      <c r="P242" s="142"/>
      <c r="Q242" s="142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5"/>
      <c r="AD242" s="105"/>
    </row>
    <row r="243" spans="1:30" x14ac:dyDescent="0.2">
      <c r="A243" s="61" t="s">
        <v>205</v>
      </c>
      <c r="B243" s="48" t="s">
        <v>31</v>
      </c>
      <c r="C243" s="179" t="s">
        <v>186</v>
      </c>
      <c r="D243" s="48" t="s">
        <v>190</v>
      </c>
      <c r="E243" s="143">
        <v>1</v>
      </c>
      <c r="F243" s="187" t="s">
        <v>303</v>
      </c>
      <c r="G243" s="136">
        <v>0</v>
      </c>
      <c r="H243" s="136">
        <v>1441.31</v>
      </c>
      <c r="I243" s="136">
        <v>5765.22</v>
      </c>
      <c r="J243" s="137">
        <f t="shared" si="2"/>
        <v>7206.5300000000007</v>
      </c>
      <c r="K243" s="138"/>
      <c r="L243" s="138"/>
      <c r="M243" s="138"/>
      <c r="N243" s="138"/>
      <c r="O243" s="138"/>
      <c r="P243" s="138"/>
      <c r="Q243" s="13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61" t="s">
        <v>279</v>
      </c>
      <c r="B244" s="48" t="s">
        <v>31</v>
      </c>
      <c r="C244" s="48" t="s">
        <v>235</v>
      </c>
      <c r="D244" s="48" t="s">
        <v>190</v>
      </c>
      <c r="E244" s="143">
        <v>1</v>
      </c>
      <c r="F244" s="81" t="s">
        <v>275</v>
      </c>
      <c r="G244" s="136">
        <v>0</v>
      </c>
      <c r="H244" s="136">
        <v>1441.31</v>
      </c>
      <c r="I244" s="136">
        <v>5765.22</v>
      </c>
      <c r="J244" s="137">
        <f t="shared" si="2"/>
        <v>7206.5300000000007</v>
      </c>
      <c r="K244" s="138"/>
      <c r="L244" s="138"/>
      <c r="M244" s="138"/>
      <c r="N244" s="138"/>
      <c r="O244" s="138"/>
      <c r="P244" s="138"/>
      <c r="Q244" s="13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107" t="s">
        <v>775</v>
      </c>
      <c r="B245" s="67" t="s">
        <v>31</v>
      </c>
      <c r="C245" s="101" t="s">
        <v>777</v>
      </c>
      <c r="D245" s="67" t="s">
        <v>190</v>
      </c>
      <c r="E245" s="144">
        <v>1</v>
      </c>
      <c r="F245" s="81" t="s">
        <v>951</v>
      </c>
      <c r="G245" s="140">
        <v>0</v>
      </c>
      <c r="H245" s="136">
        <v>1441.31</v>
      </c>
      <c r="I245" s="136">
        <v>5765.22</v>
      </c>
      <c r="J245" s="137">
        <f t="shared" si="2"/>
        <v>7206.5300000000007</v>
      </c>
      <c r="K245" s="142"/>
      <c r="L245" s="142"/>
      <c r="M245" s="142"/>
      <c r="N245" s="142"/>
      <c r="O245" s="142"/>
      <c r="P245" s="142"/>
      <c r="Q245" s="142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5"/>
      <c r="AD245" s="105"/>
    </row>
    <row r="246" spans="1:30" x14ac:dyDescent="0.2">
      <c r="A246" s="126" t="s">
        <v>205</v>
      </c>
      <c r="B246" s="48" t="s">
        <v>31</v>
      </c>
      <c r="C246" s="125" t="s">
        <v>191</v>
      </c>
      <c r="D246" s="48" t="s">
        <v>190</v>
      </c>
      <c r="E246" s="143">
        <v>1</v>
      </c>
      <c r="F246" s="87" t="s">
        <v>329</v>
      </c>
      <c r="G246" s="136">
        <v>0</v>
      </c>
      <c r="H246" s="136">
        <v>1441.31</v>
      </c>
      <c r="I246" s="136">
        <v>5765.22</v>
      </c>
      <c r="J246" s="137">
        <f t="shared" si="2"/>
        <v>7206.5300000000007</v>
      </c>
      <c r="K246" s="142"/>
      <c r="L246" s="142"/>
      <c r="M246" s="142"/>
      <c r="N246" s="142"/>
      <c r="O246" s="142"/>
      <c r="P246" s="142"/>
      <c r="Q246" s="142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5"/>
      <c r="AD246" s="105"/>
    </row>
    <row r="247" spans="1:30" x14ac:dyDescent="0.2">
      <c r="A247" s="126" t="s">
        <v>205</v>
      </c>
      <c r="B247" s="48" t="s">
        <v>31</v>
      </c>
      <c r="C247" s="182" t="s">
        <v>187</v>
      </c>
      <c r="D247" s="48" t="s">
        <v>190</v>
      </c>
      <c r="E247" s="143">
        <v>1</v>
      </c>
      <c r="F247" s="204" t="s">
        <v>734</v>
      </c>
      <c r="G247" s="136">
        <v>0</v>
      </c>
      <c r="H247" s="136">
        <v>1441.31</v>
      </c>
      <c r="I247" s="136">
        <v>5765.22</v>
      </c>
      <c r="J247" s="137">
        <f t="shared" si="2"/>
        <v>7206.5300000000007</v>
      </c>
      <c r="K247" s="138"/>
      <c r="L247" s="138"/>
      <c r="M247" s="138"/>
      <c r="N247" s="138"/>
      <c r="O247" s="138"/>
      <c r="P247" s="138"/>
      <c r="Q247" s="13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107" t="s">
        <v>205</v>
      </c>
      <c r="B248" s="67" t="s">
        <v>31</v>
      </c>
      <c r="C248" s="101" t="s">
        <v>788</v>
      </c>
      <c r="D248" s="67" t="s">
        <v>190</v>
      </c>
      <c r="E248" s="144">
        <v>1</v>
      </c>
      <c r="F248" s="214" t="s">
        <v>894</v>
      </c>
      <c r="G248" s="140">
        <v>0</v>
      </c>
      <c r="H248" s="136">
        <v>1441.31</v>
      </c>
      <c r="I248" s="136">
        <v>5765.22</v>
      </c>
      <c r="J248" s="141">
        <f t="shared" si="2"/>
        <v>7206.5300000000007</v>
      </c>
      <c r="K248" s="142"/>
      <c r="L248" s="142"/>
      <c r="M248" s="142"/>
      <c r="N248" s="142"/>
      <c r="O248" s="142"/>
      <c r="P248" s="142"/>
      <c r="Q248" s="142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5"/>
      <c r="AD248" s="105"/>
    </row>
    <row r="249" spans="1:30" x14ac:dyDescent="0.2">
      <c r="A249" s="126" t="s">
        <v>205</v>
      </c>
      <c r="B249" s="48" t="s">
        <v>31</v>
      </c>
      <c r="C249" s="83" t="s">
        <v>788</v>
      </c>
      <c r="D249" s="48" t="s">
        <v>190</v>
      </c>
      <c r="E249" s="143">
        <v>1</v>
      </c>
      <c r="F249" s="204" t="s">
        <v>844</v>
      </c>
      <c r="G249" s="136">
        <v>0</v>
      </c>
      <c r="H249" s="140">
        <v>1441.31</v>
      </c>
      <c r="I249" s="140">
        <v>5765.22</v>
      </c>
      <c r="J249" s="137">
        <f t="shared" si="2"/>
        <v>7206.5300000000007</v>
      </c>
      <c r="K249" s="138"/>
      <c r="L249" s="138"/>
      <c r="M249" s="138"/>
      <c r="N249" s="138"/>
      <c r="O249" s="138"/>
      <c r="P249" s="138"/>
      <c r="Q249" s="13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x14ac:dyDescent="0.2">
      <c r="A250" s="126" t="s">
        <v>205</v>
      </c>
      <c r="B250" s="48" t="s">
        <v>31</v>
      </c>
      <c r="C250" s="83" t="s">
        <v>187</v>
      </c>
      <c r="D250" s="48" t="s">
        <v>190</v>
      </c>
      <c r="E250" s="143">
        <v>1</v>
      </c>
      <c r="F250" s="204" t="s">
        <v>845</v>
      </c>
      <c r="G250" s="136">
        <v>0</v>
      </c>
      <c r="H250" s="140">
        <v>1441.31</v>
      </c>
      <c r="I250" s="140">
        <v>5765.22</v>
      </c>
      <c r="J250" s="137">
        <f t="shared" si="2"/>
        <v>7206.5300000000007</v>
      </c>
      <c r="K250" s="138"/>
      <c r="L250" s="138"/>
      <c r="M250" s="138"/>
      <c r="N250" s="138"/>
      <c r="O250" s="138"/>
      <c r="P250" s="138"/>
      <c r="Q250" s="138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x14ac:dyDescent="0.2">
      <c r="A251" s="126" t="s">
        <v>205</v>
      </c>
      <c r="B251" s="48" t="s">
        <v>31</v>
      </c>
      <c r="C251" s="83" t="s">
        <v>191</v>
      </c>
      <c r="D251" s="48" t="s">
        <v>190</v>
      </c>
      <c r="E251" s="143">
        <v>1</v>
      </c>
      <c r="F251" s="202" t="s">
        <v>669</v>
      </c>
      <c r="G251" s="136">
        <v>0</v>
      </c>
      <c r="H251" s="136">
        <v>1441.31</v>
      </c>
      <c r="I251" s="136">
        <v>5765.22</v>
      </c>
      <c r="J251" s="137">
        <f t="shared" si="2"/>
        <v>7206.5300000000007</v>
      </c>
      <c r="K251" s="138"/>
      <c r="L251" s="138"/>
      <c r="M251" s="138"/>
      <c r="N251" s="138"/>
      <c r="O251" s="138"/>
      <c r="P251" s="138"/>
      <c r="Q251" s="138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x14ac:dyDescent="0.2">
      <c r="A252" s="126" t="s">
        <v>205</v>
      </c>
      <c r="B252" s="48" t="s">
        <v>31</v>
      </c>
      <c r="C252" s="83" t="s">
        <v>186</v>
      </c>
      <c r="D252" s="48" t="s">
        <v>190</v>
      </c>
      <c r="E252" s="143">
        <v>1</v>
      </c>
      <c r="F252" s="82" t="s">
        <v>650</v>
      </c>
      <c r="G252" s="136">
        <v>0</v>
      </c>
      <c r="H252" s="136">
        <v>1441.31</v>
      </c>
      <c r="I252" s="136">
        <v>5765.22</v>
      </c>
      <c r="J252" s="137">
        <f t="shared" si="2"/>
        <v>7206.5300000000007</v>
      </c>
      <c r="K252" s="138"/>
      <c r="L252" s="138"/>
      <c r="M252" s="138"/>
      <c r="N252" s="138"/>
      <c r="O252" s="138"/>
      <c r="P252" s="138"/>
      <c r="Q252" s="13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x14ac:dyDescent="0.2">
      <c r="A253" s="61" t="s">
        <v>258</v>
      </c>
      <c r="B253" s="48" t="s">
        <v>31</v>
      </c>
      <c r="C253" s="101" t="s">
        <v>187</v>
      </c>
      <c r="D253" s="48" t="s">
        <v>190</v>
      </c>
      <c r="E253" s="143">
        <v>1</v>
      </c>
      <c r="F253" s="81" t="s">
        <v>254</v>
      </c>
      <c r="G253" s="136">
        <v>0</v>
      </c>
      <c r="H253" s="136">
        <v>1441.31</v>
      </c>
      <c r="I253" s="136">
        <v>5765.22</v>
      </c>
      <c r="J253" s="137">
        <f t="shared" si="2"/>
        <v>7206.5300000000007</v>
      </c>
      <c r="K253" s="138"/>
      <c r="L253" s="138"/>
      <c r="M253" s="138"/>
      <c r="N253" s="138"/>
      <c r="O253" s="138"/>
      <c r="P253" s="138"/>
      <c r="Q253" s="138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x14ac:dyDescent="0.2">
      <c r="A254" s="126" t="s">
        <v>205</v>
      </c>
      <c r="B254" s="48" t="s">
        <v>31</v>
      </c>
      <c r="C254" s="182" t="s">
        <v>191</v>
      </c>
      <c r="D254" s="48" t="s">
        <v>190</v>
      </c>
      <c r="E254" s="143">
        <v>1</v>
      </c>
      <c r="F254" s="190" t="s">
        <v>336</v>
      </c>
      <c r="G254" s="136">
        <v>0</v>
      </c>
      <c r="H254" s="136">
        <v>1441.31</v>
      </c>
      <c r="I254" s="136">
        <v>5765.22</v>
      </c>
      <c r="J254" s="137">
        <f t="shared" si="2"/>
        <v>7206.5300000000007</v>
      </c>
      <c r="K254" s="138"/>
      <c r="L254" s="138"/>
      <c r="M254" s="138"/>
      <c r="N254" s="138"/>
      <c r="O254" s="138"/>
      <c r="P254" s="138"/>
      <c r="Q254" s="138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x14ac:dyDescent="0.2">
      <c r="A255" s="107" t="s">
        <v>205</v>
      </c>
      <c r="B255" s="67" t="s">
        <v>31</v>
      </c>
      <c r="C255" s="101" t="s">
        <v>187</v>
      </c>
      <c r="D255" s="67" t="s">
        <v>190</v>
      </c>
      <c r="E255" s="144">
        <v>1</v>
      </c>
      <c r="F255" s="119" t="s">
        <v>604</v>
      </c>
      <c r="G255" s="140">
        <v>0</v>
      </c>
      <c r="H255" s="140">
        <v>1441.31</v>
      </c>
      <c r="I255" s="140">
        <v>5765.22</v>
      </c>
      <c r="J255" s="141">
        <f t="shared" si="2"/>
        <v>7206.5300000000007</v>
      </c>
      <c r="K255" s="142"/>
      <c r="L255" s="142"/>
      <c r="M255" s="142"/>
      <c r="N255" s="142"/>
      <c r="O255" s="142"/>
      <c r="P255" s="142"/>
      <c r="Q255" s="142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105"/>
    </row>
    <row r="256" spans="1:30" s="106" customFormat="1" x14ac:dyDescent="0.2">
      <c r="A256" s="81" t="s">
        <v>205</v>
      </c>
      <c r="B256" s="48" t="s">
        <v>31</v>
      </c>
      <c r="C256" s="48" t="s">
        <v>186</v>
      </c>
      <c r="D256" s="48" t="s">
        <v>190</v>
      </c>
      <c r="E256" s="143">
        <v>1</v>
      </c>
      <c r="F256" s="81" t="s">
        <v>268</v>
      </c>
      <c r="G256" s="136">
        <v>0</v>
      </c>
      <c r="H256" s="136">
        <v>1441.31</v>
      </c>
      <c r="I256" s="136">
        <v>5765.22</v>
      </c>
      <c r="J256" s="137">
        <f t="shared" si="2"/>
        <v>7206.5300000000007</v>
      </c>
      <c r="K256" s="138"/>
      <c r="L256" s="138"/>
      <c r="M256" s="138"/>
      <c r="N256" s="138"/>
      <c r="O256" s="138"/>
      <c r="P256" s="138"/>
      <c r="Q256" s="13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s="106" customFormat="1" x14ac:dyDescent="0.2">
      <c r="A257" s="107" t="s">
        <v>775</v>
      </c>
      <c r="B257" s="67" t="s">
        <v>31</v>
      </c>
      <c r="C257" s="101" t="s">
        <v>749</v>
      </c>
      <c r="D257" s="67" t="s">
        <v>190</v>
      </c>
      <c r="E257" s="144">
        <v>1</v>
      </c>
      <c r="F257" s="204" t="s">
        <v>848</v>
      </c>
      <c r="G257" s="140">
        <v>0</v>
      </c>
      <c r="H257" s="136">
        <v>1441.31</v>
      </c>
      <c r="I257" s="136">
        <v>5765.22</v>
      </c>
      <c r="J257" s="137">
        <f t="shared" si="2"/>
        <v>7206.5300000000007</v>
      </c>
      <c r="K257" s="142"/>
      <c r="L257" s="142"/>
      <c r="M257" s="142"/>
      <c r="N257" s="142"/>
      <c r="O257" s="142"/>
      <c r="P257" s="142"/>
      <c r="Q257" s="142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105"/>
    </row>
    <row r="258" spans="1:30" s="106" customFormat="1" x14ac:dyDescent="0.2">
      <c r="A258" s="61" t="s">
        <v>205</v>
      </c>
      <c r="B258" s="48" t="s">
        <v>31</v>
      </c>
      <c r="C258" s="179" t="s">
        <v>241</v>
      </c>
      <c r="D258" s="48" t="s">
        <v>190</v>
      </c>
      <c r="E258" s="143">
        <v>1</v>
      </c>
      <c r="F258" s="187" t="s">
        <v>305</v>
      </c>
      <c r="G258" s="136">
        <v>0</v>
      </c>
      <c r="H258" s="136">
        <v>1441.31</v>
      </c>
      <c r="I258" s="136">
        <v>5765.22</v>
      </c>
      <c r="J258" s="137">
        <f t="shared" si="2"/>
        <v>7206.5300000000007</v>
      </c>
      <c r="K258" s="138"/>
      <c r="L258" s="138"/>
      <c r="M258" s="138"/>
      <c r="N258" s="138"/>
      <c r="O258" s="138"/>
      <c r="P258" s="138"/>
      <c r="Q258" s="13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s="106" customFormat="1" x14ac:dyDescent="0.2">
      <c r="A259" s="107" t="s">
        <v>205</v>
      </c>
      <c r="B259" s="67" t="s">
        <v>31</v>
      </c>
      <c r="C259" s="101" t="s">
        <v>191</v>
      </c>
      <c r="D259" s="67" t="s">
        <v>190</v>
      </c>
      <c r="E259" s="144">
        <v>1</v>
      </c>
      <c r="F259" s="202" t="s">
        <v>615</v>
      </c>
      <c r="G259" s="140">
        <v>0</v>
      </c>
      <c r="H259" s="136">
        <v>1441.31</v>
      </c>
      <c r="I259" s="136">
        <v>5765.22</v>
      </c>
      <c r="J259" s="141">
        <f t="shared" si="2"/>
        <v>7206.5300000000007</v>
      </c>
      <c r="K259" s="142"/>
      <c r="L259" s="142"/>
      <c r="M259" s="142"/>
      <c r="N259" s="142"/>
      <c r="O259" s="142"/>
      <c r="P259" s="142"/>
      <c r="Q259" s="142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</row>
    <row r="260" spans="1:30" s="106" customFormat="1" x14ac:dyDescent="0.2">
      <c r="A260" s="107" t="s">
        <v>205</v>
      </c>
      <c r="B260" s="67" t="s">
        <v>31</v>
      </c>
      <c r="C260" s="101" t="s">
        <v>186</v>
      </c>
      <c r="D260" s="67" t="s">
        <v>190</v>
      </c>
      <c r="E260" s="144">
        <v>1</v>
      </c>
      <c r="F260" s="119" t="s">
        <v>659</v>
      </c>
      <c r="G260" s="140">
        <v>0</v>
      </c>
      <c r="H260" s="140">
        <v>1441.31</v>
      </c>
      <c r="I260" s="140">
        <v>5765.22</v>
      </c>
      <c r="J260" s="141">
        <f t="shared" si="2"/>
        <v>7206.5300000000007</v>
      </c>
      <c r="K260" s="142"/>
      <c r="L260" s="142"/>
      <c r="M260" s="142"/>
      <c r="N260" s="142"/>
      <c r="O260" s="142"/>
      <c r="P260" s="142"/>
      <c r="Q260" s="142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/>
      <c r="AC260" s="105"/>
      <c r="AD260" s="105"/>
    </row>
    <row r="261" spans="1:30" x14ac:dyDescent="0.2">
      <c r="A261" s="119" t="s">
        <v>205</v>
      </c>
      <c r="B261" s="67" t="s">
        <v>31</v>
      </c>
      <c r="C261" s="101" t="s">
        <v>185</v>
      </c>
      <c r="D261" s="67" t="s">
        <v>190</v>
      </c>
      <c r="E261" s="144">
        <v>1</v>
      </c>
      <c r="F261" s="202" t="s">
        <v>656</v>
      </c>
      <c r="G261" s="140">
        <v>0</v>
      </c>
      <c r="H261" s="140">
        <v>1441.31</v>
      </c>
      <c r="I261" s="140">
        <v>5765.22</v>
      </c>
      <c r="J261" s="141">
        <f t="shared" si="2"/>
        <v>7206.5300000000007</v>
      </c>
      <c r="K261" s="142"/>
      <c r="L261" s="142"/>
      <c r="M261" s="142"/>
      <c r="N261" s="142"/>
      <c r="O261" s="142"/>
      <c r="P261" s="142"/>
      <c r="Q261" s="142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5"/>
      <c r="AD261" s="105"/>
    </row>
    <row r="262" spans="1:30" s="106" customFormat="1" x14ac:dyDescent="0.2">
      <c r="A262" s="119" t="s">
        <v>205</v>
      </c>
      <c r="B262" s="67" t="s">
        <v>31</v>
      </c>
      <c r="C262" s="101" t="s">
        <v>191</v>
      </c>
      <c r="D262" s="67" t="s">
        <v>190</v>
      </c>
      <c r="E262" s="144">
        <v>1</v>
      </c>
      <c r="F262" s="203" t="s">
        <v>613</v>
      </c>
      <c r="G262" s="140">
        <v>0</v>
      </c>
      <c r="H262" s="140">
        <v>1441.31</v>
      </c>
      <c r="I262" s="140">
        <v>5765.22</v>
      </c>
      <c r="J262" s="141">
        <f t="shared" si="2"/>
        <v>7206.5300000000007</v>
      </c>
      <c r="K262" s="142"/>
      <c r="L262" s="142"/>
      <c r="M262" s="142"/>
      <c r="N262" s="142"/>
      <c r="O262" s="142"/>
      <c r="P262" s="142"/>
      <c r="Q262" s="142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105"/>
    </row>
    <row r="263" spans="1:30" s="106" customFormat="1" x14ac:dyDescent="0.2">
      <c r="A263" s="82" t="s">
        <v>205</v>
      </c>
      <c r="B263" s="48" t="s">
        <v>31</v>
      </c>
      <c r="C263" s="195" t="s">
        <v>186</v>
      </c>
      <c r="D263" s="48" t="s">
        <v>190</v>
      </c>
      <c r="E263" s="143">
        <v>1</v>
      </c>
      <c r="F263" s="202" t="s">
        <v>671</v>
      </c>
      <c r="G263" s="136">
        <v>0</v>
      </c>
      <c r="H263" s="140">
        <v>1441.31</v>
      </c>
      <c r="I263" s="140">
        <v>5765.22</v>
      </c>
      <c r="J263" s="137">
        <f t="shared" si="2"/>
        <v>7206.5300000000007</v>
      </c>
      <c r="K263" s="138"/>
      <c r="L263" s="138"/>
      <c r="M263" s="138"/>
      <c r="N263" s="138"/>
      <c r="O263" s="138"/>
      <c r="P263" s="138"/>
      <c r="Q263" s="13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s="106" customFormat="1" x14ac:dyDescent="0.2">
      <c r="A264" s="82" t="s">
        <v>205</v>
      </c>
      <c r="B264" s="48" t="s">
        <v>31</v>
      </c>
      <c r="C264" s="195" t="s">
        <v>187</v>
      </c>
      <c r="D264" s="48" t="s">
        <v>190</v>
      </c>
      <c r="E264" s="143">
        <v>1</v>
      </c>
      <c r="F264" s="202" t="s">
        <v>674</v>
      </c>
      <c r="G264" s="136">
        <v>0</v>
      </c>
      <c r="H264" s="140">
        <v>1441.31</v>
      </c>
      <c r="I264" s="140">
        <v>5765.22</v>
      </c>
      <c r="J264" s="137">
        <f t="shared" si="2"/>
        <v>7206.5300000000007</v>
      </c>
      <c r="K264" s="138"/>
      <c r="L264" s="138"/>
      <c r="M264" s="138"/>
      <c r="N264" s="138"/>
      <c r="O264" s="138"/>
      <c r="P264" s="138"/>
      <c r="Q264" s="13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s="106" customFormat="1" x14ac:dyDescent="0.2">
      <c r="A265" s="82" t="s">
        <v>775</v>
      </c>
      <c r="B265" s="48" t="s">
        <v>31</v>
      </c>
      <c r="C265" s="195" t="s">
        <v>788</v>
      </c>
      <c r="D265" s="48" t="s">
        <v>190</v>
      </c>
      <c r="E265" s="143">
        <v>1</v>
      </c>
      <c r="F265" s="202" t="s">
        <v>947</v>
      </c>
      <c r="G265" s="136">
        <v>0</v>
      </c>
      <c r="H265" s="140">
        <v>1441.31</v>
      </c>
      <c r="I265" s="140">
        <v>5765.22</v>
      </c>
      <c r="J265" s="137">
        <f t="shared" si="2"/>
        <v>7206.5300000000007</v>
      </c>
      <c r="K265" s="138"/>
      <c r="L265" s="138"/>
      <c r="M265" s="138"/>
      <c r="N265" s="138"/>
      <c r="O265" s="138"/>
      <c r="P265" s="138"/>
      <c r="Q265" s="13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s="106" customFormat="1" x14ac:dyDescent="0.2">
      <c r="A266" s="82" t="s">
        <v>873</v>
      </c>
      <c r="B266" s="48" t="s">
        <v>31</v>
      </c>
      <c r="C266" s="195" t="s">
        <v>777</v>
      </c>
      <c r="D266" s="48" t="s">
        <v>190</v>
      </c>
      <c r="E266" s="143">
        <v>1</v>
      </c>
      <c r="F266" s="202" t="s">
        <v>952</v>
      </c>
      <c r="G266" s="136">
        <v>0</v>
      </c>
      <c r="H266" s="140">
        <v>1441.31</v>
      </c>
      <c r="I266" s="140">
        <v>5765.22</v>
      </c>
      <c r="J266" s="137">
        <f t="shared" si="2"/>
        <v>7206.5300000000007</v>
      </c>
      <c r="K266" s="138"/>
      <c r="L266" s="138"/>
      <c r="M266" s="138"/>
      <c r="N266" s="138"/>
      <c r="O266" s="138"/>
      <c r="P266" s="138"/>
      <c r="Q266" s="13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s="106" customFormat="1" x14ac:dyDescent="0.2">
      <c r="A267" s="82" t="s">
        <v>904</v>
      </c>
      <c r="B267" s="48" t="s">
        <v>31</v>
      </c>
      <c r="C267" s="195" t="s">
        <v>777</v>
      </c>
      <c r="D267" s="48" t="s">
        <v>190</v>
      </c>
      <c r="E267" s="143">
        <v>1</v>
      </c>
      <c r="F267" s="202" t="s">
        <v>953</v>
      </c>
      <c r="G267" s="136">
        <v>0</v>
      </c>
      <c r="H267" s="140">
        <v>1441.31</v>
      </c>
      <c r="I267" s="140">
        <v>5765.22</v>
      </c>
      <c r="J267" s="137">
        <f t="shared" si="2"/>
        <v>7206.5300000000007</v>
      </c>
      <c r="K267" s="138"/>
      <c r="L267" s="138"/>
      <c r="M267" s="138"/>
      <c r="N267" s="138"/>
      <c r="O267" s="138"/>
      <c r="P267" s="138"/>
      <c r="Q267" s="13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82" t="s">
        <v>205</v>
      </c>
      <c r="B268" s="48" t="s">
        <v>31</v>
      </c>
      <c r="C268" s="195" t="s">
        <v>212</v>
      </c>
      <c r="D268" s="48" t="s">
        <v>190</v>
      </c>
      <c r="E268" s="143">
        <v>1</v>
      </c>
      <c r="F268" s="223" t="s">
        <v>850</v>
      </c>
      <c r="G268" s="136">
        <v>0</v>
      </c>
      <c r="H268" s="140">
        <v>1441.31</v>
      </c>
      <c r="I268" s="140">
        <v>5765.22</v>
      </c>
      <c r="J268" s="137">
        <f t="shared" si="2"/>
        <v>7206.5300000000007</v>
      </c>
      <c r="K268" s="138"/>
      <c r="L268" s="138"/>
      <c r="M268" s="138"/>
      <c r="N268" s="138"/>
      <c r="O268" s="138"/>
      <c r="P268" s="138"/>
      <c r="Q268" s="13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107" t="s">
        <v>205</v>
      </c>
      <c r="B269" s="67" t="s">
        <v>31</v>
      </c>
      <c r="C269" s="184" t="s">
        <v>187</v>
      </c>
      <c r="D269" s="67" t="s">
        <v>190</v>
      </c>
      <c r="E269" s="144">
        <v>1</v>
      </c>
      <c r="F269" s="192" t="s">
        <v>605</v>
      </c>
      <c r="G269" s="140">
        <v>0</v>
      </c>
      <c r="H269" s="140">
        <v>1441.31</v>
      </c>
      <c r="I269" s="140">
        <v>5765.22</v>
      </c>
      <c r="J269" s="141">
        <f t="shared" si="2"/>
        <v>7206.5300000000007</v>
      </c>
      <c r="K269" s="138"/>
      <c r="L269" s="138"/>
      <c r="M269" s="138"/>
      <c r="N269" s="138"/>
      <c r="O269" s="138"/>
      <c r="P269" s="138"/>
      <c r="Q269" s="13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82" t="s">
        <v>205</v>
      </c>
      <c r="B270" s="48" t="s">
        <v>31</v>
      </c>
      <c r="C270" s="195" t="s">
        <v>212</v>
      </c>
      <c r="D270" s="48" t="s">
        <v>190</v>
      </c>
      <c r="E270" s="143">
        <v>1</v>
      </c>
      <c r="F270" s="204" t="s">
        <v>314</v>
      </c>
      <c r="G270" s="136">
        <v>0</v>
      </c>
      <c r="H270" s="140">
        <v>1441.31</v>
      </c>
      <c r="I270" s="140">
        <v>5765.22</v>
      </c>
      <c r="J270" s="137">
        <f t="shared" si="2"/>
        <v>7206.5300000000007</v>
      </c>
      <c r="K270" s="138"/>
      <c r="L270" s="138"/>
      <c r="M270" s="138"/>
      <c r="N270" s="138"/>
      <c r="O270" s="138"/>
      <c r="P270" s="138"/>
      <c r="Q270" s="13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82" t="s">
        <v>205</v>
      </c>
      <c r="B271" s="48" t="s">
        <v>31</v>
      </c>
      <c r="C271" s="195" t="s">
        <v>185</v>
      </c>
      <c r="D271" s="48" t="s">
        <v>190</v>
      </c>
      <c r="E271" s="143">
        <v>1</v>
      </c>
      <c r="F271" s="205" t="s">
        <v>687</v>
      </c>
      <c r="G271" s="136">
        <v>0</v>
      </c>
      <c r="H271" s="140">
        <v>1441.31</v>
      </c>
      <c r="I271" s="140">
        <v>5765.22</v>
      </c>
      <c r="J271" s="137">
        <f t="shared" si="2"/>
        <v>7206.5300000000007</v>
      </c>
      <c r="K271" s="138"/>
      <c r="L271" s="138"/>
      <c r="M271" s="138"/>
      <c r="N271" s="138"/>
      <c r="O271" s="138"/>
      <c r="P271" s="138"/>
      <c r="Q271" s="13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82" t="s">
        <v>775</v>
      </c>
      <c r="B272" s="48" t="s">
        <v>31</v>
      </c>
      <c r="C272" s="195" t="s">
        <v>788</v>
      </c>
      <c r="D272" s="48" t="s">
        <v>190</v>
      </c>
      <c r="E272" s="143">
        <v>1</v>
      </c>
      <c r="F272" s="205" t="s">
        <v>948</v>
      </c>
      <c r="G272" s="136">
        <v>0</v>
      </c>
      <c r="H272" s="140">
        <v>1441.31</v>
      </c>
      <c r="I272" s="140">
        <v>5765.22</v>
      </c>
      <c r="J272" s="137">
        <f t="shared" si="2"/>
        <v>7206.5300000000007</v>
      </c>
      <c r="K272" s="138"/>
      <c r="L272" s="138"/>
      <c r="M272" s="138"/>
      <c r="N272" s="138"/>
      <c r="O272" s="138"/>
      <c r="P272" s="138"/>
      <c r="Q272" s="138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s="106" customFormat="1" x14ac:dyDescent="0.2">
      <c r="A273" s="107" t="s">
        <v>205</v>
      </c>
      <c r="B273" s="67" t="s">
        <v>31</v>
      </c>
      <c r="C273" s="184" t="s">
        <v>212</v>
      </c>
      <c r="D273" s="67" t="s">
        <v>190</v>
      </c>
      <c r="E273" s="144">
        <v>1</v>
      </c>
      <c r="F273" s="204" t="s">
        <v>761</v>
      </c>
      <c r="G273" s="140">
        <v>0</v>
      </c>
      <c r="H273" s="140">
        <v>1441.31</v>
      </c>
      <c r="I273" s="140">
        <v>5765.22</v>
      </c>
      <c r="J273" s="137">
        <f t="shared" si="2"/>
        <v>7206.5300000000007</v>
      </c>
      <c r="K273" s="142"/>
      <c r="L273" s="142"/>
      <c r="M273" s="142"/>
      <c r="N273" s="142"/>
      <c r="O273" s="142"/>
      <c r="P273" s="142"/>
      <c r="Q273" s="142"/>
      <c r="R273" s="105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</row>
    <row r="274" spans="1:30" s="106" customFormat="1" x14ac:dyDescent="0.2">
      <c r="A274" s="107" t="s">
        <v>205</v>
      </c>
      <c r="B274" s="67" t="s">
        <v>31</v>
      </c>
      <c r="C274" s="184" t="s">
        <v>785</v>
      </c>
      <c r="D274" s="67" t="s">
        <v>190</v>
      </c>
      <c r="E274" s="144">
        <v>1</v>
      </c>
      <c r="F274" s="204" t="s">
        <v>896</v>
      </c>
      <c r="G274" s="140">
        <v>0</v>
      </c>
      <c r="H274" s="140">
        <v>1441.31</v>
      </c>
      <c r="I274" s="140">
        <v>5765.22</v>
      </c>
      <c r="J274" s="141">
        <f t="shared" si="2"/>
        <v>7206.5300000000007</v>
      </c>
      <c r="K274" s="142"/>
      <c r="L274" s="142"/>
      <c r="M274" s="142"/>
      <c r="N274" s="142"/>
      <c r="O274" s="142"/>
      <c r="P274" s="142"/>
      <c r="Q274" s="142"/>
      <c r="R274" s="105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</row>
    <row r="275" spans="1:30" s="106" customFormat="1" x14ac:dyDescent="0.2">
      <c r="A275" s="107" t="s">
        <v>205</v>
      </c>
      <c r="B275" s="67" t="s">
        <v>31</v>
      </c>
      <c r="C275" s="184" t="s">
        <v>186</v>
      </c>
      <c r="D275" s="67" t="s">
        <v>190</v>
      </c>
      <c r="E275" s="144">
        <v>1</v>
      </c>
      <c r="F275" s="204" t="s">
        <v>696</v>
      </c>
      <c r="G275" s="140">
        <v>0</v>
      </c>
      <c r="H275" s="140">
        <v>1441.31</v>
      </c>
      <c r="I275" s="140">
        <v>5765.22</v>
      </c>
      <c r="J275" s="141">
        <f t="shared" si="2"/>
        <v>7206.5300000000007</v>
      </c>
      <c r="K275" s="142"/>
      <c r="L275" s="142"/>
      <c r="M275" s="142"/>
      <c r="N275" s="142"/>
      <c r="O275" s="142"/>
      <c r="P275" s="142"/>
      <c r="Q275" s="142"/>
      <c r="R275" s="105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</row>
    <row r="276" spans="1:30" s="106" customFormat="1" x14ac:dyDescent="0.2">
      <c r="A276" s="107" t="s">
        <v>205</v>
      </c>
      <c r="B276" s="67" t="s">
        <v>31</v>
      </c>
      <c r="C276" s="184" t="s">
        <v>186</v>
      </c>
      <c r="D276" s="67" t="s">
        <v>190</v>
      </c>
      <c r="E276" s="144">
        <v>1</v>
      </c>
      <c r="F276" s="203" t="s">
        <v>697</v>
      </c>
      <c r="G276" s="140">
        <v>0</v>
      </c>
      <c r="H276" s="140">
        <v>1441.31</v>
      </c>
      <c r="I276" s="140">
        <v>5765.22</v>
      </c>
      <c r="J276" s="141">
        <f t="shared" si="2"/>
        <v>7206.5300000000007</v>
      </c>
      <c r="K276" s="142"/>
      <c r="L276" s="142"/>
      <c r="M276" s="142"/>
      <c r="N276" s="142"/>
      <c r="O276" s="142"/>
      <c r="P276" s="142"/>
      <c r="Q276" s="142"/>
      <c r="R276" s="105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</row>
    <row r="277" spans="1:30" s="106" customFormat="1" x14ac:dyDescent="0.2">
      <c r="A277" s="107" t="s">
        <v>904</v>
      </c>
      <c r="B277" s="67" t="s">
        <v>31</v>
      </c>
      <c r="C277" s="184" t="s">
        <v>777</v>
      </c>
      <c r="D277" s="67" t="s">
        <v>189</v>
      </c>
      <c r="E277" s="144">
        <v>1</v>
      </c>
      <c r="F277" s="86" t="s">
        <v>954</v>
      </c>
      <c r="G277" s="140">
        <v>0</v>
      </c>
      <c r="H277" s="140">
        <v>0</v>
      </c>
      <c r="I277" s="140">
        <v>5765.22</v>
      </c>
      <c r="J277" s="141">
        <f t="shared" si="2"/>
        <v>5765.22</v>
      </c>
      <c r="K277" s="142"/>
      <c r="L277" s="142"/>
      <c r="M277" s="142"/>
      <c r="N277" s="142"/>
      <c r="O277" s="142"/>
      <c r="P277" s="142"/>
      <c r="Q277" s="142"/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</row>
    <row r="278" spans="1:30" s="106" customFormat="1" x14ac:dyDescent="0.2">
      <c r="A278" s="107" t="s">
        <v>205</v>
      </c>
      <c r="B278" s="67" t="s">
        <v>31</v>
      </c>
      <c r="C278" s="108" t="s">
        <v>186</v>
      </c>
      <c r="D278" s="67" t="s">
        <v>190</v>
      </c>
      <c r="E278" s="144">
        <v>1</v>
      </c>
      <c r="F278" s="204" t="s">
        <v>700</v>
      </c>
      <c r="G278" s="140">
        <v>0</v>
      </c>
      <c r="H278" s="140">
        <v>1441.31</v>
      </c>
      <c r="I278" s="140">
        <v>5765.22</v>
      </c>
      <c r="J278" s="141">
        <f t="shared" si="2"/>
        <v>7206.5300000000007</v>
      </c>
      <c r="K278" s="142"/>
      <c r="L278" s="142"/>
      <c r="M278" s="142"/>
      <c r="N278" s="142"/>
      <c r="O278" s="142"/>
      <c r="P278" s="142"/>
      <c r="Q278" s="142"/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</row>
    <row r="279" spans="1:30" s="106" customFormat="1" x14ac:dyDescent="0.2">
      <c r="A279" s="107" t="s">
        <v>873</v>
      </c>
      <c r="B279" s="67" t="s">
        <v>31</v>
      </c>
      <c r="C279" s="108" t="s">
        <v>777</v>
      </c>
      <c r="D279" s="67" t="s">
        <v>190</v>
      </c>
      <c r="E279" s="144">
        <v>1</v>
      </c>
      <c r="F279" s="220" t="s">
        <v>955</v>
      </c>
      <c r="G279" s="140">
        <v>0</v>
      </c>
      <c r="H279" s="140">
        <v>1441.31</v>
      </c>
      <c r="I279" s="140">
        <v>5765.22</v>
      </c>
      <c r="J279" s="141">
        <f t="shared" si="2"/>
        <v>7206.5300000000007</v>
      </c>
      <c r="K279" s="142"/>
      <c r="L279" s="142"/>
      <c r="M279" s="142"/>
      <c r="N279" s="142"/>
      <c r="O279" s="142"/>
      <c r="P279" s="142"/>
      <c r="Q279" s="142"/>
      <c r="R279" s="105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</row>
    <row r="280" spans="1:30" s="106" customFormat="1" x14ac:dyDescent="0.2">
      <c r="A280" s="107" t="s">
        <v>205</v>
      </c>
      <c r="B280" s="67" t="s">
        <v>31</v>
      </c>
      <c r="C280" s="108" t="s">
        <v>186</v>
      </c>
      <c r="D280" s="67" t="s">
        <v>190</v>
      </c>
      <c r="E280" s="144">
        <v>1</v>
      </c>
      <c r="F280" s="204" t="s">
        <v>706</v>
      </c>
      <c r="G280" s="140">
        <v>0</v>
      </c>
      <c r="H280" s="140">
        <v>1441.31</v>
      </c>
      <c r="I280" s="140">
        <v>5765.22</v>
      </c>
      <c r="J280" s="141">
        <f t="shared" si="2"/>
        <v>7206.5300000000007</v>
      </c>
      <c r="K280" s="142"/>
      <c r="L280" s="142"/>
      <c r="M280" s="142"/>
      <c r="N280" s="142"/>
      <c r="O280" s="142"/>
      <c r="P280" s="142"/>
      <c r="Q280" s="142"/>
      <c r="R280" s="105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</row>
    <row r="281" spans="1:30" s="106" customFormat="1" x14ac:dyDescent="0.2">
      <c r="A281" s="107" t="s">
        <v>205</v>
      </c>
      <c r="B281" s="67" t="s">
        <v>31</v>
      </c>
      <c r="C281" s="108" t="s">
        <v>186</v>
      </c>
      <c r="D281" s="67" t="s">
        <v>190</v>
      </c>
      <c r="E281" s="144">
        <v>1</v>
      </c>
      <c r="F281" s="204" t="s">
        <v>707</v>
      </c>
      <c r="G281" s="140">
        <v>0</v>
      </c>
      <c r="H281" s="140">
        <v>1441.31</v>
      </c>
      <c r="I281" s="140">
        <v>5765.22</v>
      </c>
      <c r="J281" s="141">
        <f t="shared" si="2"/>
        <v>7206.5300000000007</v>
      </c>
      <c r="K281" s="142"/>
      <c r="L281" s="142"/>
      <c r="M281" s="142"/>
      <c r="N281" s="142"/>
      <c r="O281" s="142"/>
      <c r="P281" s="142"/>
      <c r="Q281" s="142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</row>
    <row r="282" spans="1:30" s="106" customFormat="1" x14ac:dyDescent="0.2">
      <c r="A282" s="107" t="s">
        <v>775</v>
      </c>
      <c r="B282" s="67" t="s">
        <v>31</v>
      </c>
      <c r="C282" s="108" t="s">
        <v>788</v>
      </c>
      <c r="D282" s="67" t="s">
        <v>190</v>
      </c>
      <c r="E282" s="144">
        <v>1</v>
      </c>
      <c r="F282" s="204" t="s">
        <v>947</v>
      </c>
      <c r="G282" s="140">
        <v>0</v>
      </c>
      <c r="H282" s="140">
        <v>1441.31</v>
      </c>
      <c r="I282" s="140">
        <v>5765.22</v>
      </c>
      <c r="J282" s="141">
        <f t="shared" si="2"/>
        <v>7206.5300000000007</v>
      </c>
      <c r="K282" s="142"/>
      <c r="L282" s="142"/>
      <c r="M282" s="142"/>
      <c r="N282" s="142"/>
      <c r="O282" s="142"/>
      <c r="P282" s="142"/>
      <c r="Q282" s="142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</row>
    <row r="283" spans="1:30" s="106" customFormat="1" x14ac:dyDescent="0.2">
      <c r="A283" s="126" t="s">
        <v>205</v>
      </c>
      <c r="B283" s="48" t="s">
        <v>31</v>
      </c>
      <c r="C283" s="125" t="s">
        <v>185</v>
      </c>
      <c r="D283" s="48" t="s">
        <v>190</v>
      </c>
      <c r="E283" s="143">
        <v>1</v>
      </c>
      <c r="F283" s="202" t="s">
        <v>713</v>
      </c>
      <c r="G283" s="136">
        <v>0</v>
      </c>
      <c r="H283" s="140">
        <v>1441.31</v>
      </c>
      <c r="I283" s="140">
        <v>5765.22</v>
      </c>
      <c r="J283" s="137">
        <f t="shared" si="2"/>
        <v>7206.5300000000007</v>
      </c>
      <c r="K283" s="138"/>
      <c r="L283" s="138"/>
      <c r="M283" s="138"/>
      <c r="N283" s="138"/>
      <c r="O283" s="138"/>
      <c r="P283" s="138"/>
      <c r="Q283" s="13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s="106" customFormat="1" x14ac:dyDescent="0.2">
      <c r="A284" s="126" t="s">
        <v>205</v>
      </c>
      <c r="B284" s="48" t="s">
        <v>31</v>
      </c>
      <c r="C284" s="125" t="s">
        <v>186</v>
      </c>
      <c r="D284" s="48" t="s">
        <v>190</v>
      </c>
      <c r="E284" s="143">
        <v>1</v>
      </c>
      <c r="F284" s="202" t="s">
        <v>714</v>
      </c>
      <c r="G284" s="136">
        <v>0</v>
      </c>
      <c r="H284" s="140">
        <v>1441.31</v>
      </c>
      <c r="I284" s="140">
        <v>5765.22</v>
      </c>
      <c r="J284" s="137">
        <f t="shared" si="2"/>
        <v>7206.5300000000007</v>
      </c>
      <c r="K284" s="138"/>
      <c r="L284" s="138"/>
      <c r="M284" s="138"/>
      <c r="N284" s="138"/>
      <c r="O284" s="138"/>
      <c r="P284" s="138"/>
      <c r="Q284" s="13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s="106" customFormat="1" x14ac:dyDescent="0.2">
      <c r="A285" s="107" t="s">
        <v>205</v>
      </c>
      <c r="B285" s="67" t="s">
        <v>31</v>
      </c>
      <c r="C285" s="108" t="s">
        <v>185</v>
      </c>
      <c r="D285" s="67" t="s">
        <v>190</v>
      </c>
      <c r="E285" s="144">
        <v>1</v>
      </c>
      <c r="F285" s="202" t="s">
        <v>715</v>
      </c>
      <c r="G285" s="140">
        <v>0</v>
      </c>
      <c r="H285" s="140">
        <v>1441.31</v>
      </c>
      <c r="I285" s="140">
        <v>5765.22</v>
      </c>
      <c r="J285" s="141">
        <f t="shared" si="2"/>
        <v>7206.5300000000007</v>
      </c>
      <c r="K285" s="142"/>
      <c r="L285" s="142"/>
      <c r="M285" s="142"/>
      <c r="N285" s="142"/>
      <c r="O285" s="142"/>
      <c r="P285" s="142"/>
      <c r="Q285" s="142"/>
      <c r="R285" s="105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105"/>
    </row>
    <row r="286" spans="1:30" s="106" customFormat="1" x14ac:dyDescent="0.2">
      <c r="A286" s="107" t="s">
        <v>205</v>
      </c>
      <c r="B286" s="67" t="s">
        <v>31</v>
      </c>
      <c r="C286" s="108" t="s">
        <v>191</v>
      </c>
      <c r="D286" s="67" t="s">
        <v>190</v>
      </c>
      <c r="E286" s="144">
        <v>1</v>
      </c>
      <c r="F286" s="63" t="s">
        <v>672</v>
      </c>
      <c r="G286" s="140">
        <v>0</v>
      </c>
      <c r="H286" s="140">
        <v>1441.31</v>
      </c>
      <c r="I286" s="140">
        <v>5765.22</v>
      </c>
      <c r="J286" s="141">
        <f t="shared" si="2"/>
        <v>7206.5300000000007</v>
      </c>
      <c r="K286" s="142"/>
      <c r="L286" s="142"/>
      <c r="M286" s="142"/>
      <c r="N286" s="142"/>
      <c r="O286" s="142"/>
      <c r="P286" s="142"/>
      <c r="Q286" s="142"/>
      <c r="R286" s="105"/>
      <c r="S286" s="105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105"/>
    </row>
    <row r="287" spans="1:30" x14ac:dyDescent="0.2">
      <c r="A287" s="107" t="s">
        <v>205</v>
      </c>
      <c r="B287" s="67" t="s">
        <v>31</v>
      </c>
      <c r="C287" s="108" t="s">
        <v>187</v>
      </c>
      <c r="D287" s="67" t="s">
        <v>190</v>
      </c>
      <c r="E287" s="144">
        <v>1</v>
      </c>
      <c r="F287" s="204" t="s">
        <v>736</v>
      </c>
      <c r="G287" s="140">
        <v>0</v>
      </c>
      <c r="H287" s="140">
        <v>1441.31</v>
      </c>
      <c r="I287" s="140">
        <v>5765.22</v>
      </c>
      <c r="J287" s="141">
        <f t="shared" si="2"/>
        <v>7206.5300000000007</v>
      </c>
      <c r="K287" s="142"/>
      <c r="L287" s="142"/>
      <c r="M287" s="142"/>
      <c r="N287" s="142"/>
      <c r="O287" s="142"/>
      <c r="P287" s="142"/>
      <c r="Q287" s="142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</row>
    <row r="288" spans="1:30" x14ac:dyDescent="0.2">
      <c r="A288" s="107" t="s">
        <v>205</v>
      </c>
      <c r="B288" s="67" t="s">
        <v>31</v>
      </c>
      <c r="C288" s="108" t="s">
        <v>186</v>
      </c>
      <c r="D288" s="67" t="s">
        <v>190</v>
      </c>
      <c r="E288" s="144">
        <v>1</v>
      </c>
      <c r="F288" s="204" t="s">
        <v>738</v>
      </c>
      <c r="G288" s="140">
        <v>0</v>
      </c>
      <c r="H288" s="140">
        <v>1441.31</v>
      </c>
      <c r="I288" s="140">
        <v>5765.22</v>
      </c>
      <c r="J288" s="141">
        <f t="shared" si="2"/>
        <v>7206.5300000000007</v>
      </c>
      <c r="K288" s="142"/>
      <c r="L288" s="142"/>
      <c r="M288" s="142"/>
      <c r="N288" s="142"/>
      <c r="O288" s="142"/>
      <c r="P288" s="142"/>
      <c r="Q288" s="142"/>
      <c r="R288" s="105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</row>
    <row r="289" spans="1:30" x14ac:dyDescent="0.2">
      <c r="A289" s="107" t="s">
        <v>742</v>
      </c>
      <c r="B289" s="67" t="s">
        <v>31</v>
      </c>
      <c r="C289" s="108" t="s">
        <v>191</v>
      </c>
      <c r="D289" s="67" t="s">
        <v>189</v>
      </c>
      <c r="E289" s="144">
        <v>1</v>
      </c>
      <c r="F289" s="214" t="s">
        <v>741</v>
      </c>
      <c r="G289" s="140">
        <v>0</v>
      </c>
      <c r="H289" s="140">
        <v>0</v>
      </c>
      <c r="I289" s="140">
        <v>5765.22</v>
      </c>
      <c r="J289" s="141">
        <f t="shared" si="2"/>
        <v>5765.22</v>
      </c>
      <c r="K289" s="142"/>
      <c r="L289" s="142"/>
      <c r="M289" s="142"/>
      <c r="N289" s="142"/>
      <c r="O289" s="142"/>
      <c r="P289" s="142"/>
      <c r="Q289" s="142"/>
      <c r="R289" s="105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</row>
    <row r="290" spans="1:30" x14ac:dyDescent="0.2">
      <c r="A290" s="107" t="s">
        <v>205</v>
      </c>
      <c r="B290" s="67" t="s">
        <v>31</v>
      </c>
      <c r="C290" s="215" t="s">
        <v>749</v>
      </c>
      <c r="D290" s="67" t="s">
        <v>190</v>
      </c>
      <c r="E290" s="144">
        <v>1</v>
      </c>
      <c r="F290" s="220" t="s">
        <v>1028</v>
      </c>
      <c r="G290" s="140">
        <v>0</v>
      </c>
      <c r="H290" s="140">
        <v>1441.31</v>
      </c>
      <c r="I290" s="140">
        <v>5765.22</v>
      </c>
      <c r="J290" s="141">
        <f t="shared" si="2"/>
        <v>7206.5300000000007</v>
      </c>
      <c r="K290" s="142"/>
      <c r="L290" s="142"/>
      <c r="M290" s="142"/>
      <c r="N290" s="142"/>
      <c r="O290" s="142"/>
      <c r="P290" s="142"/>
      <c r="Q290" s="142"/>
      <c r="R290" s="105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</row>
    <row r="291" spans="1:30" x14ac:dyDescent="0.2">
      <c r="A291" s="107" t="s">
        <v>205</v>
      </c>
      <c r="B291" s="67" t="s">
        <v>31</v>
      </c>
      <c r="C291" s="108" t="s">
        <v>191</v>
      </c>
      <c r="D291" s="67" t="s">
        <v>190</v>
      </c>
      <c r="E291" s="144">
        <v>1</v>
      </c>
      <c r="F291" s="102" t="s">
        <v>748</v>
      </c>
      <c r="G291" s="140">
        <v>0</v>
      </c>
      <c r="H291" s="140">
        <v>1441.31</v>
      </c>
      <c r="I291" s="140">
        <v>5765.22</v>
      </c>
      <c r="J291" s="141">
        <f t="shared" si="2"/>
        <v>7206.5300000000007</v>
      </c>
      <c r="K291" s="142"/>
      <c r="L291" s="142"/>
      <c r="M291" s="142"/>
      <c r="N291" s="142"/>
      <c r="O291" s="142"/>
      <c r="P291" s="142"/>
      <c r="Q291" s="142"/>
      <c r="R291" s="105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</row>
    <row r="292" spans="1:30" x14ac:dyDescent="0.2">
      <c r="A292" s="107" t="s">
        <v>205</v>
      </c>
      <c r="B292" s="67" t="s">
        <v>31</v>
      </c>
      <c r="C292" s="108" t="s">
        <v>186</v>
      </c>
      <c r="D292" s="67" t="s">
        <v>190</v>
      </c>
      <c r="E292" s="144">
        <v>1</v>
      </c>
      <c r="F292" s="204" t="s">
        <v>762</v>
      </c>
      <c r="G292" s="140">
        <v>0</v>
      </c>
      <c r="H292" s="140">
        <v>1441.31</v>
      </c>
      <c r="I292" s="140">
        <v>5765.22</v>
      </c>
      <c r="J292" s="141">
        <f t="shared" si="2"/>
        <v>7206.5300000000007</v>
      </c>
      <c r="K292" s="142"/>
      <c r="L292" s="142"/>
      <c r="M292" s="142"/>
      <c r="N292" s="142"/>
      <c r="O292" s="142"/>
      <c r="P292" s="142"/>
      <c r="Q292" s="142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</row>
    <row r="293" spans="1:30" x14ac:dyDescent="0.2">
      <c r="A293" s="107" t="s">
        <v>205</v>
      </c>
      <c r="B293" s="67" t="s">
        <v>31</v>
      </c>
      <c r="C293" s="108" t="s">
        <v>186</v>
      </c>
      <c r="D293" s="67" t="s">
        <v>190</v>
      </c>
      <c r="E293" s="144">
        <v>1</v>
      </c>
      <c r="F293" s="204" t="s">
        <v>764</v>
      </c>
      <c r="G293" s="140">
        <v>0</v>
      </c>
      <c r="H293" s="140">
        <v>1441.31</v>
      </c>
      <c r="I293" s="140">
        <v>5765.22</v>
      </c>
      <c r="J293" s="141">
        <f t="shared" si="2"/>
        <v>7206.5300000000007</v>
      </c>
      <c r="K293" s="142"/>
      <c r="L293" s="142"/>
      <c r="M293" s="142"/>
      <c r="N293" s="142"/>
      <c r="O293" s="142"/>
      <c r="P293" s="142"/>
      <c r="Q293" s="142"/>
      <c r="R293" s="105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</row>
    <row r="294" spans="1:30" x14ac:dyDescent="0.2">
      <c r="A294" s="107" t="s">
        <v>205</v>
      </c>
      <c r="B294" s="67" t="s">
        <v>31</v>
      </c>
      <c r="C294" s="108" t="s">
        <v>186</v>
      </c>
      <c r="D294" s="67" t="s">
        <v>190</v>
      </c>
      <c r="E294" s="144">
        <v>1</v>
      </c>
      <c r="F294" s="204" t="s">
        <v>765</v>
      </c>
      <c r="G294" s="140">
        <v>0</v>
      </c>
      <c r="H294" s="140">
        <v>1441.31</v>
      </c>
      <c r="I294" s="140">
        <v>5765.22</v>
      </c>
      <c r="J294" s="141">
        <f t="shared" si="2"/>
        <v>7206.5300000000007</v>
      </c>
      <c r="K294" s="142"/>
      <c r="L294" s="142"/>
      <c r="M294" s="142"/>
      <c r="N294" s="142"/>
      <c r="O294" s="142"/>
      <c r="P294" s="142"/>
      <c r="Q294" s="142"/>
      <c r="R294" s="105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</row>
    <row r="295" spans="1:30" x14ac:dyDescent="0.2">
      <c r="A295" s="107" t="s">
        <v>205</v>
      </c>
      <c r="B295" s="67" t="s">
        <v>31</v>
      </c>
      <c r="C295" s="108" t="s">
        <v>185</v>
      </c>
      <c r="D295" s="67" t="s">
        <v>190</v>
      </c>
      <c r="E295" s="144">
        <v>1</v>
      </c>
      <c r="F295" s="203" t="s">
        <v>766</v>
      </c>
      <c r="G295" s="140">
        <v>0</v>
      </c>
      <c r="H295" s="140">
        <v>1441.31</v>
      </c>
      <c r="I295" s="140">
        <v>5765.22</v>
      </c>
      <c r="J295" s="141">
        <f t="shared" si="2"/>
        <v>7206.5300000000007</v>
      </c>
      <c r="K295" s="142"/>
      <c r="L295" s="142"/>
      <c r="M295" s="142"/>
      <c r="N295" s="142"/>
      <c r="O295" s="142"/>
      <c r="P295" s="142"/>
      <c r="Q295" s="142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</row>
    <row r="296" spans="1:30" x14ac:dyDescent="0.2">
      <c r="A296" s="107" t="s">
        <v>775</v>
      </c>
      <c r="B296" s="67" t="s">
        <v>31</v>
      </c>
      <c r="C296" s="108" t="s">
        <v>788</v>
      </c>
      <c r="D296" s="67" t="s">
        <v>190</v>
      </c>
      <c r="E296" s="144">
        <v>1</v>
      </c>
      <c r="F296" s="214" t="s">
        <v>832</v>
      </c>
      <c r="G296" s="140">
        <v>0</v>
      </c>
      <c r="H296" s="140">
        <v>1441.31</v>
      </c>
      <c r="I296" s="140">
        <v>5765.22</v>
      </c>
      <c r="J296" s="141">
        <f t="shared" si="2"/>
        <v>7206.5300000000007</v>
      </c>
      <c r="K296" s="142"/>
      <c r="L296" s="142"/>
      <c r="M296" s="142"/>
      <c r="N296" s="142"/>
      <c r="O296" s="142"/>
      <c r="P296" s="142"/>
      <c r="Q296" s="142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</row>
    <row r="297" spans="1:30" x14ac:dyDescent="0.2">
      <c r="A297" s="107" t="s">
        <v>775</v>
      </c>
      <c r="B297" s="67" t="s">
        <v>31</v>
      </c>
      <c r="C297" s="108" t="s">
        <v>191</v>
      </c>
      <c r="D297" s="67" t="s">
        <v>190</v>
      </c>
      <c r="E297" s="144">
        <v>1</v>
      </c>
      <c r="F297" s="204" t="s">
        <v>774</v>
      </c>
      <c r="G297" s="140">
        <v>0</v>
      </c>
      <c r="H297" s="140">
        <v>1441.31</v>
      </c>
      <c r="I297" s="140">
        <v>5765.22</v>
      </c>
      <c r="J297" s="141">
        <f t="shared" si="2"/>
        <v>7206.5300000000007</v>
      </c>
      <c r="K297" s="142"/>
      <c r="L297" s="142"/>
      <c r="M297" s="142"/>
      <c r="N297" s="142"/>
      <c r="O297" s="142"/>
      <c r="P297" s="142"/>
      <c r="Q297" s="142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</row>
    <row r="298" spans="1:30" x14ac:dyDescent="0.2">
      <c r="A298" s="107" t="s">
        <v>205</v>
      </c>
      <c r="B298" s="67" t="s">
        <v>31</v>
      </c>
      <c r="C298" s="108" t="s">
        <v>777</v>
      </c>
      <c r="D298" s="67" t="s">
        <v>190</v>
      </c>
      <c r="E298" s="144">
        <v>1</v>
      </c>
      <c r="F298" s="220" t="s">
        <v>1032</v>
      </c>
      <c r="G298" s="140">
        <v>0</v>
      </c>
      <c r="H298" s="140">
        <v>1441.31</v>
      </c>
      <c r="I298" s="140">
        <v>5765.22</v>
      </c>
      <c r="J298" s="141">
        <f t="shared" ref="J298:J540" si="3">SUM(G298:I298)</f>
        <v>7206.5300000000007</v>
      </c>
      <c r="K298" s="142"/>
      <c r="L298" s="142"/>
      <c r="M298" s="142"/>
      <c r="N298" s="142"/>
      <c r="O298" s="142"/>
      <c r="P298" s="142"/>
      <c r="Q298" s="142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</row>
    <row r="299" spans="1:30" x14ac:dyDescent="0.2">
      <c r="A299" s="107" t="s">
        <v>775</v>
      </c>
      <c r="B299" s="67" t="s">
        <v>31</v>
      </c>
      <c r="C299" s="108" t="s">
        <v>749</v>
      </c>
      <c r="D299" s="67" t="s">
        <v>190</v>
      </c>
      <c r="E299" s="143">
        <v>1</v>
      </c>
      <c r="F299" s="204" t="s">
        <v>781</v>
      </c>
      <c r="G299" s="136">
        <v>0</v>
      </c>
      <c r="H299" s="140">
        <v>1441.31</v>
      </c>
      <c r="I299" s="140">
        <v>5765.22</v>
      </c>
      <c r="J299" s="137">
        <f t="shared" si="3"/>
        <v>7206.5300000000007</v>
      </c>
      <c r="K299" s="138"/>
      <c r="L299" s="138"/>
      <c r="M299" s="138"/>
      <c r="N299" s="138"/>
      <c r="O299" s="138"/>
      <c r="P299" s="138"/>
      <c r="Q299" s="13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126" t="s">
        <v>775</v>
      </c>
      <c r="B300" s="67" t="s">
        <v>31</v>
      </c>
      <c r="C300" s="108" t="s">
        <v>785</v>
      </c>
      <c r="D300" s="67" t="s">
        <v>190</v>
      </c>
      <c r="E300" s="143">
        <v>1</v>
      </c>
      <c r="F300" s="204" t="s">
        <v>784</v>
      </c>
      <c r="G300" s="136">
        <v>0</v>
      </c>
      <c r="H300" s="140">
        <v>1441.31</v>
      </c>
      <c r="I300" s="140">
        <v>5765.22</v>
      </c>
      <c r="J300" s="137">
        <f t="shared" si="3"/>
        <v>7206.5300000000007</v>
      </c>
      <c r="K300" s="138"/>
      <c r="L300" s="138"/>
      <c r="M300" s="138"/>
      <c r="N300" s="138"/>
      <c r="O300" s="138"/>
      <c r="P300" s="138"/>
      <c r="Q300" s="13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126" t="s">
        <v>775</v>
      </c>
      <c r="B301" s="67" t="s">
        <v>31</v>
      </c>
      <c r="C301" s="108" t="s">
        <v>788</v>
      </c>
      <c r="D301" s="67" t="s">
        <v>190</v>
      </c>
      <c r="E301" s="143">
        <v>1</v>
      </c>
      <c r="F301" s="204" t="s">
        <v>948</v>
      </c>
      <c r="G301" s="136">
        <v>0</v>
      </c>
      <c r="H301" s="140">
        <v>1441.31</v>
      </c>
      <c r="I301" s="140">
        <v>5765.22</v>
      </c>
      <c r="J301" s="137">
        <f t="shared" si="3"/>
        <v>7206.5300000000007</v>
      </c>
      <c r="K301" s="138"/>
      <c r="L301" s="138"/>
      <c r="M301" s="138"/>
      <c r="N301" s="138"/>
      <c r="O301" s="138"/>
      <c r="P301" s="138"/>
      <c r="Q301" s="13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126" t="s">
        <v>775</v>
      </c>
      <c r="B302" s="67" t="s">
        <v>31</v>
      </c>
      <c r="C302" s="108" t="s">
        <v>785</v>
      </c>
      <c r="D302" s="67" t="s">
        <v>190</v>
      </c>
      <c r="E302" s="143">
        <v>1</v>
      </c>
      <c r="F302" s="204" t="s">
        <v>790</v>
      </c>
      <c r="G302" s="136">
        <v>0</v>
      </c>
      <c r="H302" s="140">
        <v>1441.31</v>
      </c>
      <c r="I302" s="140">
        <v>5765.22</v>
      </c>
      <c r="J302" s="137">
        <f t="shared" si="3"/>
        <v>7206.5300000000007</v>
      </c>
      <c r="K302" s="138"/>
      <c r="L302" s="138"/>
      <c r="M302" s="138"/>
      <c r="N302" s="138"/>
      <c r="O302" s="138"/>
      <c r="P302" s="138"/>
      <c r="Q302" s="13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126" t="s">
        <v>205</v>
      </c>
      <c r="B303" s="67" t="s">
        <v>31</v>
      </c>
      <c r="C303" s="108" t="s">
        <v>777</v>
      </c>
      <c r="D303" s="230" t="s">
        <v>190</v>
      </c>
      <c r="E303" s="143">
        <v>1</v>
      </c>
      <c r="F303" s="203" t="s">
        <v>1033</v>
      </c>
      <c r="G303" s="136">
        <v>0</v>
      </c>
      <c r="H303" s="140">
        <v>1441.31</v>
      </c>
      <c r="I303" s="140">
        <v>5765.22</v>
      </c>
      <c r="J303" s="137">
        <f t="shared" si="3"/>
        <v>7206.5300000000007</v>
      </c>
      <c r="K303" s="138"/>
      <c r="L303" s="138"/>
      <c r="M303" s="138"/>
      <c r="N303" s="138"/>
      <c r="O303" s="138"/>
      <c r="P303" s="138"/>
      <c r="Q303" s="13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126" t="s">
        <v>775</v>
      </c>
      <c r="B304" s="67" t="s">
        <v>31</v>
      </c>
      <c r="C304" s="108" t="s">
        <v>749</v>
      </c>
      <c r="D304" s="67" t="s">
        <v>190</v>
      </c>
      <c r="E304" s="143">
        <v>1</v>
      </c>
      <c r="F304" s="203" t="s">
        <v>794</v>
      </c>
      <c r="G304" s="136">
        <v>0</v>
      </c>
      <c r="H304" s="140">
        <v>1441.31</v>
      </c>
      <c r="I304" s="140">
        <v>5765.22</v>
      </c>
      <c r="J304" s="137">
        <f t="shared" si="3"/>
        <v>7206.5300000000007</v>
      </c>
      <c r="K304" s="138"/>
      <c r="L304" s="138"/>
      <c r="M304" s="138"/>
      <c r="N304" s="138"/>
      <c r="O304" s="138"/>
      <c r="P304" s="138"/>
      <c r="Q304" s="13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126" t="s">
        <v>775</v>
      </c>
      <c r="B305" s="67" t="s">
        <v>31</v>
      </c>
      <c r="C305" s="108" t="s">
        <v>749</v>
      </c>
      <c r="D305" s="67" t="s">
        <v>190</v>
      </c>
      <c r="E305" s="143">
        <v>1</v>
      </c>
      <c r="F305" s="204" t="s">
        <v>795</v>
      </c>
      <c r="G305" s="136">
        <v>0</v>
      </c>
      <c r="H305" s="140">
        <v>1441.31</v>
      </c>
      <c r="I305" s="140">
        <v>5765.22</v>
      </c>
      <c r="J305" s="137">
        <f t="shared" si="3"/>
        <v>7206.5300000000007</v>
      </c>
      <c r="K305" s="138"/>
      <c r="L305" s="138"/>
      <c r="M305" s="138"/>
      <c r="N305" s="138"/>
      <c r="O305" s="138"/>
      <c r="P305" s="138"/>
      <c r="Q305" s="13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126" t="s">
        <v>775</v>
      </c>
      <c r="B306" s="67" t="s">
        <v>31</v>
      </c>
      <c r="C306" s="108" t="s">
        <v>749</v>
      </c>
      <c r="D306" s="67" t="s">
        <v>190</v>
      </c>
      <c r="E306" s="143">
        <v>1</v>
      </c>
      <c r="F306" s="204" t="s">
        <v>796</v>
      </c>
      <c r="G306" s="136">
        <v>0</v>
      </c>
      <c r="H306" s="140">
        <v>1441.31</v>
      </c>
      <c r="I306" s="140">
        <v>5765.22</v>
      </c>
      <c r="J306" s="137">
        <f t="shared" si="3"/>
        <v>7206.5300000000007</v>
      </c>
      <c r="K306" s="138"/>
      <c r="L306" s="138"/>
      <c r="M306" s="138"/>
      <c r="N306" s="138"/>
      <c r="O306" s="138"/>
      <c r="P306" s="138"/>
      <c r="Q306" s="13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126" t="s">
        <v>775</v>
      </c>
      <c r="B307" s="67" t="s">
        <v>31</v>
      </c>
      <c r="C307" s="108" t="s">
        <v>749</v>
      </c>
      <c r="D307" s="67" t="s">
        <v>190</v>
      </c>
      <c r="E307" s="143">
        <v>1</v>
      </c>
      <c r="F307" s="204" t="s">
        <v>797</v>
      </c>
      <c r="G307" s="136">
        <v>0</v>
      </c>
      <c r="H307" s="140">
        <v>1441.31</v>
      </c>
      <c r="I307" s="140">
        <v>5765.22</v>
      </c>
      <c r="J307" s="137">
        <f t="shared" si="3"/>
        <v>7206.5300000000007</v>
      </c>
      <c r="K307" s="138"/>
      <c r="L307" s="138"/>
      <c r="M307" s="138"/>
      <c r="N307" s="138"/>
      <c r="O307" s="138"/>
      <c r="P307" s="138"/>
      <c r="Q307" s="13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126" t="s">
        <v>775</v>
      </c>
      <c r="B308" s="67" t="s">
        <v>31</v>
      </c>
      <c r="C308" s="108" t="s">
        <v>749</v>
      </c>
      <c r="D308" s="67" t="s">
        <v>190</v>
      </c>
      <c r="E308" s="143">
        <v>1</v>
      </c>
      <c r="F308" s="204" t="s">
        <v>798</v>
      </c>
      <c r="G308" s="136">
        <v>0</v>
      </c>
      <c r="H308" s="140">
        <v>1441.31</v>
      </c>
      <c r="I308" s="140">
        <v>5765.22</v>
      </c>
      <c r="J308" s="137">
        <f t="shared" si="3"/>
        <v>7206.5300000000007</v>
      </c>
      <c r="K308" s="138"/>
      <c r="L308" s="138"/>
      <c r="M308" s="138"/>
      <c r="N308" s="138"/>
      <c r="O308" s="138"/>
      <c r="P308" s="138"/>
      <c r="Q308" s="13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126" t="s">
        <v>775</v>
      </c>
      <c r="B309" s="67" t="s">
        <v>31</v>
      </c>
      <c r="C309" s="108" t="s">
        <v>749</v>
      </c>
      <c r="D309" s="67" t="s">
        <v>190</v>
      </c>
      <c r="E309" s="143">
        <v>1</v>
      </c>
      <c r="F309" s="204" t="s">
        <v>799</v>
      </c>
      <c r="G309" s="136">
        <v>0</v>
      </c>
      <c r="H309" s="140">
        <v>1441.31</v>
      </c>
      <c r="I309" s="140">
        <v>5765.22</v>
      </c>
      <c r="J309" s="137">
        <f t="shared" si="3"/>
        <v>7206.5300000000007</v>
      </c>
      <c r="K309" s="138"/>
      <c r="L309" s="138"/>
      <c r="M309" s="138"/>
      <c r="N309" s="138"/>
      <c r="O309" s="138"/>
      <c r="P309" s="138"/>
      <c r="Q309" s="13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126" t="s">
        <v>775</v>
      </c>
      <c r="B310" s="67" t="s">
        <v>31</v>
      </c>
      <c r="C310" s="108" t="s">
        <v>749</v>
      </c>
      <c r="D310" s="67" t="s">
        <v>190</v>
      </c>
      <c r="E310" s="143">
        <v>1</v>
      </c>
      <c r="F310" s="204" t="s">
        <v>800</v>
      </c>
      <c r="G310" s="136">
        <v>0</v>
      </c>
      <c r="H310" s="140">
        <v>1441.31</v>
      </c>
      <c r="I310" s="140">
        <v>5765.22</v>
      </c>
      <c r="J310" s="137">
        <f t="shared" si="3"/>
        <v>7206.5300000000007</v>
      </c>
      <c r="K310" s="138"/>
      <c r="L310" s="138"/>
      <c r="M310" s="138"/>
      <c r="N310" s="138"/>
      <c r="O310" s="138"/>
      <c r="P310" s="138"/>
      <c r="Q310" s="13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126" t="s">
        <v>775</v>
      </c>
      <c r="B311" s="67" t="s">
        <v>31</v>
      </c>
      <c r="C311" s="108" t="s">
        <v>788</v>
      </c>
      <c r="D311" s="67" t="s">
        <v>190</v>
      </c>
      <c r="E311" s="143">
        <v>1</v>
      </c>
      <c r="F311" s="204" t="s">
        <v>851</v>
      </c>
      <c r="G311" s="136">
        <v>0</v>
      </c>
      <c r="H311" s="140">
        <v>1441.31</v>
      </c>
      <c r="I311" s="140">
        <v>5765.22</v>
      </c>
      <c r="J311" s="137">
        <f t="shared" si="3"/>
        <v>7206.5300000000007</v>
      </c>
      <c r="K311" s="138"/>
      <c r="L311" s="138"/>
      <c r="M311" s="138"/>
      <c r="N311" s="138"/>
      <c r="O311" s="138"/>
      <c r="P311" s="138"/>
      <c r="Q311" s="13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x14ac:dyDescent="0.2">
      <c r="A312" s="126" t="s">
        <v>853</v>
      </c>
      <c r="B312" s="67" t="s">
        <v>31</v>
      </c>
      <c r="C312" s="108" t="s">
        <v>749</v>
      </c>
      <c r="D312" s="67" t="s">
        <v>190</v>
      </c>
      <c r="E312" s="143">
        <v>1</v>
      </c>
      <c r="F312" s="204" t="s">
        <v>852</v>
      </c>
      <c r="G312" s="136">
        <v>0</v>
      </c>
      <c r="H312" s="140">
        <v>1441.31</v>
      </c>
      <c r="I312" s="140">
        <v>5765.22</v>
      </c>
      <c r="J312" s="137">
        <f t="shared" si="3"/>
        <v>7206.5300000000007</v>
      </c>
      <c r="K312" s="138"/>
      <c r="L312" s="138"/>
      <c r="M312" s="138"/>
      <c r="N312" s="138"/>
      <c r="O312" s="138"/>
      <c r="P312" s="138"/>
      <c r="Q312" s="138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x14ac:dyDescent="0.2">
      <c r="A313" s="214" t="s">
        <v>205</v>
      </c>
      <c r="B313" s="67" t="s">
        <v>31</v>
      </c>
      <c r="C313" s="108" t="s">
        <v>749</v>
      </c>
      <c r="D313" s="67" t="s">
        <v>190</v>
      </c>
      <c r="E313" s="143">
        <v>1</v>
      </c>
      <c r="F313" s="204" t="s">
        <v>854</v>
      </c>
      <c r="G313" s="136">
        <v>0</v>
      </c>
      <c r="H313" s="140">
        <v>1441.31</v>
      </c>
      <c r="I313" s="140">
        <v>5765.22</v>
      </c>
      <c r="J313" s="137">
        <f t="shared" si="3"/>
        <v>7206.5300000000007</v>
      </c>
      <c r="K313" s="138"/>
      <c r="L313" s="138"/>
      <c r="M313" s="138"/>
      <c r="N313" s="138"/>
      <c r="O313" s="138"/>
      <c r="P313" s="138"/>
      <c r="Q313" s="138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x14ac:dyDescent="0.2">
      <c r="A314" s="126" t="s">
        <v>873</v>
      </c>
      <c r="B314" s="67" t="s">
        <v>31</v>
      </c>
      <c r="C314" s="108" t="s">
        <v>788</v>
      </c>
      <c r="D314" s="67" t="s">
        <v>190</v>
      </c>
      <c r="E314" s="143">
        <v>1</v>
      </c>
      <c r="F314" s="204" t="s">
        <v>872</v>
      </c>
      <c r="G314" s="136">
        <v>0</v>
      </c>
      <c r="H314" s="140">
        <v>1441.31</v>
      </c>
      <c r="I314" s="140">
        <v>5765.22</v>
      </c>
      <c r="J314" s="137">
        <f t="shared" si="3"/>
        <v>7206.5300000000007</v>
      </c>
      <c r="K314" s="138"/>
      <c r="L314" s="138"/>
      <c r="M314" s="138"/>
      <c r="N314" s="138"/>
      <c r="O314" s="138"/>
      <c r="P314" s="138"/>
      <c r="Q314" s="138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x14ac:dyDescent="0.2">
      <c r="A315" s="214" t="s">
        <v>205</v>
      </c>
      <c r="B315" s="67" t="s">
        <v>31</v>
      </c>
      <c r="C315" s="108" t="s">
        <v>187</v>
      </c>
      <c r="D315" s="67" t="s">
        <v>190</v>
      </c>
      <c r="E315" s="143">
        <v>1</v>
      </c>
      <c r="F315" s="87" t="s">
        <v>370</v>
      </c>
      <c r="G315" s="136">
        <v>0</v>
      </c>
      <c r="H315" s="140">
        <v>1441.31</v>
      </c>
      <c r="I315" s="140">
        <v>5765.22</v>
      </c>
      <c r="J315" s="137">
        <f t="shared" si="3"/>
        <v>7206.5300000000007</v>
      </c>
      <c r="K315" s="138"/>
      <c r="L315" s="138"/>
      <c r="M315" s="138"/>
      <c r="N315" s="138"/>
      <c r="O315" s="138"/>
      <c r="P315" s="138"/>
      <c r="Q315" s="13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126" t="s">
        <v>873</v>
      </c>
      <c r="B316" s="67" t="s">
        <v>31</v>
      </c>
      <c r="C316" s="108" t="s">
        <v>777</v>
      </c>
      <c r="D316" s="67" t="s">
        <v>190</v>
      </c>
      <c r="E316" s="143">
        <v>1</v>
      </c>
      <c r="F316" s="87" t="s">
        <v>901</v>
      </c>
      <c r="G316" s="136">
        <v>0</v>
      </c>
      <c r="H316" s="140">
        <v>1441.31</v>
      </c>
      <c r="I316" s="140">
        <v>5765.22</v>
      </c>
      <c r="J316" s="137">
        <f t="shared" si="3"/>
        <v>7206.5300000000007</v>
      </c>
      <c r="K316" s="138"/>
      <c r="L316" s="138"/>
      <c r="M316" s="138"/>
      <c r="N316" s="138"/>
      <c r="O316" s="138"/>
      <c r="P316" s="138"/>
      <c r="Q316" s="13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126" t="s">
        <v>205</v>
      </c>
      <c r="B317" s="67" t="s">
        <v>31</v>
      </c>
      <c r="C317" s="108" t="s">
        <v>777</v>
      </c>
      <c r="D317" s="67" t="s">
        <v>190</v>
      </c>
      <c r="E317" s="143">
        <v>1</v>
      </c>
      <c r="F317" s="87" t="s">
        <v>1037</v>
      </c>
      <c r="G317" s="136">
        <v>0</v>
      </c>
      <c r="H317" s="140">
        <v>1441.31</v>
      </c>
      <c r="I317" s="140">
        <v>5765.22</v>
      </c>
      <c r="J317" s="137">
        <f t="shared" si="3"/>
        <v>7206.5300000000007</v>
      </c>
      <c r="K317" s="138"/>
      <c r="L317" s="138"/>
      <c r="M317" s="138"/>
      <c r="N317" s="138"/>
      <c r="O317" s="138"/>
      <c r="P317" s="138"/>
      <c r="Q317" s="13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126" t="s">
        <v>904</v>
      </c>
      <c r="B318" s="67" t="s">
        <v>31</v>
      </c>
      <c r="C318" s="108" t="s">
        <v>777</v>
      </c>
      <c r="D318" s="67" t="s">
        <v>190</v>
      </c>
      <c r="E318" s="143">
        <v>1</v>
      </c>
      <c r="F318" s="87" t="s">
        <v>903</v>
      </c>
      <c r="G318" s="136">
        <v>0</v>
      </c>
      <c r="H318" s="140">
        <v>1441.31</v>
      </c>
      <c r="I318" s="140">
        <v>5765.22</v>
      </c>
      <c r="J318" s="137">
        <f t="shared" si="3"/>
        <v>7206.5300000000007</v>
      </c>
      <c r="K318" s="138"/>
      <c r="L318" s="138"/>
      <c r="M318" s="138"/>
      <c r="N318" s="138"/>
      <c r="O318" s="138"/>
      <c r="P318" s="138"/>
      <c r="Q318" s="13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126" t="s">
        <v>904</v>
      </c>
      <c r="B319" s="67" t="s">
        <v>31</v>
      </c>
      <c r="C319" s="108" t="s">
        <v>187</v>
      </c>
      <c r="D319" s="67" t="s">
        <v>190</v>
      </c>
      <c r="E319" s="143">
        <v>1</v>
      </c>
      <c r="F319" s="87" t="s">
        <v>1042</v>
      </c>
      <c r="G319" s="136">
        <v>0</v>
      </c>
      <c r="H319" s="140">
        <v>1441.31</v>
      </c>
      <c r="I319" s="140">
        <v>5765.22</v>
      </c>
      <c r="J319" s="137">
        <f t="shared" si="3"/>
        <v>7206.5300000000007</v>
      </c>
      <c r="K319" s="138"/>
      <c r="L319" s="138"/>
      <c r="M319" s="138"/>
      <c r="N319" s="138"/>
      <c r="O319" s="138"/>
      <c r="P319" s="138"/>
      <c r="Q319" s="13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126" t="s">
        <v>205</v>
      </c>
      <c r="B320" s="67" t="s">
        <v>31</v>
      </c>
      <c r="C320" s="108" t="s">
        <v>777</v>
      </c>
      <c r="D320" s="67" t="s">
        <v>190</v>
      </c>
      <c r="E320" s="143">
        <v>1</v>
      </c>
      <c r="F320" s="223" t="s">
        <v>1039</v>
      </c>
      <c r="G320" s="136">
        <v>0</v>
      </c>
      <c r="H320" s="140">
        <v>1441.31</v>
      </c>
      <c r="I320" s="140">
        <v>5765.22</v>
      </c>
      <c r="J320" s="137">
        <f t="shared" si="3"/>
        <v>7206.5300000000007</v>
      </c>
      <c r="K320" s="138"/>
      <c r="L320" s="138"/>
      <c r="M320" s="138"/>
      <c r="N320" s="138"/>
      <c r="O320" s="138"/>
      <c r="P320" s="138"/>
      <c r="Q320" s="13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126" t="s">
        <v>775</v>
      </c>
      <c r="B321" s="67" t="s">
        <v>31</v>
      </c>
      <c r="C321" s="108" t="s">
        <v>788</v>
      </c>
      <c r="D321" s="67" t="s">
        <v>190</v>
      </c>
      <c r="E321" s="143">
        <v>1</v>
      </c>
      <c r="F321" s="87" t="s">
        <v>918</v>
      </c>
      <c r="G321" s="136">
        <v>0</v>
      </c>
      <c r="H321" s="140">
        <v>1441.31</v>
      </c>
      <c r="I321" s="140">
        <v>5765.22</v>
      </c>
      <c r="J321" s="137">
        <f t="shared" si="3"/>
        <v>7206.5300000000007</v>
      </c>
      <c r="K321" s="138"/>
      <c r="L321" s="138"/>
      <c r="M321" s="138"/>
      <c r="N321" s="138"/>
      <c r="O321" s="138"/>
      <c r="P321" s="138"/>
      <c r="Q321" s="13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126" t="s">
        <v>775</v>
      </c>
      <c r="B322" s="67" t="s">
        <v>31</v>
      </c>
      <c r="C322" s="108" t="s">
        <v>749</v>
      </c>
      <c r="D322" s="67" t="s">
        <v>190</v>
      </c>
      <c r="E322" s="143">
        <v>1</v>
      </c>
      <c r="F322" s="87" t="s">
        <v>919</v>
      </c>
      <c r="G322" s="136">
        <v>0</v>
      </c>
      <c r="H322" s="140">
        <v>1441.31</v>
      </c>
      <c r="I322" s="140">
        <v>5765.22</v>
      </c>
      <c r="J322" s="137">
        <f t="shared" si="3"/>
        <v>7206.5300000000007</v>
      </c>
      <c r="K322" s="138"/>
      <c r="L322" s="138"/>
      <c r="M322" s="138"/>
      <c r="N322" s="138"/>
      <c r="O322" s="138"/>
      <c r="P322" s="138"/>
      <c r="Q322" s="13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x14ac:dyDescent="0.2">
      <c r="A323" s="126" t="s">
        <v>775</v>
      </c>
      <c r="B323" s="67" t="s">
        <v>31</v>
      </c>
      <c r="C323" s="108" t="s">
        <v>788</v>
      </c>
      <c r="D323" s="67" t="s">
        <v>190</v>
      </c>
      <c r="E323" s="143">
        <v>1</v>
      </c>
      <c r="F323" s="87" t="s">
        <v>920</v>
      </c>
      <c r="G323" s="136">
        <v>0</v>
      </c>
      <c r="H323" s="140">
        <v>1441.31</v>
      </c>
      <c r="I323" s="140">
        <v>5765.22</v>
      </c>
      <c r="J323" s="137">
        <f t="shared" si="3"/>
        <v>7206.5300000000007</v>
      </c>
      <c r="K323" s="138"/>
      <c r="L323" s="138"/>
      <c r="M323" s="138"/>
      <c r="N323" s="138"/>
      <c r="O323" s="138"/>
      <c r="P323" s="138"/>
      <c r="Q323" s="138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x14ac:dyDescent="0.2">
      <c r="A324" s="126" t="s">
        <v>873</v>
      </c>
      <c r="B324" s="67" t="s">
        <v>31</v>
      </c>
      <c r="C324" s="108" t="s">
        <v>749</v>
      </c>
      <c r="D324" s="67" t="s">
        <v>190</v>
      </c>
      <c r="E324" s="143">
        <v>1</v>
      </c>
      <c r="F324" s="87" t="s">
        <v>921</v>
      </c>
      <c r="G324" s="136">
        <v>0</v>
      </c>
      <c r="H324" s="140">
        <v>1441.31</v>
      </c>
      <c r="I324" s="140">
        <v>5765.22</v>
      </c>
      <c r="J324" s="137">
        <f t="shared" si="3"/>
        <v>7206.5300000000007</v>
      </c>
      <c r="K324" s="138"/>
      <c r="L324" s="138"/>
      <c r="M324" s="138"/>
      <c r="N324" s="138"/>
      <c r="O324" s="138"/>
      <c r="P324" s="138"/>
      <c r="Q324" s="138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x14ac:dyDescent="0.2">
      <c r="A325" s="126" t="s">
        <v>873</v>
      </c>
      <c r="B325" s="67" t="s">
        <v>31</v>
      </c>
      <c r="C325" s="108" t="s">
        <v>749</v>
      </c>
      <c r="D325" s="67" t="s">
        <v>190</v>
      </c>
      <c r="E325" s="143">
        <v>1</v>
      </c>
      <c r="F325" s="87" t="s">
        <v>922</v>
      </c>
      <c r="G325" s="136">
        <v>0</v>
      </c>
      <c r="H325" s="140">
        <v>1441.31</v>
      </c>
      <c r="I325" s="140">
        <v>5765.22</v>
      </c>
      <c r="J325" s="137">
        <f t="shared" si="3"/>
        <v>7206.5300000000007</v>
      </c>
      <c r="K325" s="138"/>
      <c r="L325" s="138"/>
      <c r="M325" s="138"/>
      <c r="N325" s="138"/>
      <c r="O325" s="138"/>
      <c r="P325" s="138"/>
      <c r="Q325" s="13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126" t="s">
        <v>924</v>
      </c>
      <c r="B326" s="67" t="s">
        <v>31</v>
      </c>
      <c r="C326" s="108" t="s">
        <v>749</v>
      </c>
      <c r="D326" s="67" t="s">
        <v>190</v>
      </c>
      <c r="E326" s="143">
        <v>1</v>
      </c>
      <c r="F326" s="87" t="s">
        <v>923</v>
      </c>
      <c r="G326" s="136">
        <v>0</v>
      </c>
      <c r="H326" s="140">
        <v>1441.31</v>
      </c>
      <c r="I326" s="140">
        <v>5765.22</v>
      </c>
      <c r="J326" s="137">
        <f t="shared" si="3"/>
        <v>7206.5300000000007</v>
      </c>
      <c r="K326" s="138"/>
      <c r="L326" s="138"/>
      <c r="M326" s="138"/>
      <c r="N326" s="138"/>
      <c r="O326" s="138"/>
      <c r="P326" s="138"/>
      <c r="Q326" s="13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126" t="s">
        <v>775</v>
      </c>
      <c r="B327" s="67" t="s">
        <v>31</v>
      </c>
      <c r="C327" s="108" t="s">
        <v>788</v>
      </c>
      <c r="D327" s="67" t="s">
        <v>190</v>
      </c>
      <c r="E327" s="143">
        <v>1</v>
      </c>
      <c r="F327" s="87" t="s">
        <v>925</v>
      </c>
      <c r="G327" s="136">
        <v>0</v>
      </c>
      <c r="H327" s="140">
        <v>1441.31</v>
      </c>
      <c r="I327" s="140">
        <v>5765.22</v>
      </c>
      <c r="J327" s="137">
        <f t="shared" si="3"/>
        <v>7206.5300000000007</v>
      </c>
      <c r="K327" s="138"/>
      <c r="L327" s="138"/>
      <c r="M327" s="138"/>
      <c r="N327" s="138"/>
      <c r="O327" s="138"/>
      <c r="P327" s="138"/>
      <c r="Q327" s="13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x14ac:dyDescent="0.2">
      <c r="A328" s="126" t="s">
        <v>775</v>
      </c>
      <c r="B328" s="67" t="s">
        <v>31</v>
      </c>
      <c r="C328" s="108" t="s">
        <v>788</v>
      </c>
      <c r="D328" s="67" t="s">
        <v>190</v>
      </c>
      <c r="E328" s="143">
        <v>1</v>
      </c>
      <c r="F328" s="87" t="s">
        <v>926</v>
      </c>
      <c r="G328" s="136">
        <v>0</v>
      </c>
      <c r="H328" s="140">
        <v>1441.31</v>
      </c>
      <c r="I328" s="140">
        <v>5765.22</v>
      </c>
      <c r="J328" s="137">
        <f t="shared" si="3"/>
        <v>7206.5300000000007</v>
      </c>
      <c r="K328" s="138"/>
      <c r="L328" s="138"/>
      <c r="M328" s="138"/>
      <c r="N328" s="138"/>
      <c r="O328" s="138"/>
      <c r="P328" s="138"/>
      <c r="Q328" s="13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x14ac:dyDescent="0.2">
      <c r="A329" s="126" t="s">
        <v>873</v>
      </c>
      <c r="B329" s="67" t="s">
        <v>31</v>
      </c>
      <c r="C329" s="108" t="s">
        <v>749</v>
      </c>
      <c r="D329" s="67" t="s">
        <v>190</v>
      </c>
      <c r="E329" s="143">
        <v>1</v>
      </c>
      <c r="F329" s="87" t="s">
        <v>928</v>
      </c>
      <c r="G329" s="136">
        <v>0</v>
      </c>
      <c r="H329" s="140">
        <v>1441.31</v>
      </c>
      <c r="I329" s="140">
        <v>5765.22</v>
      </c>
      <c r="J329" s="137">
        <f t="shared" si="3"/>
        <v>7206.5300000000007</v>
      </c>
      <c r="K329" s="138"/>
      <c r="L329" s="138"/>
      <c r="M329" s="138"/>
      <c r="N329" s="138"/>
      <c r="O329" s="138"/>
      <c r="P329" s="138"/>
      <c r="Q329" s="138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x14ac:dyDescent="0.2">
      <c r="A330" s="126" t="s">
        <v>930</v>
      </c>
      <c r="B330" s="67" t="s">
        <v>31</v>
      </c>
      <c r="C330" s="108" t="s">
        <v>212</v>
      </c>
      <c r="D330" s="67" t="s">
        <v>190</v>
      </c>
      <c r="E330" s="143">
        <v>1</v>
      </c>
      <c r="F330" s="87" t="s">
        <v>929</v>
      </c>
      <c r="G330" s="136">
        <v>0</v>
      </c>
      <c r="H330" s="140">
        <v>1441.31</v>
      </c>
      <c r="I330" s="140">
        <v>5765.22</v>
      </c>
      <c r="J330" s="137">
        <f t="shared" si="3"/>
        <v>7206.5300000000007</v>
      </c>
      <c r="K330" s="138"/>
      <c r="L330" s="138"/>
      <c r="M330" s="138"/>
      <c r="N330" s="138"/>
      <c r="O330" s="138"/>
      <c r="P330" s="138"/>
      <c r="Q330" s="138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x14ac:dyDescent="0.2">
      <c r="A331" s="126" t="s">
        <v>205</v>
      </c>
      <c r="B331" s="67" t="s">
        <v>31</v>
      </c>
      <c r="C331" s="108" t="s">
        <v>777</v>
      </c>
      <c r="D331" s="67" t="s">
        <v>190</v>
      </c>
      <c r="E331" s="143">
        <v>1</v>
      </c>
      <c r="F331" s="223" t="s">
        <v>1040</v>
      </c>
      <c r="G331" s="136">
        <v>0</v>
      </c>
      <c r="H331" s="140">
        <v>1441.31</v>
      </c>
      <c r="I331" s="140">
        <v>5765.22</v>
      </c>
      <c r="J331" s="137">
        <f t="shared" si="3"/>
        <v>7206.5300000000007</v>
      </c>
      <c r="K331" s="138"/>
      <c r="L331" s="138"/>
      <c r="M331" s="138"/>
      <c r="N331" s="138"/>
      <c r="O331" s="138"/>
      <c r="P331" s="138"/>
      <c r="Q331" s="138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x14ac:dyDescent="0.2">
      <c r="A332" s="126" t="s">
        <v>775</v>
      </c>
      <c r="B332" s="67" t="s">
        <v>31</v>
      </c>
      <c r="C332" s="108" t="s">
        <v>749</v>
      </c>
      <c r="D332" s="67" t="s">
        <v>190</v>
      </c>
      <c r="E332" s="143">
        <v>1</v>
      </c>
      <c r="F332" s="87" t="s">
        <v>961</v>
      </c>
      <c r="G332" s="136">
        <v>0</v>
      </c>
      <c r="H332" s="140">
        <v>1441.31</v>
      </c>
      <c r="I332" s="140">
        <v>5765.22</v>
      </c>
      <c r="J332" s="137">
        <f t="shared" si="3"/>
        <v>7206.5300000000007</v>
      </c>
      <c r="K332" s="138"/>
      <c r="L332" s="138"/>
      <c r="M332" s="138"/>
      <c r="N332" s="138"/>
      <c r="O332" s="138"/>
      <c r="P332" s="138"/>
      <c r="Q332" s="138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x14ac:dyDescent="0.2">
      <c r="A333" s="126" t="s">
        <v>775</v>
      </c>
      <c r="B333" s="67" t="s">
        <v>31</v>
      </c>
      <c r="C333" s="108" t="s">
        <v>749</v>
      </c>
      <c r="D333" s="67" t="s">
        <v>190</v>
      </c>
      <c r="E333" s="143">
        <v>1</v>
      </c>
      <c r="F333" s="87" t="s">
        <v>962</v>
      </c>
      <c r="G333" s="136">
        <v>0</v>
      </c>
      <c r="H333" s="140">
        <v>1441.31</v>
      </c>
      <c r="I333" s="140">
        <v>5765.22</v>
      </c>
      <c r="J333" s="137">
        <f t="shared" si="3"/>
        <v>7206.5300000000007</v>
      </c>
      <c r="K333" s="138"/>
      <c r="L333" s="138"/>
      <c r="M333" s="138"/>
      <c r="N333" s="138"/>
      <c r="O333" s="138"/>
      <c r="P333" s="138"/>
      <c r="Q333" s="138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x14ac:dyDescent="0.2">
      <c r="A334" s="126" t="s">
        <v>775</v>
      </c>
      <c r="B334" s="67" t="s">
        <v>31</v>
      </c>
      <c r="C334" s="108" t="s">
        <v>749</v>
      </c>
      <c r="D334" s="67" t="s">
        <v>190</v>
      </c>
      <c r="E334" s="143">
        <v>1</v>
      </c>
      <c r="F334" s="87" t="s">
        <v>963</v>
      </c>
      <c r="G334" s="136">
        <v>0</v>
      </c>
      <c r="H334" s="140">
        <v>1441.31</v>
      </c>
      <c r="I334" s="140">
        <v>5765.22</v>
      </c>
      <c r="J334" s="137">
        <f t="shared" si="3"/>
        <v>7206.5300000000007</v>
      </c>
      <c r="K334" s="138"/>
      <c r="L334" s="138"/>
      <c r="M334" s="138"/>
      <c r="N334" s="138"/>
      <c r="O334" s="138"/>
      <c r="P334" s="138"/>
      <c r="Q334" s="138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x14ac:dyDescent="0.2">
      <c r="A335" s="126" t="s">
        <v>775</v>
      </c>
      <c r="B335" s="67" t="s">
        <v>31</v>
      </c>
      <c r="C335" s="108" t="s">
        <v>749</v>
      </c>
      <c r="D335" s="67" t="s">
        <v>190</v>
      </c>
      <c r="E335" s="143">
        <v>1</v>
      </c>
      <c r="F335" s="87" t="s">
        <v>964</v>
      </c>
      <c r="G335" s="136">
        <v>0</v>
      </c>
      <c r="H335" s="140">
        <v>1441.31</v>
      </c>
      <c r="I335" s="140">
        <v>5765.22</v>
      </c>
      <c r="J335" s="137">
        <f t="shared" si="3"/>
        <v>7206.5300000000007</v>
      </c>
      <c r="K335" s="138"/>
      <c r="L335" s="138"/>
      <c r="M335" s="138"/>
      <c r="N335" s="138"/>
      <c r="O335" s="138"/>
      <c r="P335" s="138"/>
      <c r="Q335" s="138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x14ac:dyDescent="0.2">
      <c r="A336" s="126" t="s">
        <v>775</v>
      </c>
      <c r="B336" s="67" t="s">
        <v>31</v>
      </c>
      <c r="C336" s="108" t="s">
        <v>785</v>
      </c>
      <c r="D336" s="67" t="s">
        <v>190</v>
      </c>
      <c r="E336" s="143">
        <v>1</v>
      </c>
      <c r="F336" s="223" t="s">
        <v>1041</v>
      </c>
      <c r="G336" s="136">
        <v>0</v>
      </c>
      <c r="H336" s="140">
        <v>0</v>
      </c>
      <c r="I336" s="140">
        <v>0</v>
      </c>
      <c r="J336" s="137">
        <f t="shared" si="3"/>
        <v>0</v>
      </c>
      <c r="K336" s="138"/>
      <c r="L336" s="138"/>
      <c r="M336" s="138"/>
      <c r="N336" s="138"/>
      <c r="O336" s="138"/>
      <c r="P336" s="138"/>
      <c r="Q336" s="138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x14ac:dyDescent="0.2">
      <c r="A337" s="126" t="s">
        <v>775</v>
      </c>
      <c r="B337" s="67" t="s">
        <v>31</v>
      </c>
      <c r="C337" s="108" t="s">
        <v>749</v>
      </c>
      <c r="D337" s="67" t="s">
        <v>190</v>
      </c>
      <c r="E337" s="143">
        <v>1</v>
      </c>
      <c r="F337" s="87" t="s">
        <v>966</v>
      </c>
      <c r="G337" s="136">
        <v>0</v>
      </c>
      <c r="H337" s="140">
        <v>1441.31</v>
      </c>
      <c r="I337" s="140">
        <v>5765.22</v>
      </c>
      <c r="J337" s="137">
        <f t="shared" si="3"/>
        <v>7206.5300000000007</v>
      </c>
      <c r="K337" s="138"/>
      <c r="L337" s="138"/>
      <c r="M337" s="138"/>
      <c r="N337" s="138"/>
      <c r="O337" s="138"/>
      <c r="P337" s="138"/>
      <c r="Q337" s="138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x14ac:dyDescent="0.2">
      <c r="A338" s="126" t="s">
        <v>775</v>
      </c>
      <c r="B338" s="67" t="s">
        <v>31</v>
      </c>
      <c r="C338" s="108" t="s">
        <v>749</v>
      </c>
      <c r="D338" s="67" t="s">
        <v>190</v>
      </c>
      <c r="E338" s="143">
        <v>1</v>
      </c>
      <c r="F338" s="87" t="s">
        <v>967</v>
      </c>
      <c r="G338" s="136">
        <v>0</v>
      </c>
      <c r="H338" s="140">
        <v>1441.31</v>
      </c>
      <c r="I338" s="140">
        <v>5765.22</v>
      </c>
      <c r="J338" s="137">
        <f t="shared" si="3"/>
        <v>7206.5300000000007</v>
      </c>
      <c r="K338" s="138"/>
      <c r="L338" s="138"/>
      <c r="M338" s="138"/>
      <c r="N338" s="138"/>
      <c r="O338" s="138"/>
      <c r="P338" s="138"/>
      <c r="Q338" s="138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x14ac:dyDescent="0.2">
      <c r="A339" s="126" t="s">
        <v>205</v>
      </c>
      <c r="B339" s="67" t="s">
        <v>31</v>
      </c>
      <c r="C339" s="108" t="s">
        <v>788</v>
      </c>
      <c r="D339" s="67" t="s">
        <v>190</v>
      </c>
      <c r="E339" s="143">
        <v>1</v>
      </c>
      <c r="F339" s="87" t="s">
        <v>968</v>
      </c>
      <c r="G339" s="136">
        <v>0</v>
      </c>
      <c r="H339" s="140">
        <v>1441.31</v>
      </c>
      <c r="I339" s="140">
        <v>5765.22</v>
      </c>
      <c r="J339" s="137">
        <f t="shared" si="3"/>
        <v>7206.5300000000007</v>
      </c>
      <c r="K339" s="138"/>
      <c r="L339" s="138"/>
      <c r="M339" s="138"/>
      <c r="N339" s="138"/>
      <c r="O339" s="138"/>
      <c r="P339" s="138"/>
      <c r="Q339" s="138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x14ac:dyDescent="0.2">
      <c r="A340" s="126" t="s">
        <v>205</v>
      </c>
      <c r="B340" s="67" t="s">
        <v>31</v>
      </c>
      <c r="C340" s="108" t="s">
        <v>788</v>
      </c>
      <c r="D340" s="67" t="s">
        <v>190</v>
      </c>
      <c r="E340" s="143">
        <v>1</v>
      </c>
      <c r="F340" s="87" t="s">
        <v>969</v>
      </c>
      <c r="G340" s="136">
        <v>0</v>
      </c>
      <c r="H340" s="140">
        <v>1441.31</v>
      </c>
      <c r="I340" s="140">
        <v>5765.22</v>
      </c>
      <c r="J340" s="137">
        <f t="shared" si="3"/>
        <v>7206.5300000000007</v>
      </c>
      <c r="K340" s="138"/>
      <c r="L340" s="138"/>
      <c r="M340" s="138"/>
      <c r="N340" s="138"/>
      <c r="O340" s="138"/>
      <c r="P340" s="138"/>
      <c r="Q340" s="138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x14ac:dyDescent="0.2">
      <c r="A341" s="126" t="s">
        <v>205</v>
      </c>
      <c r="B341" s="67" t="s">
        <v>31</v>
      </c>
      <c r="C341" s="108" t="s">
        <v>749</v>
      </c>
      <c r="D341" s="67" t="s">
        <v>190</v>
      </c>
      <c r="E341" s="143">
        <v>1</v>
      </c>
      <c r="F341" s="87" t="s">
        <v>970</v>
      </c>
      <c r="G341" s="136">
        <v>0</v>
      </c>
      <c r="H341" s="140">
        <v>1441.31</v>
      </c>
      <c r="I341" s="140">
        <v>5765.22</v>
      </c>
      <c r="J341" s="137">
        <f t="shared" si="3"/>
        <v>7206.5300000000007</v>
      </c>
      <c r="K341" s="138"/>
      <c r="L341" s="138"/>
      <c r="M341" s="138"/>
      <c r="N341" s="138"/>
      <c r="O341" s="138"/>
      <c r="P341" s="138"/>
      <c r="Q341" s="138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x14ac:dyDescent="0.2">
      <c r="A342" s="126" t="s">
        <v>988</v>
      </c>
      <c r="B342" s="67" t="s">
        <v>31</v>
      </c>
      <c r="C342" s="108" t="s">
        <v>749</v>
      </c>
      <c r="D342" s="67" t="s">
        <v>190</v>
      </c>
      <c r="E342" s="143">
        <v>1</v>
      </c>
      <c r="F342" s="87" t="s">
        <v>987</v>
      </c>
      <c r="G342" s="136">
        <v>0</v>
      </c>
      <c r="H342" s="140">
        <v>1441.31</v>
      </c>
      <c r="I342" s="140">
        <v>5765.22</v>
      </c>
      <c r="J342" s="137">
        <f t="shared" si="3"/>
        <v>7206.5300000000007</v>
      </c>
      <c r="K342" s="138"/>
      <c r="L342" s="138"/>
      <c r="M342" s="138"/>
      <c r="N342" s="138"/>
      <c r="O342" s="138"/>
      <c r="P342" s="138"/>
      <c r="Q342" s="138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x14ac:dyDescent="0.2">
      <c r="A343" s="126" t="s">
        <v>775</v>
      </c>
      <c r="B343" s="67" t="s">
        <v>31</v>
      </c>
      <c r="C343" s="108" t="s">
        <v>785</v>
      </c>
      <c r="D343" s="67" t="s">
        <v>190</v>
      </c>
      <c r="E343" s="143">
        <v>1</v>
      </c>
      <c r="F343" s="87" t="s">
        <v>990</v>
      </c>
      <c r="G343" s="136">
        <v>0</v>
      </c>
      <c r="H343" s="140">
        <v>1441.31</v>
      </c>
      <c r="I343" s="140">
        <v>5765.22</v>
      </c>
      <c r="J343" s="137">
        <f t="shared" si="3"/>
        <v>7206.5300000000007</v>
      </c>
      <c r="K343" s="138"/>
      <c r="L343" s="138"/>
      <c r="M343" s="138"/>
      <c r="N343" s="138"/>
      <c r="O343" s="138"/>
      <c r="P343" s="138"/>
      <c r="Q343" s="138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x14ac:dyDescent="0.2">
      <c r="A344" s="126" t="s">
        <v>775</v>
      </c>
      <c r="B344" s="67" t="s">
        <v>31</v>
      </c>
      <c r="C344" s="108" t="s">
        <v>749</v>
      </c>
      <c r="D344" s="67" t="s">
        <v>190</v>
      </c>
      <c r="E344" s="143">
        <v>1</v>
      </c>
      <c r="F344" s="87" t="s">
        <v>994</v>
      </c>
      <c r="G344" s="136">
        <v>0</v>
      </c>
      <c r="H344" s="140">
        <v>1441.31</v>
      </c>
      <c r="I344" s="140">
        <v>5765.22</v>
      </c>
      <c r="J344" s="137">
        <f t="shared" si="3"/>
        <v>7206.5300000000007</v>
      </c>
      <c r="K344" s="138"/>
      <c r="L344" s="138"/>
      <c r="M344" s="138"/>
      <c r="N344" s="138"/>
      <c r="O344" s="138"/>
      <c r="P344" s="138"/>
      <c r="Q344" s="138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x14ac:dyDescent="0.2">
      <c r="A345" s="126" t="s">
        <v>775</v>
      </c>
      <c r="B345" s="67" t="s">
        <v>31</v>
      </c>
      <c r="C345" s="108" t="s">
        <v>788</v>
      </c>
      <c r="D345" s="67" t="s">
        <v>190</v>
      </c>
      <c r="E345" s="143">
        <v>1</v>
      </c>
      <c r="F345" s="87" t="s">
        <v>995</v>
      </c>
      <c r="G345" s="136">
        <v>0</v>
      </c>
      <c r="H345" s="140">
        <v>1441.31</v>
      </c>
      <c r="I345" s="140">
        <v>5765.22</v>
      </c>
      <c r="J345" s="137">
        <f t="shared" si="3"/>
        <v>7206.5300000000007</v>
      </c>
      <c r="K345" s="138"/>
      <c r="L345" s="138"/>
      <c r="M345" s="138"/>
      <c r="N345" s="138"/>
      <c r="O345" s="138"/>
      <c r="P345" s="138"/>
      <c r="Q345" s="13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126" t="s">
        <v>873</v>
      </c>
      <c r="B346" s="67" t="s">
        <v>31</v>
      </c>
      <c r="C346" s="108" t="s">
        <v>749</v>
      </c>
      <c r="D346" s="67" t="s">
        <v>190</v>
      </c>
      <c r="E346" s="143">
        <v>1</v>
      </c>
      <c r="F346" s="87" t="s">
        <v>996</v>
      </c>
      <c r="G346" s="136">
        <v>0</v>
      </c>
      <c r="H346" s="140">
        <v>1441.31</v>
      </c>
      <c r="I346" s="140">
        <v>5765.22</v>
      </c>
      <c r="J346" s="137">
        <f t="shared" si="3"/>
        <v>7206.5300000000007</v>
      </c>
      <c r="K346" s="138"/>
      <c r="L346" s="138"/>
      <c r="M346" s="138"/>
      <c r="N346" s="138"/>
      <c r="O346" s="138"/>
      <c r="P346" s="138"/>
      <c r="Q346" s="13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126" t="s">
        <v>873</v>
      </c>
      <c r="B347" s="67" t="s">
        <v>31</v>
      </c>
      <c r="C347" s="108" t="s">
        <v>749</v>
      </c>
      <c r="D347" s="67" t="s">
        <v>190</v>
      </c>
      <c r="E347" s="143">
        <v>1</v>
      </c>
      <c r="F347" s="87" t="s">
        <v>998</v>
      </c>
      <c r="G347" s="136">
        <v>0</v>
      </c>
      <c r="H347" s="140">
        <v>1441.31</v>
      </c>
      <c r="I347" s="140">
        <v>5765.22</v>
      </c>
      <c r="J347" s="137">
        <f t="shared" si="3"/>
        <v>7206.5300000000007</v>
      </c>
      <c r="K347" s="138"/>
      <c r="L347" s="138"/>
      <c r="M347" s="138"/>
      <c r="N347" s="138"/>
      <c r="O347" s="138"/>
      <c r="P347" s="138"/>
      <c r="Q347" s="13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126" t="s">
        <v>904</v>
      </c>
      <c r="B348" s="67" t="s">
        <v>31</v>
      </c>
      <c r="C348" s="108" t="s">
        <v>777</v>
      </c>
      <c r="D348" s="67" t="s">
        <v>190</v>
      </c>
      <c r="E348" s="143">
        <v>1</v>
      </c>
      <c r="F348" s="87" t="s">
        <v>1000</v>
      </c>
      <c r="G348" s="136">
        <v>0</v>
      </c>
      <c r="H348" s="140">
        <v>1441.31</v>
      </c>
      <c r="I348" s="140">
        <v>5765.22</v>
      </c>
      <c r="J348" s="137">
        <f t="shared" si="3"/>
        <v>7206.5300000000007</v>
      </c>
      <c r="K348" s="138"/>
      <c r="L348" s="138"/>
      <c r="M348" s="138"/>
      <c r="N348" s="138"/>
      <c r="O348" s="138"/>
      <c r="P348" s="138"/>
      <c r="Q348" s="13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126" t="s">
        <v>205</v>
      </c>
      <c r="B349" s="67" t="s">
        <v>31</v>
      </c>
      <c r="C349" s="108" t="s">
        <v>187</v>
      </c>
      <c r="D349" s="67" t="s">
        <v>190</v>
      </c>
      <c r="E349" s="143">
        <v>1</v>
      </c>
      <c r="F349" s="87" t="s">
        <v>1003</v>
      </c>
      <c r="G349" s="136">
        <v>0</v>
      </c>
      <c r="H349" s="140">
        <v>1441.31</v>
      </c>
      <c r="I349" s="140">
        <v>5765.22</v>
      </c>
      <c r="J349" s="137">
        <f t="shared" si="3"/>
        <v>7206.5300000000007</v>
      </c>
      <c r="K349" s="138"/>
      <c r="L349" s="138"/>
      <c r="M349" s="138"/>
      <c r="N349" s="138"/>
      <c r="O349" s="138"/>
      <c r="P349" s="138"/>
      <c r="Q349" s="13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126" t="s">
        <v>1007</v>
      </c>
      <c r="B350" s="67" t="s">
        <v>31</v>
      </c>
      <c r="C350" s="108" t="s">
        <v>749</v>
      </c>
      <c r="D350" s="67" t="s">
        <v>190</v>
      </c>
      <c r="E350" s="143">
        <v>1</v>
      </c>
      <c r="F350" s="87" t="s">
        <v>1006</v>
      </c>
      <c r="G350" s="136">
        <v>0</v>
      </c>
      <c r="H350" s="140">
        <v>1441.31</v>
      </c>
      <c r="I350" s="140">
        <v>5765.22</v>
      </c>
      <c r="J350" s="137">
        <f t="shared" si="3"/>
        <v>7206.5300000000007</v>
      </c>
      <c r="K350" s="138"/>
      <c r="L350" s="138"/>
      <c r="M350" s="138"/>
      <c r="N350" s="138"/>
      <c r="O350" s="138"/>
      <c r="P350" s="138"/>
      <c r="Q350" s="13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126" t="s">
        <v>775</v>
      </c>
      <c r="B351" s="67" t="s">
        <v>31</v>
      </c>
      <c r="C351" s="108" t="s">
        <v>777</v>
      </c>
      <c r="D351" s="67" t="s">
        <v>190</v>
      </c>
      <c r="E351" s="143">
        <v>1</v>
      </c>
      <c r="F351" s="87" t="s">
        <v>1008</v>
      </c>
      <c r="G351" s="136">
        <v>0</v>
      </c>
      <c r="H351" s="140">
        <v>1441.31</v>
      </c>
      <c r="I351" s="140">
        <v>5765.22</v>
      </c>
      <c r="J351" s="137">
        <f t="shared" si="3"/>
        <v>7206.5300000000007</v>
      </c>
      <c r="K351" s="138"/>
      <c r="L351" s="138"/>
      <c r="M351" s="138"/>
      <c r="N351" s="138"/>
      <c r="O351" s="138"/>
      <c r="P351" s="138"/>
      <c r="Q351" s="13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126" t="s">
        <v>775</v>
      </c>
      <c r="B352" s="67" t="s">
        <v>31</v>
      </c>
      <c r="C352" s="108" t="s">
        <v>788</v>
      </c>
      <c r="D352" s="67" t="s">
        <v>190</v>
      </c>
      <c r="E352" s="143">
        <v>1</v>
      </c>
      <c r="F352" s="87" t="s">
        <v>1010</v>
      </c>
      <c r="G352" s="136">
        <v>0</v>
      </c>
      <c r="H352" s="140">
        <v>1441.31</v>
      </c>
      <c r="I352" s="140">
        <v>5765.22</v>
      </c>
      <c r="J352" s="137">
        <f t="shared" si="3"/>
        <v>7206.5300000000007</v>
      </c>
      <c r="K352" s="138"/>
      <c r="L352" s="138"/>
      <c r="M352" s="138"/>
      <c r="N352" s="138"/>
      <c r="O352" s="138"/>
      <c r="P352" s="138"/>
      <c r="Q352" s="13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126" t="s">
        <v>775</v>
      </c>
      <c r="B353" s="67" t="s">
        <v>31</v>
      </c>
      <c r="C353" s="108" t="s">
        <v>749</v>
      </c>
      <c r="D353" s="67" t="s">
        <v>190</v>
      </c>
      <c r="E353" s="143">
        <v>1</v>
      </c>
      <c r="F353" s="87" t="s">
        <v>1013</v>
      </c>
      <c r="G353" s="136">
        <v>0</v>
      </c>
      <c r="H353" s="140">
        <v>1441.31</v>
      </c>
      <c r="I353" s="140">
        <v>5765.22</v>
      </c>
      <c r="J353" s="137">
        <f t="shared" si="3"/>
        <v>7206.5300000000007</v>
      </c>
      <c r="K353" s="138"/>
      <c r="L353" s="138"/>
      <c r="M353" s="138"/>
      <c r="N353" s="138"/>
      <c r="O353" s="138"/>
      <c r="P353" s="138"/>
      <c r="Q353" s="13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126" t="s">
        <v>775</v>
      </c>
      <c r="B354" s="67" t="s">
        <v>31</v>
      </c>
      <c r="C354" s="108" t="s">
        <v>785</v>
      </c>
      <c r="D354" s="67" t="s">
        <v>190</v>
      </c>
      <c r="E354" s="143">
        <v>1</v>
      </c>
      <c r="F354" s="87" t="s">
        <v>1015</v>
      </c>
      <c r="G354" s="136">
        <v>0</v>
      </c>
      <c r="H354" s="140">
        <v>1441.31</v>
      </c>
      <c r="I354" s="140">
        <v>5765.22</v>
      </c>
      <c r="J354" s="137">
        <f t="shared" si="3"/>
        <v>7206.5300000000007</v>
      </c>
      <c r="K354" s="138"/>
      <c r="L354" s="138"/>
      <c r="M354" s="138"/>
      <c r="N354" s="138"/>
      <c r="O354" s="138"/>
      <c r="P354" s="138"/>
      <c r="Q354" s="13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126" t="s">
        <v>205</v>
      </c>
      <c r="B355" s="67" t="s">
        <v>31</v>
      </c>
      <c r="C355" s="108" t="s">
        <v>749</v>
      </c>
      <c r="D355" s="67" t="s">
        <v>190</v>
      </c>
      <c r="E355" s="143">
        <v>1</v>
      </c>
      <c r="F355" s="87" t="s">
        <v>1038</v>
      </c>
      <c r="G355" s="136">
        <v>0</v>
      </c>
      <c r="H355" s="140">
        <v>1441.31</v>
      </c>
      <c r="I355" s="140">
        <v>5765.22</v>
      </c>
      <c r="J355" s="137">
        <f t="shared" si="3"/>
        <v>7206.5300000000007</v>
      </c>
      <c r="K355" s="138"/>
      <c r="L355" s="138"/>
      <c r="M355" s="138"/>
      <c r="N355" s="138"/>
      <c r="O355" s="138"/>
      <c r="P355" s="138"/>
      <c r="Q355" s="13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126" t="s">
        <v>775</v>
      </c>
      <c r="B356" s="67" t="s">
        <v>31</v>
      </c>
      <c r="C356" s="108" t="s">
        <v>785</v>
      </c>
      <c r="D356" s="67" t="s">
        <v>190</v>
      </c>
      <c r="E356" s="143">
        <v>1</v>
      </c>
      <c r="F356" s="223" t="s">
        <v>1047</v>
      </c>
      <c r="G356" s="136">
        <v>0</v>
      </c>
      <c r="H356" s="140">
        <v>1441.31</v>
      </c>
      <c r="I356" s="140">
        <v>5765.22</v>
      </c>
      <c r="J356" s="137">
        <f t="shared" si="3"/>
        <v>7206.5300000000007</v>
      </c>
      <c r="K356" s="138"/>
      <c r="L356" s="138"/>
      <c r="M356" s="138"/>
      <c r="N356" s="138"/>
      <c r="O356" s="138"/>
      <c r="P356" s="138"/>
      <c r="Q356" s="13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x14ac:dyDescent="0.2">
      <c r="A357" s="126" t="s">
        <v>205</v>
      </c>
      <c r="B357" s="67" t="s">
        <v>31</v>
      </c>
      <c r="C357" s="108" t="s">
        <v>785</v>
      </c>
      <c r="D357" s="67" t="s">
        <v>190</v>
      </c>
      <c r="E357" s="143">
        <v>1</v>
      </c>
      <c r="F357" s="87" t="s">
        <v>1053</v>
      </c>
      <c r="G357" s="136">
        <v>0</v>
      </c>
      <c r="H357" s="140">
        <v>1441.31</v>
      </c>
      <c r="I357" s="140">
        <v>5765.22</v>
      </c>
      <c r="J357" s="137">
        <f t="shared" si="3"/>
        <v>7206.5300000000007</v>
      </c>
      <c r="K357" s="138"/>
      <c r="L357" s="138"/>
      <c r="M357" s="138"/>
      <c r="N357" s="138"/>
      <c r="O357" s="138"/>
      <c r="P357" s="138"/>
      <c r="Q357" s="138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x14ac:dyDescent="0.2">
      <c r="A358" s="62" t="s">
        <v>192</v>
      </c>
      <c r="B358" s="67" t="s">
        <v>31</v>
      </c>
      <c r="C358" s="123" t="s">
        <v>192</v>
      </c>
      <c r="D358" s="67" t="s">
        <v>192</v>
      </c>
      <c r="E358" s="143">
        <v>1</v>
      </c>
      <c r="F358" s="64" t="s">
        <v>192</v>
      </c>
      <c r="G358" s="136">
        <v>0</v>
      </c>
      <c r="H358" s="136">
        <v>0</v>
      </c>
      <c r="I358" s="136">
        <v>0</v>
      </c>
      <c r="J358" s="137">
        <f t="shared" si="3"/>
        <v>0</v>
      </c>
      <c r="K358" s="138"/>
      <c r="L358" s="138"/>
      <c r="M358" s="138"/>
      <c r="N358" s="138"/>
      <c r="O358" s="138"/>
      <c r="P358" s="138"/>
      <c r="Q358" s="138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x14ac:dyDescent="0.2">
      <c r="A359" s="62" t="s">
        <v>192</v>
      </c>
      <c r="B359" s="67" t="s">
        <v>31</v>
      </c>
      <c r="C359" s="123" t="s">
        <v>192</v>
      </c>
      <c r="D359" s="67" t="s">
        <v>192</v>
      </c>
      <c r="E359" s="143">
        <v>1</v>
      </c>
      <c r="F359" s="64" t="s">
        <v>192</v>
      </c>
      <c r="G359" s="136">
        <v>0</v>
      </c>
      <c r="H359" s="136">
        <v>0</v>
      </c>
      <c r="I359" s="136">
        <v>0</v>
      </c>
      <c r="J359" s="137">
        <f t="shared" si="3"/>
        <v>0</v>
      </c>
      <c r="K359" s="138"/>
      <c r="L359" s="138"/>
      <c r="M359" s="138"/>
      <c r="N359" s="138"/>
      <c r="O359" s="138"/>
      <c r="P359" s="138"/>
      <c r="Q359" s="13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62" t="s">
        <v>192</v>
      </c>
      <c r="B360" s="67" t="s">
        <v>31</v>
      </c>
      <c r="C360" s="123" t="s">
        <v>192</v>
      </c>
      <c r="D360" s="67" t="s">
        <v>192</v>
      </c>
      <c r="E360" s="143">
        <v>1</v>
      </c>
      <c r="F360" s="64" t="s">
        <v>192</v>
      </c>
      <c r="G360" s="136">
        <v>0</v>
      </c>
      <c r="H360" s="136">
        <v>0</v>
      </c>
      <c r="I360" s="136">
        <v>0</v>
      </c>
      <c r="J360" s="137">
        <f t="shared" si="3"/>
        <v>0</v>
      </c>
      <c r="K360" s="138"/>
      <c r="L360" s="138"/>
      <c r="M360" s="138"/>
      <c r="N360" s="138"/>
      <c r="O360" s="138"/>
      <c r="P360" s="138"/>
      <c r="Q360" s="13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62" t="s">
        <v>192</v>
      </c>
      <c r="B361" s="67" t="s">
        <v>31</v>
      </c>
      <c r="C361" s="123" t="s">
        <v>192</v>
      </c>
      <c r="D361" s="67" t="s">
        <v>192</v>
      </c>
      <c r="E361" s="143">
        <v>1</v>
      </c>
      <c r="F361" s="64" t="s">
        <v>192</v>
      </c>
      <c r="G361" s="136">
        <v>0</v>
      </c>
      <c r="H361" s="136">
        <v>0</v>
      </c>
      <c r="I361" s="136">
        <v>0</v>
      </c>
      <c r="J361" s="137">
        <f t="shared" si="3"/>
        <v>0</v>
      </c>
      <c r="K361" s="138"/>
      <c r="L361" s="138"/>
      <c r="M361" s="138"/>
      <c r="N361" s="138"/>
      <c r="O361" s="138"/>
      <c r="P361" s="138"/>
      <c r="Q361" s="13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62" t="s">
        <v>192</v>
      </c>
      <c r="B362" s="67" t="s">
        <v>31</v>
      </c>
      <c r="C362" s="123" t="s">
        <v>192</v>
      </c>
      <c r="D362" s="67" t="s">
        <v>192</v>
      </c>
      <c r="E362" s="143">
        <v>1</v>
      </c>
      <c r="F362" s="64" t="s">
        <v>192</v>
      </c>
      <c r="G362" s="136">
        <v>0</v>
      </c>
      <c r="H362" s="136">
        <v>0</v>
      </c>
      <c r="I362" s="136">
        <v>0</v>
      </c>
      <c r="J362" s="137">
        <f t="shared" si="3"/>
        <v>0</v>
      </c>
      <c r="K362" s="138"/>
      <c r="L362" s="138"/>
      <c r="M362" s="138"/>
      <c r="N362" s="138"/>
      <c r="O362" s="138"/>
      <c r="P362" s="138"/>
      <c r="Q362" s="13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x14ac:dyDescent="0.2">
      <c r="A363" s="62" t="s">
        <v>192</v>
      </c>
      <c r="B363" s="67" t="s">
        <v>31</v>
      </c>
      <c r="C363" s="123" t="s">
        <v>192</v>
      </c>
      <c r="D363" s="67" t="s">
        <v>192</v>
      </c>
      <c r="E363" s="143">
        <v>1</v>
      </c>
      <c r="F363" s="64" t="s">
        <v>192</v>
      </c>
      <c r="G363" s="136">
        <v>0</v>
      </c>
      <c r="H363" s="136">
        <v>0</v>
      </c>
      <c r="I363" s="136">
        <v>0</v>
      </c>
      <c r="J363" s="137">
        <f t="shared" si="3"/>
        <v>0</v>
      </c>
      <c r="K363" s="138"/>
      <c r="L363" s="138"/>
      <c r="M363" s="138"/>
      <c r="N363" s="138"/>
      <c r="O363" s="138"/>
      <c r="P363" s="138"/>
      <c r="Q363" s="13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x14ac:dyDescent="0.2">
      <c r="A364" s="62" t="s">
        <v>192</v>
      </c>
      <c r="B364" s="67" t="s">
        <v>31</v>
      </c>
      <c r="C364" s="123" t="s">
        <v>192</v>
      </c>
      <c r="D364" s="67" t="s">
        <v>192</v>
      </c>
      <c r="E364" s="143">
        <v>1</v>
      </c>
      <c r="F364" s="64" t="s">
        <v>192</v>
      </c>
      <c r="G364" s="136">
        <v>0</v>
      </c>
      <c r="H364" s="136">
        <v>0</v>
      </c>
      <c r="I364" s="136">
        <v>0</v>
      </c>
      <c r="J364" s="137">
        <f t="shared" si="3"/>
        <v>0</v>
      </c>
      <c r="K364" s="138"/>
      <c r="L364" s="138"/>
      <c r="M364" s="138"/>
      <c r="N364" s="138"/>
      <c r="O364" s="138"/>
      <c r="P364" s="138"/>
      <c r="Q364" s="13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x14ac:dyDescent="0.2">
      <c r="A365" s="62" t="s">
        <v>192</v>
      </c>
      <c r="B365" s="67" t="s">
        <v>31</v>
      </c>
      <c r="C365" s="123" t="s">
        <v>192</v>
      </c>
      <c r="D365" s="67" t="s">
        <v>192</v>
      </c>
      <c r="E365" s="143">
        <v>1</v>
      </c>
      <c r="F365" s="64" t="s">
        <v>192</v>
      </c>
      <c r="G365" s="136">
        <v>0</v>
      </c>
      <c r="H365" s="136">
        <v>0</v>
      </c>
      <c r="I365" s="136">
        <v>0</v>
      </c>
      <c r="J365" s="137">
        <f t="shared" si="3"/>
        <v>0</v>
      </c>
      <c r="K365" s="138"/>
      <c r="L365" s="138"/>
      <c r="M365" s="138"/>
      <c r="N365" s="138"/>
      <c r="O365" s="138"/>
      <c r="P365" s="138"/>
      <c r="Q365" s="13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x14ac:dyDescent="0.2">
      <c r="A366" s="62" t="s">
        <v>192</v>
      </c>
      <c r="B366" s="67" t="s">
        <v>31</v>
      </c>
      <c r="C366" s="123" t="s">
        <v>192</v>
      </c>
      <c r="D366" s="67" t="s">
        <v>192</v>
      </c>
      <c r="E366" s="143">
        <v>1</v>
      </c>
      <c r="F366" s="64" t="s">
        <v>192</v>
      </c>
      <c r="G366" s="136">
        <v>0</v>
      </c>
      <c r="H366" s="136">
        <v>0</v>
      </c>
      <c r="I366" s="136">
        <v>0</v>
      </c>
      <c r="J366" s="137">
        <f t="shared" si="3"/>
        <v>0</v>
      </c>
      <c r="K366" s="138"/>
      <c r="L366" s="138"/>
      <c r="M366" s="138"/>
      <c r="N366" s="138"/>
      <c r="O366" s="138"/>
      <c r="P366" s="138"/>
      <c r="Q366" s="138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x14ac:dyDescent="0.2">
      <c r="A367" s="62" t="s">
        <v>192</v>
      </c>
      <c r="B367" s="67" t="s">
        <v>31</v>
      </c>
      <c r="C367" s="123" t="s">
        <v>192</v>
      </c>
      <c r="D367" s="67" t="s">
        <v>192</v>
      </c>
      <c r="E367" s="143">
        <v>1</v>
      </c>
      <c r="F367" s="64" t="s">
        <v>192</v>
      </c>
      <c r="G367" s="136">
        <v>0</v>
      </c>
      <c r="H367" s="136">
        <v>0</v>
      </c>
      <c r="I367" s="136">
        <v>0</v>
      </c>
      <c r="J367" s="137">
        <f t="shared" si="3"/>
        <v>0</v>
      </c>
      <c r="K367" s="138"/>
      <c r="L367" s="138"/>
      <c r="M367" s="138"/>
      <c r="N367" s="138"/>
      <c r="O367" s="138"/>
      <c r="P367" s="138"/>
      <c r="Q367" s="138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x14ac:dyDescent="0.2">
      <c r="A368" s="62" t="s">
        <v>192</v>
      </c>
      <c r="B368" s="67" t="s">
        <v>31</v>
      </c>
      <c r="C368" s="123" t="s">
        <v>192</v>
      </c>
      <c r="D368" s="67" t="s">
        <v>192</v>
      </c>
      <c r="E368" s="143">
        <v>1</v>
      </c>
      <c r="F368" s="64" t="s">
        <v>192</v>
      </c>
      <c r="G368" s="136">
        <v>0</v>
      </c>
      <c r="H368" s="136">
        <v>0</v>
      </c>
      <c r="I368" s="136">
        <v>0</v>
      </c>
      <c r="J368" s="137">
        <f t="shared" si="3"/>
        <v>0</v>
      </c>
      <c r="K368" s="138"/>
      <c r="L368" s="138"/>
      <c r="M368" s="138"/>
      <c r="N368" s="138"/>
      <c r="O368" s="138"/>
      <c r="P368" s="138"/>
      <c r="Q368" s="13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62" t="s">
        <v>192</v>
      </c>
      <c r="B369" s="67" t="s">
        <v>31</v>
      </c>
      <c r="C369" s="123" t="s">
        <v>192</v>
      </c>
      <c r="D369" s="67" t="s">
        <v>192</v>
      </c>
      <c r="E369" s="143">
        <v>1</v>
      </c>
      <c r="F369" s="64" t="s">
        <v>192</v>
      </c>
      <c r="G369" s="136">
        <v>0</v>
      </c>
      <c r="H369" s="136">
        <v>0</v>
      </c>
      <c r="I369" s="136">
        <v>0</v>
      </c>
      <c r="J369" s="137">
        <f t="shared" si="3"/>
        <v>0</v>
      </c>
      <c r="K369" s="138"/>
      <c r="L369" s="138"/>
      <c r="M369" s="138"/>
      <c r="N369" s="138"/>
      <c r="O369" s="138"/>
      <c r="P369" s="138"/>
      <c r="Q369" s="13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62" t="s">
        <v>192</v>
      </c>
      <c r="B370" s="67" t="s">
        <v>31</v>
      </c>
      <c r="C370" s="123" t="s">
        <v>192</v>
      </c>
      <c r="D370" s="67" t="s">
        <v>192</v>
      </c>
      <c r="E370" s="143">
        <v>1</v>
      </c>
      <c r="F370" s="64" t="s">
        <v>192</v>
      </c>
      <c r="G370" s="136">
        <v>0</v>
      </c>
      <c r="H370" s="136">
        <v>0</v>
      </c>
      <c r="I370" s="136">
        <v>0</v>
      </c>
      <c r="J370" s="137">
        <f t="shared" si="3"/>
        <v>0</v>
      </c>
      <c r="K370" s="138"/>
      <c r="L370" s="138"/>
      <c r="M370" s="138"/>
      <c r="N370" s="138"/>
      <c r="O370" s="138"/>
      <c r="P370" s="138"/>
      <c r="Q370" s="13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62" t="s">
        <v>192</v>
      </c>
      <c r="B371" s="67" t="s">
        <v>31</v>
      </c>
      <c r="C371" s="123" t="s">
        <v>192</v>
      </c>
      <c r="D371" s="67" t="s">
        <v>192</v>
      </c>
      <c r="E371" s="143">
        <v>1</v>
      </c>
      <c r="F371" s="64" t="s">
        <v>192</v>
      </c>
      <c r="G371" s="136">
        <v>0</v>
      </c>
      <c r="H371" s="136">
        <v>0</v>
      </c>
      <c r="I371" s="136">
        <v>0</v>
      </c>
      <c r="J371" s="137">
        <f t="shared" si="3"/>
        <v>0</v>
      </c>
      <c r="K371" s="138"/>
      <c r="L371" s="138"/>
      <c r="M371" s="138"/>
      <c r="N371" s="138"/>
      <c r="O371" s="138"/>
      <c r="P371" s="138"/>
      <c r="Q371" s="13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62" t="s">
        <v>192</v>
      </c>
      <c r="B372" s="67" t="s">
        <v>31</v>
      </c>
      <c r="C372" s="123" t="s">
        <v>192</v>
      </c>
      <c r="D372" s="67" t="s">
        <v>192</v>
      </c>
      <c r="E372" s="143">
        <v>1</v>
      </c>
      <c r="F372" s="64" t="s">
        <v>192</v>
      </c>
      <c r="G372" s="136">
        <v>0</v>
      </c>
      <c r="H372" s="136">
        <v>0</v>
      </c>
      <c r="I372" s="136">
        <v>0</v>
      </c>
      <c r="J372" s="137">
        <f t="shared" si="3"/>
        <v>0</v>
      </c>
      <c r="K372" s="138"/>
      <c r="L372" s="138"/>
      <c r="M372" s="138"/>
      <c r="N372" s="138"/>
      <c r="O372" s="138"/>
      <c r="P372" s="138"/>
      <c r="Q372" s="13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62" t="s">
        <v>192</v>
      </c>
      <c r="B373" s="67" t="s">
        <v>31</v>
      </c>
      <c r="C373" s="123" t="s">
        <v>192</v>
      </c>
      <c r="D373" s="67" t="s">
        <v>192</v>
      </c>
      <c r="E373" s="143">
        <v>1</v>
      </c>
      <c r="F373" s="64" t="s">
        <v>192</v>
      </c>
      <c r="G373" s="136">
        <v>0</v>
      </c>
      <c r="H373" s="136">
        <v>0</v>
      </c>
      <c r="I373" s="136">
        <v>0</v>
      </c>
      <c r="J373" s="137">
        <f t="shared" si="3"/>
        <v>0</v>
      </c>
      <c r="K373" s="138"/>
      <c r="L373" s="138"/>
      <c r="M373" s="138"/>
      <c r="N373" s="138"/>
      <c r="O373" s="138"/>
      <c r="P373" s="138"/>
      <c r="Q373" s="13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62" t="s">
        <v>192</v>
      </c>
      <c r="B374" s="67" t="s">
        <v>31</v>
      </c>
      <c r="C374" s="123" t="s">
        <v>192</v>
      </c>
      <c r="D374" s="67" t="s">
        <v>192</v>
      </c>
      <c r="E374" s="143">
        <v>1</v>
      </c>
      <c r="F374" s="64" t="s">
        <v>192</v>
      </c>
      <c r="G374" s="136">
        <v>0</v>
      </c>
      <c r="H374" s="136">
        <v>0</v>
      </c>
      <c r="I374" s="136">
        <v>0</v>
      </c>
      <c r="J374" s="137">
        <f t="shared" si="3"/>
        <v>0</v>
      </c>
      <c r="K374" s="138"/>
      <c r="L374" s="138"/>
      <c r="M374" s="138"/>
      <c r="N374" s="138"/>
      <c r="O374" s="138"/>
      <c r="P374" s="138"/>
      <c r="Q374" s="13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62" t="s">
        <v>192</v>
      </c>
      <c r="B375" s="67" t="s">
        <v>31</v>
      </c>
      <c r="C375" s="123" t="s">
        <v>192</v>
      </c>
      <c r="D375" s="67" t="s">
        <v>192</v>
      </c>
      <c r="E375" s="143">
        <v>1</v>
      </c>
      <c r="F375" s="64" t="s">
        <v>192</v>
      </c>
      <c r="G375" s="136">
        <v>0</v>
      </c>
      <c r="H375" s="136">
        <v>0</v>
      </c>
      <c r="I375" s="136">
        <v>0</v>
      </c>
      <c r="J375" s="137">
        <f t="shared" si="3"/>
        <v>0</v>
      </c>
      <c r="K375" s="138"/>
      <c r="L375" s="138"/>
      <c r="M375" s="138"/>
      <c r="N375" s="138"/>
      <c r="O375" s="138"/>
      <c r="P375" s="138"/>
      <c r="Q375" s="13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62" t="s">
        <v>192</v>
      </c>
      <c r="B376" s="67" t="s">
        <v>31</v>
      </c>
      <c r="C376" s="123" t="s">
        <v>192</v>
      </c>
      <c r="D376" s="67" t="s">
        <v>192</v>
      </c>
      <c r="E376" s="143">
        <v>1</v>
      </c>
      <c r="F376" s="64" t="s">
        <v>192</v>
      </c>
      <c r="G376" s="136">
        <v>0</v>
      </c>
      <c r="H376" s="136">
        <v>0</v>
      </c>
      <c r="I376" s="136">
        <v>0</v>
      </c>
      <c r="J376" s="137">
        <f t="shared" si="3"/>
        <v>0</v>
      </c>
      <c r="K376" s="138"/>
      <c r="L376" s="138"/>
      <c r="M376" s="138"/>
      <c r="N376" s="138"/>
      <c r="O376" s="138"/>
      <c r="P376" s="138"/>
      <c r="Q376" s="13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62" t="s">
        <v>192</v>
      </c>
      <c r="B377" s="67" t="s">
        <v>31</v>
      </c>
      <c r="C377" s="123" t="s">
        <v>192</v>
      </c>
      <c r="D377" s="67" t="s">
        <v>192</v>
      </c>
      <c r="E377" s="143">
        <v>1</v>
      </c>
      <c r="F377" s="64" t="s">
        <v>192</v>
      </c>
      <c r="G377" s="136">
        <v>0</v>
      </c>
      <c r="H377" s="136">
        <v>0</v>
      </c>
      <c r="I377" s="136">
        <v>0</v>
      </c>
      <c r="J377" s="137">
        <f t="shared" si="3"/>
        <v>0</v>
      </c>
      <c r="K377" s="138"/>
      <c r="L377" s="138"/>
      <c r="M377" s="138"/>
      <c r="N377" s="138"/>
      <c r="O377" s="138"/>
      <c r="P377" s="138"/>
      <c r="Q377" s="13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62" t="s">
        <v>192</v>
      </c>
      <c r="B378" s="67" t="s">
        <v>31</v>
      </c>
      <c r="C378" s="123" t="s">
        <v>192</v>
      </c>
      <c r="D378" s="67" t="s">
        <v>192</v>
      </c>
      <c r="E378" s="143">
        <v>1</v>
      </c>
      <c r="F378" s="64" t="s">
        <v>192</v>
      </c>
      <c r="G378" s="136">
        <v>0</v>
      </c>
      <c r="H378" s="136">
        <v>0</v>
      </c>
      <c r="I378" s="136">
        <v>0</v>
      </c>
      <c r="J378" s="137">
        <f t="shared" si="3"/>
        <v>0</v>
      </c>
      <c r="K378" s="138"/>
      <c r="L378" s="138"/>
      <c r="M378" s="138"/>
      <c r="N378" s="138"/>
      <c r="O378" s="138"/>
      <c r="P378" s="138"/>
      <c r="Q378" s="13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62" t="s">
        <v>192</v>
      </c>
      <c r="B379" s="67" t="s">
        <v>31</v>
      </c>
      <c r="C379" s="123" t="s">
        <v>192</v>
      </c>
      <c r="D379" s="67" t="s">
        <v>192</v>
      </c>
      <c r="E379" s="143">
        <v>1</v>
      </c>
      <c r="F379" s="64" t="s">
        <v>192</v>
      </c>
      <c r="G379" s="136">
        <v>0</v>
      </c>
      <c r="H379" s="136">
        <v>0</v>
      </c>
      <c r="I379" s="136">
        <v>0</v>
      </c>
      <c r="J379" s="137">
        <f t="shared" si="3"/>
        <v>0</v>
      </c>
      <c r="K379" s="138"/>
      <c r="L379" s="138"/>
      <c r="M379" s="138"/>
      <c r="N379" s="138"/>
      <c r="O379" s="138"/>
      <c r="P379" s="138"/>
      <c r="Q379" s="13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62" t="s">
        <v>192</v>
      </c>
      <c r="B380" s="67" t="s">
        <v>31</v>
      </c>
      <c r="C380" s="123" t="s">
        <v>192</v>
      </c>
      <c r="D380" s="67" t="s">
        <v>192</v>
      </c>
      <c r="E380" s="143">
        <v>1</v>
      </c>
      <c r="F380" s="64" t="s">
        <v>192</v>
      </c>
      <c r="G380" s="136">
        <v>0</v>
      </c>
      <c r="H380" s="136">
        <v>0</v>
      </c>
      <c r="I380" s="136">
        <v>0</v>
      </c>
      <c r="J380" s="137">
        <f t="shared" si="3"/>
        <v>0</v>
      </c>
      <c r="K380" s="138"/>
      <c r="L380" s="138"/>
      <c r="M380" s="138"/>
      <c r="N380" s="138"/>
      <c r="O380" s="138"/>
      <c r="P380" s="138"/>
      <c r="Q380" s="13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62" t="s">
        <v>192</v>
      </c>
      <c r="B381" s="67" t="s">
        <v>31</v>
      </c>
      <c r="C381" s="123" t="s">
        <v>192</v>
      </c>
      <c r="D381" s="67" t="s">
        <v>192</v>
      </c>
      <c r="E381" s="143">
        <v>1</v>
      </c>
      <c r="F381" s="64" t="s">
        <v>192</v>
      </c>
      <c r="G381" s="136">
        <v>0</v>
      </c>
      <c r="H381" s="136">
        <v>0</v>
      </c>
      <c r="I381" s="136">
        <v>0</v>
      </c>
      <c r="J381" s="137">
        <f t="shared" si="3"/>
        <v>0</v>
      </c>
      <c r="K381" s="138"/>
      <c r="L381" s="138"/>
      <c r="M381" s="138"/>
      <c r="N381" s="138"/>
      <c r="O381" s="138"/>
      <c r="P381" s="138"/>
      <c r="Q381" s="13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62" t="s">
        <v>192</v>
      </c>
      <c r="B382" s="67" t="s">
        <v>31</v>
      </c>
      <c r="C382" s="123" t="s">
        <v>192</v>
      </c>
      <c r="D382" s="67" t="s">
        <v>192</v>
      </c>
      <c r="E382" s="143">
        <v>1</v>
      </c>
      <c r="F382" s="64" t="s">
        <v>192</v>
      </c>
      <c r="G382" s="136">
        <v>0</v>
      </c>
      <c r="H382" s="136">
        <v>0</v>
      </c>
      <c r="I382" s="136">
        <v>0</v>
      </c>
      <c r="J382" s="137">
        <f t="shared" si="3"/>
        <v>0</v>
      </c>
      <c r="K382" s="138"/>
      <c r="L382" s="138"/>
      <c r="M382" s="138"/>
      <c r="N382" s="138"/>
      <c r="O382" s="138"/>
      <c r="P382" s="138"/>
      <c r="Q382" s="13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62" t="s">
        <v>192</v>
      </c>
      <c r="B383" s="67" t="s">
        <v>31</v>
      </c>
      <c r="C383" s="123" t="s">
        <v>192</v>
      </c>
      <c r="D383" s="67" t="s">
        <v>192</v>
      </c>
      <c r="E383" s="143">
        <v>1</v>
      </c>
      <c r="F383" s="64" t="s">
        <v>192</v>
      </c>
      <c r="G383" s="136">
        <v>0</v>
      </c>
      <c r="H383" s="136">
        <v>0</v>
      </c>
      <c r="I383" s="136">
        <v>0</v>
      </c>
      <c r="J383" s="137">
        <f t="shared" si="3"/>
        <v>0</v>
      </c>
      <c r="K383" s="138"/>
      <c r="L383" s="138"/>
      <c r="M383" s="138"/>
      <c r="N383" s="138"/>
      <c r="O383" s="138"/>
      <c r="P383" s="138"/>
      <c r="Q383" s="13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62" t="s">
        <v>192</v>
      </c>
      <c r="B384" s="67" t="s">
        <v>31</v>
      </c>
      <c r="C384" s="123" t="s">
        <v>192</v>
      </c>
      <c r="D384" s="67" t="s">
        <v>192</v>
      </c>
      <c r="E384" s="143">
        <v>1</v>
      </c>
      <c r="F384" s="64" t="s">
        <v>192</v>
      </c>
      <c r="G384" s="136">
        <v>0</v>
      </c>
      <c r="H384" s="136">
        <v>0</v>
      </c>
      <c r="I384" s="136">
        <v>0</v>
      </c>
      <c r="J384" s="137">
        <f t="shared" si="3"/>
        <v>0</v>
      </c>
      <c r="K384" s="138"/>
      <c r="L384" s="138"/>
      <c r="M384" s="138"/>
      <c r="N384" s="138"/>
      <c r="O384" s="138"/>
      <c r="P384" s="138"/>
      <c r="Q384" s="13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62" t="s">
        <v>192</v>
      </c>
      <c r="B385" s="67" t="s">
        <v>31</v>
      </c>
      <c r="C385" s="123" t="s">
        <v>192</v>
      </c>
      <c r="D385" s="67" t="s">
        <v>192</v>
      </c>
      <c r="E385" s="143">
        <v>1</v>
      </c>
      <c r="F385" s="64" t="s">
        <v>192</v>
      </c>
      <c r="G385" s="136">
        <v>0</v>
      </c>
      <c r="H385" s="136">
        <v>0</v>
      </c>
      <c r="I385" s="136">
        <v>0</v>
      </c>
      <c r="J385" s="137">
        <f t="shared" si="3"/>
        <v>0</v>
      </c>
      <c r="K385" s="138"/>
      <c r="L385" s="138"/>
      <c r="M385" s="138"/>
      <c r="N385" s="138"/>
      <c r="O385" s="138"/>
      <c r="P385" s="138"/>
      <c r="Q385" s="13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62" t="s">
        <v>192</v>
      </c>
      <c r="B386" s="67" t="s">
        <v>31</v>
      </c>
      <c r="C386" s="123" t="s">
        <v>192</v>
      </c>
      <c r="D386" s="67" t="s">
        <v>192</v>
      </c>
      <c r="E386" s="143">
        <v>1</v>
      </c>
      <c r="F386" s="64" t="s">
        <v>192</v>
      </c>
      <c r="G386" s="136">
        <v>0</v>
      </c>
      <c r="H386" s="136">
        <v>0</v>
      </c>
      <c r="I386" s="136">
        <v>0</v>
      </c>
      <c r="J386" s="137">
        <f t="shared" si="3"/>
        <v>0</v>
      </c>
      <c r="K386" s="138"/>
      <c r="L386" s="138"/>
      <c r="M386" s="138"/>
      <c r="N386" s="138"/>
      <c r="O386" s="138"/>
      <c r="P386" s="138"/>
      <c r="Q386" s="13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62" t="s">
        <v>192</v>
      </c>
      <c r="B387" s="67" t="s">
        <v>31</v>
      </c>
      <c r="C387" s="123" t="s">
        <v>192</v>
      </c>
      <c r="D387" s="67" t="s">
        <v>192</v>
      </c>
      <c r="E387" s="143">
        <v>1</v>
      </c>
      <c r="F387" s="64" t="s">
        <v>192</v>
      </c>
      <c r="G387" s="136">
        <v>0</v>
      </c>
      <c r="H387" s="136">
        <v>0</v>
      </c>
      <c r="I387" s="136">
        <v>0</v>
      </c>
      <c r="J387" s="137">
        <f t="shared" si="3"/>
        <v>0</v>
      </c>
      <c r="K387" s="138"/>
      <c r="L387" s="138"/>
      <c r="M387" s="138"/>
      <c r="N387" s="138"/>
      <c r="O387" s="138"/>
      <c r="P387" s="138"/>
      <c r="Q387" s="13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62" t="s">
        <v>192</v>
      </c>
      <c r="B388" s="67" t="s">
        <v>31</v>
      </c>
      <c r="C388" s="123" t="s">
        <v>192</v>
      </c>
      <c r="D388" s="67" t="s">
        <v>192</v>
      </c>
      <c r="E388" s="143">
        <v>1</v>
      </c>
      <c r="F388" s="64" t="s">
        <v>192</v>
      </c>
      <c r="G388" s="136">
        <v>0</v>
      </c>
      <c r="H388" s="136">
        <v>0</v>
      </c>
      <c r="I388" s="136">
        <v>0</v>
      </c>
      <c r="J388" s="137">
        <f t="shared" si="3"/>
        <v>0</v>
      </c>
      <c r="K388" s="138"/>
      <c r="L388" s="138"/>
      <c r="M388" s="138"/>
      <c r="N388" s="138"/>
      <c r="O388" s="138"/>
      <c r="P388" s="138"/>
      <c r="Q388" s="13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62" t="s">
        <v>192</v>
      </c>
      <c r="B389" s="67" t="s">
        <v>31</v>
      </c>
      <c r="C389" s="123" t="s">
        <v>192</v>
      </c>
      <c r="D389" s="67" t="s">
        <v>192</v>
      </c>
      <c r="E389" s="143">
        <v>1</v>
      </c>
      <c r="F389" s="64" t="s">
        <v>192</v>
      </c>
      <c r="G389" s="136">
        <v>0</v>
      </c>
      <c r="H389" s="136">
        <v>0</v>
      </c>
      <c r="I389" s="136">
        <v>0</v>
      </c>
      <c r="J389" s="137">
        <f t="shared" si="3"/>
        <v>0</v>
      </c>
      <c r="K389" s="138"/>
      <c r="L389" s="138"/>
      <c r="M389" s="138"/>
      <c r="N389" s="138"/>
      <c r="O389" s="138"/>
      <c r="P389" s="138"/>
      <c r="Q389" s="13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62" t="s">
        <v>192</v>
      </c>
      <c r="B390" s="67" t="s">
        <v>31</v>
      </c>
      <c r="C390" s="123" t="s">
        <v>192</v>
      </c>
      <c r="D390" s="67" t="s">
        <v>192</v>
      </c>
      <c r="E390" s="143">
        <v>1</v>
      </c>
      <c r="F390" s="64" t="s">
        <v>192</v>
      </c>
      <c r="G390" s="136">
        <v>0</v>
      </c>
      <c r="H390" s="136">
        <v>0</v>
      </c>
      <c r="I390" s="136">
        <v>0</v>
      </c>
      <c r="J390" s="137">
        <f t="shared" si="3"/>
        <v>0</v>
      </c>
      <c r="K390" s="138"/>
      <c r="L390" s="138"/>
      <c r="M390" s="138"/>
      <c r="N390" s="138"/>
      <c r="O390" s="138"/>
      <c r="P390" s="138"/>
      <c r="Q390" s="13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62" t="s">
        <v>192</v>
      </c>
      <c r="B391" s="67" t="s">
        <v>31</v>
      </c>
      <c r="C391" s="123" t="s">
        <v>192</v>
      </c>
      <c r="D391" s="67" t="s">
        <v>192</v>
      </c>
      <c r="E391" s="143">
        <v>1</v>
      </c>
      <c r="F391" s="64" t="s">
        <v>192</v>
      </c>
      <c r="G391" s="136">
        <v>0</v>
      </c>
      <c r="H391" s="136">
        <v>0</v>
      </c>
      <c r="I391" s="136">
        <v>0</v>
      </c>
      <c r="J391" s="137">
        <f t="shared" si="3"/>
        <v>0</v>
      </c>
      <c r="K391" s="138"/>
      <c r="L391" s="138"/>
      <c r="M391" s="138"/>
      <c r="N391" s="138"/>
      <c r="O391" s="138"/>
      <c r="P391" s="138"/>
      <c r="Q391" s="13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62" t="s">
        <v>192</v>
      </c>
      <c r="B392" s="67" t="s">
        <v>31</v>
      </c>
      <c r="C392" s="123" t="s">
        <v>192</v>
      </c>
      <c r="D392" s="67" t="s">
        <v>192</v>
      </c>
      <c r="E392" s="143">
        <v>1</v>
      </c>
      <c r="F392" s="64" t="s">
        <v>192</v>
      </c>
      <c r="G392" s="136">
        <v>0</v>
      </c>
      <c r="H392" s="136">
        <v>0</v>
      </c>
      <c r="I392" s="136">
        <v>0</v>
      </c>
      <c r="J392" s="137">
        <f t="shared" si="3"/>
        <v>0</v>
      </c>
      <c r="K392" s="138"/>
      <c r="L392" s="138"/>
      <c r="M392" s="138"/>
      <c r="N392" s="138"/>
      <c r="O392" s="138"/>
      <c r="P392" s="138"/>
      <c r="Q392" s="13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62" t="s">
        <v>192</v>
      </c>
      <c r="B393" s="67" t="s">
        <v>31</v>
      </c>
      <c r="C393" s="123" t="s">
        <v>192</v>
      </c>
      <c r="D393" s="67" t="s">
        <v>192</v>
      </c>
      <c r="E393" s="143">
        <v>1</v>
      </c>
      <c r="F393" s="64" t="s">
        <v>192</v>
      </c>
      <c r="G393" s="136">
        <v>0</v>
      </c>
      <c r="H393" s="136">
        <v>0</v>
      </c>
      <c r="I393" s="136">
        <v>0</v>
      </c>
      <c r="J393" s="137">
        <f t="shared" si="3"/>
        <v>0</v>
      </c>
      <c r="K393" s="138"/>
      <c r="L393" s="138"/>
      <c r="M393" s="138"/>
      <c r="N393" s="138"/>
      <c r="O393" s="138"/>
      <c r="P393" s="138"/>
      <c r="Q393" s="13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62" t="s">
        <v>192</v>
      </c>
      <c r="B394" s="67" t="s">
        <v>31</v>
      </c>
      <c r="C394" s="123" t="s">
        <v>192</v>
      </c>
      <c r="D394" s="67" t="s">
        <v>192</v>
      </c>
      <c r="E394" s="143">
        <v>1</v>
      </c>
      <c r="F394" s="64" t="s">
        <v>192</v>
      </c>
      <c r="G394" s="136">
        <v>0</v>
      </c>
      <c r="H394" s="136">
        <v>0</v>
      </c>
      <c r="I394" s="136">
        <v>0</v>
      </c>
      <c r="J394" s="137">
        <f t="shared" si="3"/>
        <v>0</v>
      </c>
      <c r="K394" s="138"/>
      <c r="L394" s="138"/>
      <c r="M394" s="138"/>
      <c r="N394" s="138"/>
      <c r="O394" s="138"/>
      <c r="P394" s="138"/>
      <c r="Q394" s="13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62" t="s">
        <v>192</v>
      </c>
      <c r="B395" s="67" t="s">
        <v>31</v>
      </c>
      <c r="C395" s="123" t="s">
        <v>192</v>
      </c>
      <c r="D395" s="67" t="s">
        <v>192</v>
      </c>
      <c r="E395" s="143">
        <v>1</v>
      </c>
      <c r="F395" s="64" t="s">
        <v>192</v>
      </c>
      <c r="G395" s="136">
        <v>0</v>
      </c>
      <c r="H395" s="136">
        <v>0</v>
      </c>
      <c r="I395" s="136">
        <v>0</v>
      </c>
      <c r="J395" s="137">
        <f t="shared" si="3"/>
        <v>0</v>
      </c>
      <c r="K395" s="138"/>
      <c r="L395" s="138"/>
      <c r="M395" s="138"/>
      <c r="N395" s="138"/>
      <c r="O395" s="138"/>
      <c r="P395" s="138"/>
      <c r="Q395" s="13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62" t="s">
        <v>192</v>
      </c>
      <c r="B396" s="67" t="s">
        <v>31</v>
      </c>
      <c r="C396" s="123" t="s">
        <v>192</v>
      </c>
      <c r="D396" s="67" t="s">
        <v>192</v>
      </c>
      <c r="E396" s="143">
        <v>1</v>
      </c>
      <c r="F396" s="64" t="s">
        <v>192</v>
      </c>
      <c r="G396" s="136">
        <v>0</v>
      </c>
      <c r="H396" s="136">
        <v>0</v>
      </c>
      <c r="I396" s="136">
        <v>0</v>
      </c>
      <c r="J396" s="137">
        <f t="shared" si="3"/>
        <v>0</v>
      </c>
      <c r="K396" s="138"/>
      <c r="L396" s="138"/>
      <c r="M396" s="138"/>
      <c r="N396" s="138"/>
      <c r="O396" s="138"/>
      <c r="P396" s="138"/>
      <c r="Q396" s="13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62" t="s">
        <v>192</v>
      </c>
      <c r="B397" s="67" t="s">
        <v>31</v>
      </c>
      <c r="C397" s="123" t="s">
        <v>192</v>
      </c>
      <c r="D397" s="67" t="s">
        <v>192</v>
      </c>
      <c r="E397" s="143">
        <v>1</v>
      </c>
      <c r="F397" s="64" t="s">
        <v>192</v>
      </c>
      <c r="G397" s="136">
        <v>0</v>
      </c>
      <c r="H397" s="136">
        <v>0</v>
      </c>
      <c r="I397" s="136">
        <v>0</v>
      </c>
      <c r="J397" s="137">
        <f t="shared" si="3"/>
        <v>0</v>
      </c>
      <c r="K397" s="138"/>
      <c r="L397" s="138"/>
      <c r="M397" s="138"/>
      <c r="N397" s="138"/>
      <c r="O397" s="138"/>
      <c r="P397" s="138"/>
      <c r="Q397" s="13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62" t="s">
        <v>192</v>
      </c>
      <c r="B398" s="67" t="s">
        <v>31</v>
      </c>
      <c r="C398" s="123" t="s">
        <v>192</v>
      </c>
      <c r="D398" s="67" t="s">
        <v>192</v>
      </c>
      <c r="E398" s="143">
        <v>1</v>
      </c>
      <c r="F398" s="64" t="s">
        <v>192</v>
      </c>
      <c r="G398" s="136">
        <v>0</v>
      </c>
      <c r="H398" s="136">
        <v>0</v>
      </c>
      <c r="I398" s="136">
        <v>0</v>
      </c>
      <c r="J398" s="137">
        <f t="shared" si="3"/>
        <v>0</v>
      </c>
      <c r="K398" s="138"/>
      <c r="L398" s="138"/>
      <c r="M398" s="138"/>
      <c r="N398" s="138"/>
      <c r="O398" s="138"/>
      <c r="P398" s="138"/>
      <c r="Q398" s="13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2" t="s">
        <v>192</v>
      </c>
      <c r="B399" s="67" t="s">
        <v>31</v>
      </c>
      <c r="C399" s="123" t="s">
        <v>192</v>
      </c>
      <c r="D399" s="67" t="s">
        <v>192</v>
      </c>
      <c r="E399" s="143">
        <v>1</v>
      </c>
      <c r="F399" s="64" t="s">
        <v>192</v>
      </c>
      <c r="G399" s="136">
        <v>0</v>
      </c>
      <c r="H399" s="136">
        <v>0</v>
      </c>
      <c r="I399" s="136">
        <v>0</v>
      </c>
      <c r="J399" s="137">
        <f t="shared" si="3"/>
        <v>0</v>
      </c>
      <c r="K399" s="138"/>
      <c r="L399" s="138"/>
      <c r="M399" s="138"/>
      <c r="N399" s="138"/>
      <c r="O399" s="138"/>
      <c r="P399" s="138"/>
      <c r="Q399" s="13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x14ac:dyDescent="0.2">
      <c r="A400" s="62" t="s">
        <v>192</v>
      </c>
      <c r="B400" s="67" t="s">
        <v>31</v>
      </c>
      <c r="C400" s="123" t="s">
        <v>192</v>
      </c>
      <c r="D400" s="67" t="s">
        <v>192</v>
      </c>
      <c r="E400" s="143">
        <v>1</v>
      </c>
      <c r="F400" s="64" t="s">
        <v>192</v>
      </c>
      <c r="G400" s="136">
        <v>0</v>
      </c>
      <c r="H400" s="136">
        <v>0</v>
      </c>
      <c r="I400" s="136">
        <v>0</v>
      </c>
      <c r="J400" s="137">
        <f t="shared" si="3"/>
        <v>0</v>
      </c>
      <c r="K400" s="138"/>
      <c r="L400" s="138"/>
      <c r="M400" s="138"/>
      <c r="N400" s="138"/>
      <c r="O400" s="138"/>
      <c r="P400" s="138"/>
      <c r="Q400" s="138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x14ac:dyDescent="0.2">
      <c r="A401" s="62" t="s">
        <v>192</v>
      </c>
      <c r="B401" s="67" t="s">
        <v>31</v>
      </c>
      <c r="C401" s="123" t="s">
        <v>192</v>
      </c>
      <c r="D401" s="67" t="s">
        <v>192</v>
      </c>
      <c r="E401" s="143">
        <v>1</v>
      </c>
      <c r="F401" s="64" t="s">
        <v>192</v>
      </c>
      <c r="G401" s="136">
        <v>0</v>
      </c>
      <c r="H401" s="136">
        <v>0</v>
      </c>
      <c r="I401" s="136">
        <v>0</v>
      </c>
      <c r="J401" s="137">
        <f t="shared" si="3"/>
        <v>0</v>
      </c>
      <c r="K401" s="138"/>
      <c r="L401" s="138"/>
      <c r="M401" s="138"/>
      <c r="N401" s="138"/>
      <c r="O401" s="138"/>
      <c r="P401" s="138"/>
      <c r="Q401" s="138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x14ac:dyDescent="0.2">
      <c r="A402" s="62" t="s">
        <v>192</v>
      </c>
      <c r="B402" s="67" t="s">
        <v>31</v>
      </c>
      <c r="C402" s="123" t="s">
        <v>192</v>
      </c>
      <c r="D402" s="67" t="s">
        <v>192</v>
      </c>
      <c r="E402" s="143">
        <v>1</v>
      </c>
      <c r="F402" s="64" t="s">
        <v>192</v>
      </c>
      <c r="G402" s="136">
        <v>0</v>
      </c>
      <c r="H402" s="136">
        <v>0</v>
      </c>
      <c r="I402" s="136">
        <v>0</v>
      </c>
      <c r="J402" s="137">
        <f t="shared" si="3"/>
        <v>0</v>
      </c>
      <c r="K402" s="138"/>
      <c r="L402" s="138"/>
      <c r="M402" s="138"/>
      <c r="N402" s="138"/>
      <c r="O402" s="138"/>
      <c r="P402" s="138"/>
      <c r="Q402" s="138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x14ac:dyDescent="0.2">
      <c r="A403" s="62" t="s">
        <v>192</v>
      </c>
      <c r="B403" s="67" t="s">
        <v>31</v>
      </c>
      <c r="C403" s="123" t="s">
        <v>192</v>
      </c>
      <c r="D403" s="67" t="s">
        <v>192</v>
      </c>
      <c r="E403" s="143">
        <v>1</v>
      </c>
      <c r="F403" s="64" t="s">
        <v>192</v>
      </c>
      <c r="G403" s="136">
        <v>0</v>
      </c>
      <c r="H403" s="136">
        <v>0</v>
      </c>
      <c r="I403" s="136">
        <v>0</v>
      </c>
      <c r="J403" s="137">
        <f t="shared" si="3"/>
        <v>0</v>
      </c>
      <c r="K403" s="138"/>
      <c r="L403" s="138"/>
      <c r="M403" s="138"/>
      <c r="N403" s="138"/>
      <c r="O403" s="138"/>
      <c r="P403" s="138"/>
      <c r="Q403" s="138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x14ac:dyDescent="0.2">
      <c r="A404" s="62" t="s">
        <v>192</v>
      </c>
      <c r="B404" s="67" t="s">
        <v>31</v>
      </c>
      <c r="C404" s="123" t="s">
        <v>192</v>
      </c>
      <c r="D404" s="67" t="s">
        <v>192</v>
      </c>
      <c r="E404" s="143">
        <v>1</v>
      </c>
      <c r="F404" s="64" t="s">
        <v>192</v>
      </c>
      <c r="G404" s="136">
        <v>0</v>
      </c>
      <c r="H404" s="136">
        <v>0</v>
      </c>
      <c r="I404" s="136">
        <v>0</v>
      </c>
      <c r="J404" s="137">
        <f t="shared" si="3"/>
        <v>0</v>
      </c>
      <c r="K404" s="138"/>
      <c r="L404" s="138"/>
      <c r="M404" s="138"/>
      <c r="N404" s="138"/>
      <c r="O404" s="138"/>
      <c r="P404" s="138"/>
      <c r="Q404" s="138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x14ac:dyDescent="0.2">
      <c r="A405" s="62" t="s">
        <v>192</v>
      </c>
      <c r="B405" s="67" t="s">
        <v>31</v>
      </c>
      <c r="C405" s="123" t="s">
        <v>192</v>
      </c>
      <c r="D405" s="67" t="s">
        <v>192</v>
      </c>
      <c r="E405" s="143">
        <v>1</v>
      </c>
      <c r="F405" s="64" t="s">
        <v>192</v>
      </c>
      <c r="G405" s="136">
        <v>0</v>
      </c>
      <c r="H405" s="136">
        <v>0</v>
      </c>
      <c r="I405" s="136">
        <v>0</v>
      </c>
      <c r="J405" s="137">
        <f t="shared" si="3"/>
        <v>0</v>
      </c>
      <c r="K405" s="138"/>
      <c r="L405" s="138"/>
      <c r="M405" s="138"/>
      <c r="N405" s="138"/>
      <c r="O405" s="138"/>
      <c r="P405" s="138"/>
      <c r="Q405" s="138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x14ac:dyDescent="0.2">
      <c r="A406" s="62" t="s">
        <v>192</v>
      </c>
      <c r="B406" s="67" t="s">
        <v>31</v>
      </c>
      <c r="C406" s="123" t="s">
        <v>192</v>
      </c>
      <c r="D406" s="67" t="s">
        <v>192</v>
      </c>
      <c r="E406" s="143">
        <v>1</v>
      </c>
      <c r="F406" s="64" t="s">
        <v>192</v>
      </c>
      <c r="G406" s="136">
        <v>0</v>
      </c>
      <c r="H406" s="136">
        <v>0</v>
      </c>
      <c r="I406" s="136">
        <v>0</v>
      </c>
      <c r="J406" s="137">
        <f t="shared" si="3"/>
        <v>0</v>
      </c>
      <c r="K406" s="138"/>
      <c r="L406" s="138"/>
      <c r="M406" s="138"/>
      <c r="N406" s="138"/>
      <c r="O406" s="138"/>
      <c r="P406" s="138"/>
      <c r="Q406" s="138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x14ac:dyDescent="0.2">
      <c r="A407" s="62" t="s">
        <v>192</v>
      </c>
      <c r="B407" s="67" t="s">
        <v>31</v>
      </c>
      <c r="C407" s="123" t="s">
        <v>192</v>
      </c>
      <c r="D407" s="67" t="s">
        <v>192</v>
      </c>
      <c r="E407" s="143">
        <v>1</v>
      </c>
      <c r="F407" s="64" t="s">
        <v>192</v>
      </c>
      <c r="G407" s="136">
        <v>0</v>
      </c>
      <c r="H407" s="136">
        <v>0</v>
      </c>
      <c r="I407" s="136">
        <v>0</v>
      </c>
      <c r="J407" s="137">
        <f t="shared" si="3"/>
        <v>0</v>
      </c>
      <c r="K407" s="138"/>
      <c r="L407" s="138"/>
      <c r="M407" s="138"/>
      <c r="N407" s="138"/>
      <c r="O407" s="138"/>
      <c r="P407" s="138"/>
      <c r="Q407" s="138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x14ac:dyDescent="0.2">
      <c r="A408" s="62" t="s">
        <v>192</v>
      </c>
      <c r="B408" s="67" t="s">
        <v>31</v>
      </c>
      <c r="C408" s="123" t="s">
        <v>192</v>
      </c>
      <c r="D408" s="67" t="s">
        <v>192</v>
      </c>
      <c r="E408" s="143">
        <v>1</v>
      </c>
      <c r="F408" s="64" t="s">
        <v>192</v>
      </c>
      <c r="G408" s="136">
        <v>0</v>
      </c>
      <c r="H408" s="136">
        <v>0</v>
      </c>
      <c r="I408" s="136">
        <v>0</v>
      </c>
      <c r="J408" s="137">
        <f t="shared" si="3"/>
        <v>0</v>
      </c>
      <c r="K408" s="138"/>
      <c r="L408" s="138"/>
      <c r="M408" s="138"/>
      <c r="N408" s="138"/>
      <c r="O408" s="138"/>
      <c r="P408" s="138"/>
      <c r="Q408" s="138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x14ac:dyDescent="0.2">
      <c r="A409" s="62" t="s">
        <v>192</v>
      </c>
      <c r="B409" s="67" t="s">
        <v>31</v>
      </c>
      <c r="C409" s="123" t="s">
        <v>192</v>
      </c>
      <c r="D409" s="67" t="s">
        <v>192</v>
      </c>
      <c r="E409" s="143">
        <v>1</v>
      </c>
      <c r="F409" s="64" t="s">
        <v>192</v>
      </c>
      <c r="G409" s="136">
        <v>0</v>
      </c>
      <c r="H409" s="136">
        <v>0</v>
      </c>
      <c r="I409" s="136">
        <v>0</v>
      </c>
      <c r="J409" s="137">
        <f t="shared" si="3"/>
        <v>0</v>
      </c>
      <c r="K409" s="138"/>
      <c r="L409" s="138"/>
      <c r="M409" s="138"/>
      <c r="N409" s="138"/>
      <c r="O409" s="138"/>
      <c r="P409" s="138"/>
      <c r="Q409" s="138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x14ac:dyDescent="0.2">
      <c r="A410" s="62" t="s">
        <v>192</v>
      </c>
      <c r="B410" s="67" t="s">
        <v>31</v>
      </c>
      <c r="C410" s="123" t="s">
        <v>192</v>
      </c>
      <c r="D410" s="67" t="s">
        <v>192</v>
      </c>
      <c r="E410" s="143">
        <v>1</v>
      </c>
      <c r="F410" s="64" t="s">
        <v>192</v>
      </c>
      <c r="G410" s="136">
        <v>0</v>
      </c>
      <c r="H410" s="136">
        <v>0</v>
      </c>
      <c r="I410" s="136">
        <v>0</v>
      </c>
      <c r="J410" s="137">
        <f t="shared" si="3"/>
        <v>0</v>
      </c>
      <c r="K410" s="138"/>
      <c r="L410" s="138"/>
      <c r="M410" s="138"/>
      <c r="N410" s="138"/>
      <c r="O410" s="138"/>
      <c r="P410" s="138"/>
      <c r="Q410" s="138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x14ac:dyDescent="0.2">
      <c r="A411" s="62" t="s">
        <v>192</v>
      </c>
      <c r="B411" s="67" t="s">
        <v>31</v>
      </c>
      <c r="C411" s="123" t="s">
        <v>192</v>
      </c>
      <c r="D411" s="67" t="s">
        <v>192</v>
      </c>
      <c r="E411" s="143">
        <v>1</v>
      </c>
      <c r="F411" s="64" t="s">
        <v>192</v>
      </c>
      <c r="G411" s="136">
        <v>0</v>
      </c>
      <c r="H411" s="136">
        <v>0</v>
      </c>
      <c r="I411" s="136">
        <v>0</v>
      </c>
      <c r="J411" s="137">
        <f t="shared" si="3"/>
        <v>0</v>
      </c>
      <c r="K411" s="138"/>
      <c r="L411" s="138"/>
      <c r="M411" s="138"/>
      <c r="N411" s="138"/>
      <c r="O411" s="138"/>
      <c r="P411" s="138"/>
      <c r="Q411" s="138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x14ac:dyDescent="0.2">
      <c r="A412" s="62" t="s">
        <v>192</v>
      </c>
      <c r="B412" s="67" t="s">
        <v>31</v>
      </c>
      <c r="C412" s="123" t="s">
        <v>192</v>
      </c>
      <c r="D412" s="67" t="s">
        <v>192</v>
      </c>
      <c r="E412" s="143">
        <v>1</v>
      </c>
      <c r="F412" s="64" t="s">
        <v>192</v>
      </c>
      <c r="G412" s="136">
        <v>0</v>
      </c>
      <c r="H412" s="136">
        <v>0</v>
      </c>
      <c r="I412" s="136">
        <v>0</v>
      </c>
      <c r="J412" s="137">
        <f t="shared" si="3"/>
        <v>0</v>
      </c>
      <c r="K412" s="138"/>
      <c r="L412" s="138"/>
      <c r="M412" s="138"/>
      <c r="N412" s="138"/>
      <c r="O412" s="138"/>
      <c r="P412" s="138"/>
      <c r="Q412" s="138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x14ac:dyDescent="0.2">
      <c r="A413" s="62" t="s">
        <v>192</v>
      </c>
      <c r="B413" s="67" t="s">
        <v>31</v>
      </c>
      <c r="C413" s="123" t="s">
        <v>192</v>
      </c>
      <c r="D413" s="67" t="s">
        <v>192</v>
      </c>
      <c r="E413" s="143">
        <v>1</v>
      </c>
      <c r="F413" s="64" t="s">
        <v>192</v>
      </c>
      <c r="G413" s="136">
        <v>0</v>
      </c>
      <c r="H413" s="136">
        <v>0</v>
      </c>
      <c r="I413" s="136">
        <v>0</v>
      </c>
      <c r="J413" s="137">
        <f t="shared" si="3"/>
        <v>0</v>
      </c>
      <c r="K413" s="138"/>
      <c r="L413" s="138"/>
      <c r="M413" s="138"/>
      <c r="N413" s="138"/>
      <c r="O413" s="138"/>
      <c r="P413" s="138"/>
      <c r="Q413" s="138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x14ac:dyDescent="0.2">
      <c r="A414" s="62" t="s">
        <v>192</v>
      </c>
      <c r="B414" s="67" t="s">
        <v>31</v>
      </c>
      <c r="C414" s="123" t="s">
        <v>192</v>
      </c>
      <c r="D414" s="67" t="s">
        <v>192</v>
      </c>
      <c r="E414" s="143">
        <v>1</v>
      </c>
      <c r="F414" s="64" t="s">
        <v>192</v>
      </c>
      <c r="G414" s="136">
        <v>0</v>
      </c>
      <c r="H414" s="136">
        <v>0</v>
      </c>
      <c r="I414" s="136">
        <v>0</v>
      </c>
      <c r="J414" s="137">
        <f t="shared" si="3"/>
        <v>0</v>
      </c>
      <c r="K414" s="138"/>
      <c r="L414" s="138"/>
      <c r="M414" s="138"/>
      <c r="N414" s="138"/>
      <c r="O414" s="138"/>
      <c r="P414" s="138"/>
      <c r="Q414" s="138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x14ac:dyDescent="0.2">
      <c r="A415" s="62" t="s">
        <v>192</v>
      </c>
      <c r="B415" s="67" t="s">
        <v>31</v>
      </c>
      <c r="C415" s="123" t="s">
        <v>192</v>
      </c>
      <c r="D415" s="67" t="s">
        <v>192</v>
      </c>
      <c r="E415" s="143">
        <v>1</v>
      </c>
      <c r="F415" s="64" t="s">
        <v>192</v>
      </c>
      <c r="G415" s="136">
        <v>0</v>
      </c>
      <c r="H415" s="136">
        <v>0</v>
      </c>
      <c r="I415" s="136">
        <v>0</v>
      </c>
      <c r="J415" s="137">
        <f t="shared" si="3"/>
        <v>0</v>
      </c>
      <c r="K415" s="138"/>
      <c r="L415" s="138"/>
      <c r="M415" s="138"/>
      <c r="N415" s="138"/>
      <c r="O415" s="138"/>
      <c r="P415" s="138"/>
      <c r="Q415" s="138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x14ac:dyDescent="0.2">
      <c r="A416" s="62" t="s">
        <v>192</v>
      </c>
      <c r="B416" s="67" t="s">
        <v>31</v>
      </c>
      <c r="C416" s="123" t="s">
        <v>192</v>
      </c>
      <c r="D416" s="67" t="s">
        <v>192</v>
      </c>
      <c r="E416" s="143">
        <v>1</v>
      </c>
      <c r="F416" s="64" t="s">
        <v>192</v>
      </c>
      <c r="G416" s="136">
        <v>0</v>
      </c>
      <c r="H416" s="136">
        <v>0</v>
      </c>
      <c r="I416" s="136">
        <v>0</v>
      </c>
      <c r="J416" s="137">
        <f t="shared" si="3"/>
        <v>0</v>
      </c>
      <c r="K416" s="138"/>
      <c r="L416" s="138"/>
      <c r="M416" s="138"/>
      <c r="N416" s="138"/>
      <c r="O416" s="138"/>
      <c r="P416" s="138"/>
      <c r="Q416" s="138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x14ac:dyDescent="0.2">
      <c r="A417" s="62" t="s">
        <v>192</v>
      </c>
      <c r="B417" s="67" t="s">
        <v>31</v>
      </c>
      <c r="C417" s="123" t="s">
        <v>192</v>
      </c>
      <c r="D417" s="67" t="s">
        <v>192</v>
      </c>
      <c r="E417" s="143">
        <v>1</v>
      </c>
      <c r="F417" s="64" t="s">
        <v>192</v>
      </c>
      <c r="G417" s="136">
        <v>0</v>
      </c>
      <c r="H417" s="136">
        <v>0</v>
      </c>
      <c r="I417" s="136">
        <v>0</v>
      </c>
      <c r="J417" s="137">
        <f t="shared" si="3"/>
        <v>0</v>
      </c>
      <c r="K417" s="138"/>
      <c r="L417" s="138"/>
      <c r="M417" s="138"/>
      <c r="N417" s="138"/>
      <c r="O417" s="138"/>
      <c r="P417" s="138"/>
      <c r="Q417" s="138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x14ac:dyDescent="0.2">
      <c r="A418" s="62" t="s">
        <v>192</v>
      </c>
      <c r="B418" s="67" t="s">
        <v>31</v>
      </c>
      <c r="C418" s="123" t="s">
        <v>192</v>
      </c>
      <c r="D418" s="67" t="s">
        <v>192</v>
      </c>
      <c r="E418" s="143">
        <v>1</v>
      </c>
      <c r="F418" s="64" t="s">
        <v>192</v>
      </c>
      <c r="G418" s="136">
        <v>0</v>
      </c>
      <c r="H418" s="136">
        <v>0</v>
      </c>
      <c r="I418" s="136">
        <v>0</v>
      </c>
      <c r="J418" s="137">
        <f t="shared" si="3"/>
        <v>0</v>
      </c>
      <c r="K418" s="138"/>
      <c r="L418" s="138"/>
      <c r="M418" s="138"/>
      <c r="N418" s="138"/>
      <c r="O418" s="138"/>
      <c r="P418" s="138"/>
      <c r="Q418" s="138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x14ac:dyDescent="0.2">
      <c r="A419" s="62" t="s">
        <v>192</v>
      </c>
      <c r="B419" s="67" t="s">
        <v>31</v>
      </c>
      <c r="C419" s="123" t="s">
        <v>192</v>
      </c>
      <c r="D419" s="67" t="s">
        <v>192</v>
      </c>
      <c r="E419" s="143">
        <v>1</v>
      </c>
      <c r="F419" s="64" t="s">
        <v>192</v>
      </c>
      <c r="G419" s="136">
        <v>0</v>
      </c>
      <c r="H419" s="136">
        <v>0</v>
      </c>
      <c r="I419" s="136">
        <v>0</v>
      </c>
      <c r="J419" s="137">
        <f t="shared" si="3"/>
        <v>0</v>
      </c>
      <c r="K419" s="138"/>
      <c r="L419" s="138"/>
      <c r="M419" s="138"/>
      <c r="N419" s="138"/>
      <c r="O419" s="138"/>
      <c r="P419" s="138"/>
      <c r="Q419" s="138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x14ac:dyDescent="0.2">
      <c r="A420" s="62" t="s">
        <v>192</v>
      </c>
      <c r="B420" s="67" t="s">
        <v>31</v>
      </c>
      <c r="C420" s="123" t="s">
        <v>192</v>
      </c>
      <c r="D420" s="67" t="s">
        <v>192</v>
      </c>
      <c r="E420" s="143">
        <v>1</v>
      </c>
      <c r="F420" s="64" t="s">
        <v>192</v>
      </c>
      <c r="G420" s="136">
        <v>0</v>
      </c>
      <c r="H420" s="136">
        <v>0</v>
      </c>
      <c r="I420" s="136">
        <v>0</v>
      </c>
      <c r="J420" s="137">
        <f t="shared" si="3"/>
        <v>0</v>
      </c>
      <c r="K420" s="138"/>
      <c r="L420" s="138"/>
      <c r="M420" s="138"/>
      <c r="N420" s="138"/>
      <c r="O420" s="138"/>
      <c r="P420" s="138"/>
      <c r="Q420" s="138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x14ac:dyDescent="0.2">
      <c r="A421" s="62" t="s">
        <v>192</v>
      </c>
      <c r="B421" s="67" t="s">
        <v>31</v>
      </c>
      <c r="C421" s="123" t="s">
        <v>192</v>
      </c>
      <c r="D421" s="67" t="s">
        <v>192</v>
      </c>
      <c r="E421" s="143">
        <v>1</v>
      </c>
      <c r="F421" s="64" t="s">
        <v>192</v>
      </c>
      <c r="G421" s="136">
        <v>0</v>
      </c>
      <c r="H421" s="136">
        <v>0</v>
      </c>
      <c r="I421" s="136">
        <v>0</v>
      </c>
      <c r="J421" s="137">
        <f t="shared" si="3"/>
        <v>0</v>
      </c>
      <c r="K421" s="138"/>
      <c r="L421" s="138"/>
      <c r="M421" s="138"/>
      <c r="N421" s="138"/>
      <c r="O421" s="138"/>
      <c r="P421" s="138"/>
      <c r="Q421" s="138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x14ac:dyDescent="0.2">
      <c r="A422" s="62" t="s">
        <v>192</v>
      </c>
      <c r="B422" s="67" t="s">
        <v>31</v>
      </c>
      <c r="C422" s="123" t="s">
        <v>192</v>
      </c>
      <c r="D422" s="67" t="s">
        <v>192</v>
      </c>
      <c r="E422" s="143">
        <v>1</v>
      </c>
      <c r="F422" s="64" t="s">
        <v>192</v>
      </c>
      <c r="G422" s="136">
        <v>0</v>
      </c>
      <c r="H422" s="136">
        <v>0</v>
      </c>
      <c r="I422" s="136">
        <v>0</v>
      </c>
      <c r="J422" s="137">
        <f t="shared" si="3"/>
        <v>0</v>
      </c>
      <c r="K422" s="138"/>
      <c r="L422" s="138"/>
      <c r="M422" s="138"/>
      <c r="N422" s="138"/>
      <c r="O422" s="138"/>
      <c r="P422" s="138"/>
      <c r="Q422" s="138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x14ac:dyDescent="0.2">
      <c r="A423" s="62" t="s">
        <v>192</v>
      </c>
      <c r="B423" s="67" t="s">
        <v>31</v>
      </c>
      <c r="C423" s="123" t="s">
        <v>192</v>
      </c>
      <c r="D423" s="67" t="s">
        <v>192</v>
      </c>
      <c r="E423" s="143">
        <v>1</v>
      </c>
      <c r="F423" s="64" t="s">
        <v>192</v>
      </c>
      <c r="G423" s="136">
        <v>0</v>
      </c>
      <c r="H423" s="136">
        <v>0</v>
      </c>
      <c r="I423" s="136">
        <v>0</v>
      </c>
      <c r="J423" s="137">
        <f t="shared" si="3"/>
        <v>0</v>
      </c>
      <c r="K423" s="138"/>
      <c r="L423" s="138"/>
      <c r="M423" s="138"/>
      <c r="N423" s="138"/>
      <c r="O423" s="138"/>
      <c r="P423" s="138"/>
      <c r="Q423" s="138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x14ac:dyDescent="0.2">
      <c r="A424" s="62" t="s">
        <v>192</v>
      </c>
      <c r="B424" s="67" t="s">
        <v>31</v>
      </c>
      <c r="C424" s="123" t="s">
        <v>192</v>
      </c>
      <c r="D424" s="67" t="s">
        <v>192</v>
      </c>
      <c r="E424" s="143">
        <v>1</v>
      </c>
      <c r="F424" s="64" t="s">
        <v>192</v>
      </c>
      <c r="G424" s="136">
        <v>0</v>
      </c>
      <c r="H424" s="136">
        <v>0</v>
      </c>
      <c r="I424" s="136">
        <v>0</v>
      </c>
      <c r="J424" s="137">
        <f t="shared" si="3"/>
        <v>0</v>
      </c>
      <c r="K424" s="138"/>
      <c r="L424" s="138"/>
      <c r="M424" s="138"/>
      <c r="N424" s="138"/>
      <c r="O424" s="138"/>
      <c r="P424" s="138"/>
      <c r="Q424" s="138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x14ac:dyDescent="0.2">
      <c r="A425" s="62" t="s">
        <v>192</v>
      </c>
      <c r="B425" s="67" t="s">
        <v>31</v>
      </c>
      <c r="C425" s="123" t="s">
        <v>192</v>
      </c>
      <c r="D425" s="67" t="s">
        <v>192</v>
      </c>
      <c r="E425" s="143">
        <v>1</v>
      </c>
      <c r="F425" s="64" t="s">
        <v>192</v>
      </c>
      <c r="G425" s="136">
        <v>0</v>
      </c>
      <c r="H425" s="136">
        <v>0</v>
      </c>
      <c r="I425" s="136">
        <v>0</v>
      </c>
      <c r="J425" s="137">
        <f t="shared" si="3"/>
        <v>0</v>
      </c>
      <c r="K425" s="138"/>
      <c r="L425" s="138"/>
      <c r="M425" s="138"/>
      <c r="N425" s="138"/>
      <c r="O425" s="138"/>
      <c r="P425" s="138"/>
      <c r="Q425" s="138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x14ac:dyDescent="0.2">
      <c r="A426" s="62" t="s">
        <v>192</v>
      </c>
      <c r="B426" s="67" t="s">
        <v>31</v>
      </c>
      <c r="C426" s="123" t="s">
        <v>192</v>
      </c>
      <c r="D426" s="67" t="s">
        <v>192</v>
      </c>
      <c r="E426" s="143">
        <v>1</v>
      </c>
      <c r="F426" s="64" t="s">
        <v>192</v>
      </c>
      <c r="G426" s="136">
        <v>0</v>
      </c>
      <c r="H426" s="136">
        <v>0</v>
      </c>
      <c r="I426" s="136">
        <v>0</v>
      </c>
      <c r="J426" s="137">
        <f t="shared" si="3"/>
        <v>0</v>
      </c>
      <c r="K426" s="138"/>
      <c r="L426" s="138"/>
      <c r="M426" s="138"/>
      <c r="N426" s="138"/>
      <c r="O426" s="138"/>
      <c r="P426" s="138"/>
      <c r="Q426" s="138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x14ac:dyDescent="0.2">
      <c r="A427" s="62" t="s">
        <v>192</v>
      </c>
      <c r="B427" s="67" t="s">
        <v>31</v>
      </c>
      <c r="C427" s="123" t="s">
        <v>192</v>
      </c>
      <c r="D427" s="67" t="s">
        <v>192</v>
      </c>
      <c r="E427" s="143">
        <v>1</v>
      </c>
      <c r="F427" s="64" t="s">
        <v>192</v>
      </c>
      <c r="G427" s="136">
        <v>0</v>
      </c>
      <c r="H427" s="136">
        <v>0</v>
      </c>
      <c r="I427" s="136">
        <v>0</v>
      </c>
      <c r="J427" s="137">
        <f t="shared" si="3"/>
        <v>0</v>
      </c>
      <c r="K427" s="138"/>
      <c r="L427" s="138"/>
      <c r="M427" s="138"/>
      <c r="N427" s="138"/>
      <c r="O427" s="138"/>
      <c r="P427" s="138"/>
      <c r="Q427" s="138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x14ac:dyDescent="0.2">
      <c r="A428" s="62" t="s">
        <v>192</v>
      </c>
      <c r="B428" s="67" t="s">
        <v>31</v>
      </c>
      <c r="C428" s="123" t="s">
        <v>192</v>
      </c>
      <c r="D428" s="67" t="s">
        <v>192</v>
      </c>
      <c r="E428" s="143">
        <v>1</v>
      </c>
      <c r="F428" s="64" t="s">
        <v>192</v>
      </c>
      <c r="G428" s="136">
        <v>0</v>
      </c>
      <c r="H428" s="136">
        <v>0</v>
      </c>
      <c r="I428" s="136">
        <v>0</v>
      </c>
      <c r="J428" s="137">
        <f t="shared" si="3"/>
        <v>0</v>
      </c>
      <c r="K428" s="138"/>
      <c r="L428" s="138"/>
      <c r="M428" s="138"/>
      <c r="N428" s="138"/>
      <c r="O428" s="138"/>
      <c r="P428" s="138"/>
      <c r="Q428" s="138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x14ac:dyDescent="0.2">
      <c r="A429" s="62" t="s">
        <v>192</v>
      </c>
      <c r="B429" s="67" t="s">
        <v>31</v>
      </c>
      <c r="C429" s="123" t="s">
        <v>192</v>
      </c>
      <c r="D429" s="67" t="s">
        <v>192</v>
      </c>
      <c r="E429" s="143">
        <v>1</v>
      </c>
      <c r="F429" s="64" t="s">
        <v>192</v>
      </c>
      <c r="G429" s="136">
        <v>0</v>
      </c>
      <c r="H429" s="136">
        <v>0</v>
      </c>
      <c r="I429" s="136">
        <v>0</v>
      </c>
      <c r="J429" s="137">
        <f t="shared" si="3"/>
        <v>0</v>
      </c>
      <c r="K429" s="138"/>
      <c r="L429" s="138"/>
      <c r="M429" s="138"/>
      <c r="N429" s="138"/>
      <c r="O429" s="138"/>
      <c r="P429" s="138"/>
      <c r="Q429" s="138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x14ac:dyDescent="0.2">
      <c r="A430" s="62" t="s">
        <v>192</v>
      </c>
      <c r="B430" s="67" t="s">
        <v>31</v>
      </c>
      <c r="C430" s="123" t="s">
        <v>192</v>
      </c>
      <c r="D430" s="67" t="s">
        <v>192</v>
      </c>
      <c r="E430" s="143">
        <v>1</v>
      </c>
      <c r="F430" s="64" t="s">
        <v>192</v>
      </c>
      <c r="G430" s="136">
        <v>0</v>
      </c>
      <c r="H430" s="136">
        <v>0</v>
      </c>
      <c r="I430" s="136">
        <v>0</v>
      </c>
      <c r="J430" s="137">
        <f t="shared" si="3"/>
        <v>0</v>
      </c>
      <c r="K430" s="138"/>
      <c r="L430" s="138"/>
      <c r="M430" s="138"/>
      <c r="N430" s="138"/>
      <c r="O430" s="138"/>
      <c r="P430" s="138"/>
      <c r="Q430" s="138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x14ac:dyDescent="0.2">
      <c r="A431" s="62" t="s">
        <v>192</v>
      </c>
      <c r="B431" s="67" t="s">
        <v>31</v>
      </c>
      <c r="C431" s="123" t="s">
        <v>192</v>
      </c>
      <c r="D431" s="67" t="s">
        <v>192</v>
      </c>
      <c r="E431" s="143">
        <v>1</v>
      </c>
      <c r="F431" s="64" t="s">
        <v>192</v>
      </c>
      <c r="G431" s="136">
        <v>0</v>
      </c>
      <c r="H431" s="136">
        <v>0</v>
      </c>
      <c r="I431" s="136">
        <v>0</v>
      </c>
      <c r="J431" s="137">
        <f t="shared" si="3"/>
        <v>0</v>
      </c>
      <c r="K431" s="138"/>
      <c r="L431" s="138"/>
      <c r="M431" s="138"/>
      <c r="N431" s="138"/>
      <c r="O431" s="138"/>
      <c r="P431" s="138"/>
      <c r="Q431" s="138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x14ac:dyDescent="0.2">
      <c r="A432" s="62" t="s">
        <v>192</v>
      </c>
      <c r="B432" s="67" t="s">
        <v>31</v>
      </c>
      <c r="C432" s="123" t="s">
        <v>192</v>
      </c>
      <c r="D432" s="67" t="s">
        <v>192</v>
      </c>
      <c r="E432" s="143">
        <v>1</v>
      </c>
      <c r="F432" s="64" t="s">
        <v>192</v>
      </c>
      <c r="G432" s="136">
        <v>0</v>
      </c>
      <c r="H432" s="136">
        <v>0</v>
      </c>
      <c r="I432" s="136">
        <v>0</v>
      </c>
      <c r="J432" s="137">
        <f t="shared" si="3"/>
        <v>0</v>
      </c>
      <c r="K432" s="138"/>
      <c r="L432" s="138"/>
      <c r="M432" s="138"/>
      <c r="N432" s="138"/>
      <c r="O432" s="138"/>
      <c r="P432" s="138"/>
      <c r="Q432" s="138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x14ac:dyDescent="0.2">
      <c r="A433" s="62" t="s">
        <v>192</v>
      </c>
      <c r="B433" s="67" t="s">
        <v>31</v>
      </c>
      <c r="C433" s="123" t="s">
        <v>192</v>
      </c>
      <c r="D433" s="67" t="s">
        <v>192</v>
      </c>
      <c r="E433" s="143">
        <v>1</v>
      </c>
      <c r="F433" s="64" t="s">
        <v>192</v>
      </c>
      <c r="G433" s="136">
        <v>0</v>
      </c>
      <c r="H433" s="136">
        <v>0</v>
      </c>
      <c r="I433" s="136">
        <v>0</v>
      </c>
      <c r="J433" s="137">
        <f t="shared" si="3"/>
        <v>0</v>
      </c>
      <c r="K433" s="138"/>
      <c r="L433" s="138"/>
      <c r="M433" s="138"/>
      <c r="N433" s="138"/>
      <c r="O433" s="138"/>
      <c r="P433" s="138"/>
      <c r="Q433" s="138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x14ac:dyDescent="0.2">
      <c r="A434" s="62" t="s">
        <v>192</v>
      </c>
      <c r="B434" s="67" t="s">
        <v>31</v>
      </c>
      <c r="C434" s="123" t="s">
        <v>192</v>
      </c>
      <c r="D434" s="67" t="s">
        <v>192</v>
      </c>
      <c r="E434" s="143">
        <v>1</v>
      </c>
      <c r="F434" s="64" t="s">
        <v>192</v>
      </c>
      <c r="G434" s="136">
        <v>0</v>
      </c>
      <c r="H434" s="136">
        <v>0</v>
      </c>
      <c r="I434" s="136">
        <v>0</v>
      </c>
      <c r="J434" s="137">
        <f t="shared" si="3"/>
        <v>0</v>
      </c>
      <c r="K434" s="138"/>
      <c r="L434" s="138"/>
      <c r="M434" s="138"/>
      <c r="N434" s="138"/>
      <c r="O434" s="138"/>
      <c r="P434" s="138"/>
      <c r="Q434" s="138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x14ac:dyDescent="0.2">
      <c r="A435" s="62" t="s">
        <v>192</v>
      </c>
      <c r="B435" s="67" t="s">
        <v>31</v>
      </c>
      <c r="C435" s="123" t="s">
        <v>192</v>
      </c>
      <c r="D435" s="67" t="s">
        <v>192</v>
      </c>
      <c r="E435" s="143">
        <v>1</v>
      </c>
      <c r="F435" s="64" t="s">
        <v>192</v>
      </c>
      <c r="G435" s="136">
        <v>0</v>
      </c>
      <c r="H435" s="136">
        <v>0</v>
      </c>
      <c r="I435" s="136">
        <v>0</v>
      </c>
      <c r="J435" s="137">
        <f t="shared" si="3"/>
        <v>0</v>
      </c>
      <c r="K435" s="138"/>
      <c r="L435" s="138"/>
      <c r="M435" s="138"/>
      <c r="N435" s="138"/>
      <c r="O435" s="138"/>
      <c r="P435" s="138"/>
      <c r="Q435" s="138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x14ac:dyDescent="0.2">
      <c r="A436" s="62" t="s">
        <v>192</v>
      </c>
      <c r="B436" s="67" t="s">
        <v>31</v>
      </c>
      <c r="C436" s="123" t="s">
        <v>192</v>
      </c>
      <c r="D436" s="67" t="s">
        <v>192</v>
      </c>
      <c r="E436" s="143">
        <v>1</v>
      </c>
      <c r="F436" s="64" t="s">
        <v>192</v>
      </c>
      <c r="G436" s="136">
        <v>0</v>
      </c>
      <c r="H436" s="136">
        <v>0</v>
      </c>
      <c r="I436" s="136">
        <v>0</v>
      </c>
      <c r="J436" s="137">
        <f t="shared" si="3"/>
        <v>0</v>
      </c>
      <c r="K436" s="138"/>
      <c r="L436" s="138"/>
      <c r="M436" s="138"/>
      <c r="N436" s="138"/>
      <c r="O436" s="138"/>
      <c r="P436" s="138"/>
      <c r="Q436" s="138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x14ac:dyDescent="0.2">
      <c r="A437" s="62" t="s">
        <v>192</v>
      </c>
      <c r="B437" s="67" t="s">
        <v>31</v>
      </c>
      <c r="C437" s="123" t="s">
        <v>192</v>
      </c>
      <c r="D437" s="67" t="s">
        <v>192</v>
      </c>
      <c r="E437" s="143">
        <v>1</v>
      </c>
      <c r="F437" s="64" t="s">
        <v>192</v>
      </c>
      <c r="G437" s="136">
        <v>0</v>
      </c>
      <c r="H437" s="136">
        <v>0</v>
      </c>
      <c r="I437" s="136">
        <v>0</v>
      </c>
      <c r="J437" s="137">
        <f t="shared" si="3"/>
        <v>0</v>
      </c>
      <c r="K437" s="138"/>
      <c r="L437" s="138"/>
      <c r="M437" s="138"/>
      <c r="N437" s="138"/>
      <c r="O437" s="138"/>
      <c r="P437" s="138"/>
      <c r="Q437" s="138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x14ac:dyDescent="0.2">
      <c r="A438" s="62" t="s">
        <v>192</v>
      </c>
      <c r="B438" s="67" t="s">
        <v>31</v>
      </c>
      <c r="C438" s="123" t="s">
        <v>192</v>
      </c>
      <c r="D438" s="67" t="s">
        <v>192</v>
      </c>
      <c r="E438" s="143">
        <v>1</v>
      </c>
      <c r="F438" s="64" t="s">
        <v>192</v>
      </c>
      <c r="G438" s="136">
        <v>0</v>
      </c>
      <c r="H438" s="136">
        <v>0</v>
      </c>
      <c r="I438" s="136">
        <v>0</v>
      </c>
      <c r="J438" s="137">
        <f t="shared" si="3"/>
        <v>0</v>
      </c>
      <c r="K438" s="138"/>
      <c r="L438" s="138"/>
      <c r="M438" s="138"/>
      <c r="N438" s="138"/>
      <c r="O438" s="138"/>
      <c r="P438" s="138"/>
      <c r="Q438" s="138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x14ac:dyDescent="0.2">
      <c r="A439" s="62" t="s">
        <v>192</v>
      </c>
      <c r="B439" s="67" t="s">
        <v>31</v>
      </c>
      <c r="C439" s="123" t="s">
        <v>192</v>
      </c>
      <c r="D439" s="67" t="s">
        <v>192</v>
      </c>
      <c r="E439" s="143">
        <v>1</v>
      </c>
      <c r="F439" s="64" t="s">
        <v>192</v>
      </c>
      <c r="G439" s="136">
        <v>0</v>
      </c>
      <c r="H439" s="136">
        <v>0</v>
      </c>
      <c r="I439" s="136">
        <v>0</v>
      </c>
      <c r="J439" s="137">
        <f t="shared" si="3"/>
        <v>0</v>
      </c>
      <c r="K439" s="138"/>
      <c r="L439" s="138"/>
      <c r="M439" s="138"/>
      <c r="N439" s="138"/>
      <c r="O439" s="138"/>
      <c r="P439" s="138"/>
      <c r="Q439" s="138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x14ac:dyDescent="0.2">
      <c r="A440" s="62" t="s">
        <v>192</v>
      </c>
      <c r="B440" s="67" t="s">
        <v>31</v>
      </c>
      <c r="C440" s="123" t="s">
        <v>192</v>
      </c>
      <c r="D440" s="67" t="s">
        <v>192</v>
      </c>
      <c r="E440" s="143">
        <v>1</v>
      </c>
      <c r="F440" s="64" t="s">
        <v>192</v>
      </c>
      <c r="G440" s="136">
        <v>0</v>
      </c>
      <c r="H440" s="136">
        <v>0</v>
      </c>
      <c r="I440" s="136">
        <v>0</v>
      </c>
      <c r="J440" s="137">
        <f t="shared" si="3"/>
        <v>0</v>
      </c>
      <c r="K440" s="138"/>
      <c r="L440" s="138"/>
      <c r="M440" s="138"/>
      <c r="N440" s="138"/>
      <c r="O440" s="138"/>
      <c r="P440" s="138"/>
      <c r="Q440" s="138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x14ac:dyDescent="0.2">
      <c r="A441" s="62" t="s">
        <v>192</v>
      </c>
      <c r="B441" s="67" t="s">
        <v>31</v>
      </c>
      <c r="C441" s="123" t="s">
        <v>192</v>
      </c>
      <c r="D441" s="67" t="s">
        <v>192</v>
      </c>
      <c r="E441" s="143">
        <v>1</v>
      </c>
      <c r="F441" s="64" t="s">
        <v>192</v>
      </c>
      <c r="G441" s="136">
        <v>0</v>
      </c>
      <c r="H441" s="136">
        <v>0</v>
      </c>
      <c r="I441" s="136">
        <v>0</v>
      </c>
      <c r="J441" s="137">
        <f t="shared" si="3"/>
        <v>0</v>
      </c>
      <c r="K441" s="138"/>
      <c r="L441" s="138"/>
      <c r="M441" s="138"/>
      <c r="N441" s="138"/>
      <c r="O441" s="138"/>
      <c r="P441" s="138"/>
      <c r="Q441" s="138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x14ac:dyDescent="0.2">
      <c r="A442" s="62" t="s">
        <v>192</v>
      </c>
      <c r="B442" s="67" t="s">
        <v>31</v>
      </c>
      <c r="C442" s="123" t="s">
        <v>192</v>
      </c>
      <c r="D442" s="67" t="s">
        <v>192</v>
      </c>
      <c r="E442" s="143">
        <v>1</v>
      </c>
      <c r="F442" s="64" t="s">
        <v>192</v>
      </c>
      <c r="G442" s="136">
        <v>0</v>
      </c>
      <c r="H442" s="136">
        <v>0</v>
      </c>
      <c r="I442" s="136">
        <v>0</v>
      </c>
      <c r="J442" s="137">
        <f t="shared" si="3"/>
        <v>0</v>
      </c>
      <c r="K442" s="138"/>
      <c r="L442" s="138"/>
      <c r="M442" s="138"/>
      <c r="N442" s="138"/>
      <c r="O442" s="138"/>
      <c r="P442" s="138"/>
      <c r="Q442" s="138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x14ac:dyDescent="0.2">
      <c r="A443" s="62" t="s">
        <v>192</v>
      </c>
      <c r="B443" s="67" t="s">
        <v>31</v>
      </c>
      <c r="C443" s="123" t="s">
        <v>192</v>
      </c>
      <c r="D443" s="67" t="s">
        <v>192</v>
      </c>
      <c r="E443" s="143">
        <v>1</v>
      </c>
      <c r="F443" s="64" t="s">
        <v>192</v>
      </c>
      <c r="G443" s="136">
        <v>0</v>
      </c>
      <c r="H443" s="136">
        <v>0</v>
      </c>
      <c r="I443" s="136">
        <v>0</v>
      </c>
      <c r="J443" s="137">
        <f t="shared" si="3"/>
        <v>0</v>
      </c>
      <c r="K443" s="138"/>
      <c r="L443" s="138"/>
      <c r="M443" s="138"/>
      <c r="N443" s="138"/>
      <c r="O443" s="138"/>
      <c r="P443" s="138"/>
      <c r="Q443" s="138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x14ac:dyDescent="0.2">
      <c r="A444" s="62" t="s">
        <v>192</v>
      </c>
      <c r="B444" s="67" t="s">
        <v>31</v>
      </c>
      <c r="C444" s="123" t="s">
        <v>192</v>
      </c>
      <c r="D444" s="67" t="s">
        <v>192</v>
      </c>
      <c r="E444" s="143">
        <v>1</v>
      </c>
      <c r="F444" s="64" t="s">
        <v>192</v>
      </c>
      <c r="G444" s="136">
        <v>0</v>
      </c>
      <c r="H444" s="136">
        <v>0</v>
      </c>
      <c r="I444" s="136">
        <v>0</v>
      </c>
      <c r="J444" s="137">
        <f t="shared" si="3"/>
        <v>0</v>
      </c>
      <c r="K444" s="138"/>
      <c r="L444" s="138"/>
      <c r="M444" s="138"/>
      <c r="N444" s="138"/>
      <c r="O444" s="138"/>
      <c r="P444" s="138"/>
      <c r="Q444" s="138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x14ac:dyDescent="0.2">
      <c r="A445" s="62" t="s">
        <v>192</v>
      </c>
      <c r="B445" s="67" t="s">
        <v>31</v>
      </c>
      <c r="C445" s="123" t="s">
        <v>192</v>
      </c>
      <c r="D445" s="67" t="s">
        <v>192</v>
      </c>
      <c r="E445" s="143">
        <v>1</v>
      </c>
      <c r="F445" s="64" t="s">
        <v>192</v>
      </c>
      <c r="G445" s="136">
        <v>0</v>
      </c>
      <c r="H445" s="136">
        <v>0</v>
      </c>
      <c r="I445" s="136">
        <v>0</v>
      </c>
      <c r="J445" s="137">
        <f t="shared" si="3"/>
        <v>0</v>
      </c>
      <c r="K445" s="138"/>
      <c r="L445" s="138"/>
      <c r="M445" s="138"/>
      <c r="N445" s="138"/>
      <c r="O445" s="138"/>
      <c r="P445" s="138"/>
      <c r="Q445" s="138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x14ac:dyDescent="0.2">
      <c r="A446" s="62" t="s">
        <v>192</v>
      </c>
      <c r="B446" s="67" t="s">
        <v>31</v>
      </c>
      <c r="C446" s="123" t="s">
        <v>192</v>
      </c>
      <c r="D446" s="67" t="s">
        <v>192</v>
      </c>
      <c r="E446" s="143">
        <v>1</v>
      </c>
      <c r="F446" s="64" t="s">
        <v>192</v>
      </c>
      <c r="G446" s="136">
        <v>0</v>
      </c>
      <c r="H446" s="136">
        <v>0</v>
      </c>
      <c r="I446" s="136">
        <v>0</v>
      </c>
      <c r="J446" s="137">
        <f t="shared" si="3"/>
        <v>0</v>
      </c>
      <c r="K446" s="138"/>
      <c r="L446" s="138"/>
      <c r="M446" s="138"/>
      <c r="N446" s="138"/>
      <c r="O446" s="138"/>
      <c r="P446" s="138"/>
      <c r="Q446" s="138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x14ac:dyDescent="0.2">
      <c r="A447" s="62" t="s">
        <v>192</v>
      </c>
      <c r="B447" s="48" t="s">
        <v>31</v>
      </c>
      <c r="C447" s="66" t="s">
        <v>192</v>
      </c>
      <c r="D447" s="48" t="s">
        <v>192</v>
      </c>
      <c r="E447" s="143">
        <v>1</v>
      </c>
      <c r="F447" s="64" t="s">
        <v>192</v>
      </c>
      <c r="G447" s="136">
        <v>0</v>
      </c>
      <c r="H447" s="136">
        <v>0</v>
      </c>
      <c r="I447" s="136">
        <v>0</v>
      </c>
      <c r="J447" s="137">
        <f t="shared" si="3"/>
        <v>0</v>
      </c>
      <c r="K447" s="138"/>
      <c r="L447" s="138"/>
      <c r="M447" s="138"/>
      <c r="N447" s="138"/>
      <c r="O447" s="138"/>
      <c r="P447" s="138"/>
      <c r="Q447" s="138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x14ac:dyDescent="0.2">
      <c r="A448" s="62" t="s">
        <v>192</v>
      </c>
      <c r="B448" s="48" t="s">
        <v>31</v>
      </c>
      <c r="C448" s="66" t="s">
        <v>192</v>
      </c>
      <c r="D448" s="48" t="s">
        <v>192</v>
      </c>
      <c r="E448" s="143">
        <v>1</v>
      </c>
      <c r="F448" s="64" t="s">
        <v>192</v>
      </c>
      <c r="G448" s="136">
        <v>0</v>
      </c>
      <c r="H448" s="136">
        <v>0</v>
      </c>
      <c r="I448" s="136">
        <v>0</v>
      </c>
      <c r="J448" s="137">
        <f t="shared" si="3"/>
        <v>0</v>
      </c>
      <c r="K448" s="138"/>
      <c r="L448" s="138"/>
      <c r="M448" s="138"/>
      <c r="N448" s="138"/>
      <c r="O448" s="138"/>
      <c r="P448" s="138"/>
      <c r="Q448" s="138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x14ac:dyDescent="0.2">
      <c r="A449" s="62" t="s">
        <v>192</v>
      </c>
      <c r="B449" s="48" t="s">
        <v>31</v>
      </c>
      <c r="C449" s="66" t="s">
        <v>192</v>
      </c>
      <c r="D449" s="48" t="s">
        <v>192</v>
      </c>
      <c r="E449" s="143">
        <v>1</v>
      </c>
      <c r="F449" s="64" t="s">
        <v>192</v>
      </c>
      <c r="G449" s="136">
        <v>0</v>
      </c>
      <c r="H449" s="136">
        <v>0</v>
      </c>
      <c r="I449" s="136">
        <v>0</v>
      </c>
      <c r="J449" s="137">
        <f t="shared" si="3"/>
        <v>0</v>
      </c>
      <c r="K449" s="138"/>
      <c r="L449" s="138"/>
      <c r="M449" s="138"/>
      <c r="N449" s="138"/>
      <c r="O449" s="138"/>
      <c r="P449" s="138"/>
      <c r="Q449" s="138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x14ac:dyDescent="0.2">
      <c r="A450" s="117" t="s">
        <v>192</v>
      </c>
      <c r="B450" s="67" t="s">
        <v>31</v>
      </c>
      <c r="C450" s="180" t="s">
        <v>192</v>
      </c>
      <c r="D450" s="67" t="s">
        <v>192</v>
      </c>
      <c r="E450" s="144">
        <v>1</v>
      </c>
      <c r="F450" s="188" t="s">
        <v>192</v>
      </c>
      <c r="G450" s="140">
        <v>0</v>
      </c>
      <c r="H450" s="136">
        <v>0</v>
      </c>
      <c r="I450" s="136">
        <v>0</v>
      </c>
      <c r="J450" s="141">
        <f t="shared" si="3"/>
        <v>0</v>
      </c>
      <c r="K450" s="142"/>
      <c r="L450" s="142"/>
      <c r="M450" s="142"/>
      <c r="N450" s="142"/>
      <c r="O450" s="142"/>
      <c r="P450" s="142"/>
      <c r="Q450" s="142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  <c r="AB450" s="105"/>
      <c r="AC450" s="105"/>
      <c r="AD450" s="105"/>
    </row>
    <row r="451" spans="1:30" x14ac:dyDescent="0.2">
      <c r="A451" s="117" t="s">
        <v>192</v>
      </c>
      <c r="B451" s="67" t="s">
        <v>31</v>
      </c>
      <c r="C451" s="180" t="s">
        <v>192</v>
      </c>
      <c r="D451" s="67" t="s">
        <v>192</v>
      </c>
      <c r="E451" s="144">
        <v>1</v>
      </c>
      <c r="F451" s="188" t="s">
        <v>192</v>
      </c>
      <c r="G451" s="140">
        <v>0</v>
      </c>
      <c r="H451" s="140">
        <v>0</v>
      </c>
      <c r="I451" s="140">
        <v>0</v>
      </c>
      <c r="J451" s="141">
        <f t="shared" si="3"/>
        <v>0</v>
      </c>
      <c r="K451" s="142"/>
      <c r="L451" s="142"/>
      <c r="M451" s="142"/>
      <c r="N451" s="142"/>
      <c r="O451" s="142"/>
      <c r="P451" s="142"/>
      <c r="Q451" s="142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  <c r="AB451" s="105"/>
      <c r="AC451" s="105"/>
      <c r="AD451" s="105"/>
    </row>
    <row r="452" spans="1:30" s="106" customFormat="1" x14ac:dyDescent="0.2">
      <c r="A452" s="61" t="s">
        <v>350</v>
      </c>
      <c r="B452" s="48" t="s">
        <v>33</v>
      </c>
      <c r="C452" s="195" t="s">
        <v>188</v>
      </c>
      <c r="D452" s="48" t="s">
        <v>190</v>
      </c>
      <c r="E452" s="143">
        <v>1</v>
      </c>
      <c r="F452" s="87" t="s">
        <v>614</v>
      </c>
      <c r="G452" s="136">
        <v>0</v>
      </c>
      <c r="H452" s="147">
        <v>1186.96</v>
      </c>
      <c r="I452" s="147">
        <v>4747.84</v>
      </c>
      <c r="J452" s="137">
        <f t="shared" si="3"/>
        <v>5934.8</v>
      </c>
      <c r="K452" s="138"/>
      <c r="L452" s="138"/>
      <c r="M452" s="138"/>
      <c r="N452" s="138"/>
      <c r="O452" s="138"/>
      <c r="P452" s="138"/>
      <c r="Q452" s="138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x14ac:dyDescent="0.2">
      <c r="A453" s="126" t="s">
        <v>808</v>
      </c>
      <c r="B453" s="48" t="s">
        <v>33</v>
      </c>
      <c r="C453" s="195" t="s">
        <v>188</v>
      </c>
      <c r="D453" s="48" t="s">
        <v>190</v>
      </c>
      <c r="E453" s="143">
        <v>1</v>
      </c>
      <c r="F453" s="87" t="s">
        <v>381</v>
      </c>
      <c r="G453" s="136">
        <v>0</v>
      </c>
      <c r="H453" s="147">
        <v>1186.96</v>
      </c>
      <c r="I453" s="147">
        <v>4747.84</v>
      </c>
      <c r="J453" s="137">
        <f t="shared" si="3"/>
        <v>5934.8</v>
      </c>
      <c r="K453" s="138"/>
      <c r="L453" s="138"/>
      <c r="M453" s="138"/>
      <c r="N453" s="138"/>
      <c r="O453" s="138"/>
      <c r="P453" s="138"/>
      <c r="Q453" s="138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x14ac:dyDescent="0.2">
      <c r="A454" s="126" t="s">
        <v>404</v>
      </c>
      <c r="B454" s="48" t="s">
        <v>33</v>
      </c>
      <c r="C454" s="195" t="s">
        <v>187</v>
      </c>
      <c r="D454" s="48" t="s">
        <v>190</v>
      </c>
      <c r="E454" s="143">
        <v>1</v>
      </c>
      <c r="F454" s="63" t="s">
        <v>362</v>
      </c>
      <c r="G454" s="136">
        <v>0</v>
      </c>
      <c r="H454" s="147">
        <v>1186.96</v>
      </c>
      <c r="I454" s="147">
        <v>4747.84</v>
      </c>
      <c r="J454" s="137">
        <f t="shared" si="3"/>
        <v>5934.8</v>
      </c>
      <c r="K454" s="138"/>
      <c r="L454" s="138"/>
      <c r="M454" s="138"/>
      <c r="N454" s="138"/>
      <c r="O454" s="138"/>
      <c r="P454" s="138"/>
      <c r="Q454" s="138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x14ac:dyDescent="0.2">
      <c r="A455" s="126" t="s">
        <v>883</v>
      </c>
      <c r="B455" s="48" t="s">
        <v>33</v>
      </c>
      <c r="C455" s="83" t="s">
        <v>212</v>
      </c>
      <c r="D455" s="48" t="s">
        <v>190</v>
      </c>
      <c r="E455" s="143">
        <v>1</v>
      </c>
      <c r="F455" s="86" t="s">
        <v>623</v>
      </c>
      <c r="G455" s="136">
        <v>0</v>
      </c>
      <c r="H455" s="147">
        <v>1186.96</v>
      </c>
      <c r="I455" s="147">
        <v>4747.84</v>
      </c>
      <c r="J455" s="137">
        <f t="shared" si="3"/>
        <v>5934.8</v>
      </c>
      <c r="K455" s="138"/>
      <c r="L455" s="138"/>
      <c r="M455" s="138"/>
      <c r="N455" s="138"/>
      <c r="O455" s="138"/>
      <c r="P455" s="138"/>
      <c r="Q455" s="138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x14ac:dyDescent="0.2">
      <c r="A456" s="61" t="s">
        <v>350</v>
      </c>
      <c r="B456" s="48" t="s">
        <v>33</v>
      </c>
      <c r="C456" s="125" t="s">
        <v>191</v>
      </c>
      <c r="D456" s="48" t="s">
        <v>190</v>
      </c>
      <c r="E456" s="143">
        <v>1</v>
      </c>
      <c r="F456" s="204" t="s">
        <v>763</v>
      </c>
      <c r="G456" s="136">
        <v>0</v>
      </c>
      <c r="H456" s="147">
        <v>1186.96</v>
      </c>
      <c r="I456" s="147">
        <v>4747.84</v>
      </c>
      <c r="J456" s="137">
        <f t="shared" si="3"/>
        <v>5934.8</v>
      </c>
      <c r="K456" s="138"/>
      <c r="L456" s="138"/>
      <c r="M456" s="138"/>
      <c r="N456" s="138"/>
      <c r="O456" s="138"/>
      <c r="P456" s="138"/>
      <c r="Q456" s="138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x14ac:dyDescent="0.2">
      <c r="A457" s="126" t="s">
        <v>404</v>
      </c>
      <c r="B457" s="48" t="s">
        <v>33</v>
      </c>
      <c r="C457" s="125" t="s">
        <v>187</v>
      </c>
      <c r="D457" s="48" t="s">
        <v>190</v>
      </c>
      <c r="E457" s="143">
        <v>1</v>
      </c>
      <c r="F457" s="214" t="s">
        <v>890</v>
      </c>
      <c r="G457" s="136">
        <v>0</v>
      </c>
      <c r="H457" s="147">
        <v>1186.96</v>
      </c>
      <c r="I457" s="147">
        <v>4747.84</v>
      </c>
      <c r="J457" s="137">
        <f t="shared" si="3"/>
        <v>5934.8</v>
      </c>
      <c r="K457" s="138"/>
      <c r="L457" s="138"/>
      <c r="M457" s="138"/>
      <c r="N457" s="138"/>
      <c r="O457" s="138"/>
      <c r="P457" s="138"/>
      <c r="Q457" s="138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x14ac:dyDescent="0.2">
      <c r="A458" s="126" t="s">
        <v>611</v>
      </c>
      <c r="B458" s="48" t="s">
        <v>33</v>
      </c>
      <c r="C458" s="195" t="s">
        <v>212</v>
      </c>
      <c r="D458" s="48" t="s">
        <v>190</v>
      </c>
      <c r="E458" s="143">
        <v>1</v>
      </c>
      <c r="F458" s="87" t="s">
        <v>612</v>
      </c>
      <c r="G458" s="136">
        <v>0</v>
      </c>
      <c r="H458" s="147">
        <v>1186.96</v>
      </c>
      <c r="I458" s="147">
        <v>4747.84</v>
      </c>
      <c r="J458" s="137">
        <f t="shared" si="3"/>
        <v>5934.8</v>
      </c>
      <c r="K458" s="138"/>
      <c r="L458" s="138"/>
      <c r="M458" s="138"/>
      <c r="N458" s="138"/>
      <c r="O458" s="138"/>
      <c r="P458" s="138"/>
      <c r="Q458" s="138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x14ac:dyDescent="0.2">
      <c r="A459" s="126" t="s">
        <v>404</v>
      </c>
      <c r="B459" s="48" t="s">
        <v>33</v>
      </c>
      <c r="C459" s="195" t="s">
        <v>212</v>
      </c>
      <c r="D459" s="48" t="s">
        <v>190</v>
      </c>
      <c r="E459" s="143">
        <v>1</v>
      </c>
      <c r="F459" s="102" t="s">
        <v>356</v>
      </c>
      <c r="G459" s="136">
        <v>0</v>
      </c>
      <c r="H459" s="147">
        <v>1186.96</v>
      </c>
      <c r="I459" s="147">
        <v>4747.84</v>
      </c>
      <c r="J459" s="137">
        <f t="shared" si="3"/>
        <v>5934.8</v>
      </c>
      <c r="K459" s="138"/>
      <c r="L459" s="138"/>
      <c r="M459" s="138"/>
      <c r="N459" s="138"/>
      <c r="O459" s="138"/>
      <c r="P459" s="138"/>
      <c r="Q459" s="138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x14ac:dyDescent="0.2">
      <c r="A460" s="61" t="s">
        <v>351</v>
      </c>
      <c r="B460" s="48" t="s">
        <v>33</v>
      </c>
      <c r="C460" s="65" t="s">
        <v>345</v>
      </c>
      <c r="D460" s="48" t="s">
        <v>190</v>
      </c>
      <c r="E460" s="143">
        <v>1</v>
      </c>
      <c r="F460" s="63" t="s">
        <v>319</v>
      </c>
      <c r="G460" s="136">
        <v>0</v>
      </c>
      <c r="H460" s="136">
        <v>1186.96</v>
      </c>
      <c r="I460" s="136">
        <v>4747.84</v>
      </c>
      <c r="J460" s="137">
        <f t="shared" si="3"/>
        <v>5934.8</v>
      </c>
      <c r="K460" s="138"/>
      <c r="L460" s="138"/>
      <c r="M460" s="138"/>
      <c r="N460" s="138"/>
      <c r="O460" s="138"/>
      <c r="P460" s="138"/>
      <c r="Q460" s="138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s="95" customFormat="1" x14ac:dyDescent="0.2">
      <c r="A461" s="126" t="s">
        <v>814</v>
      </c>
      <c r="B461" s="48" t="s">
        <v>33</v>
      </c>
      <c r="C461" s="195" t="s">
        <v>188</v>
      </c>
      <c r="D461" s="48" t="s">
        <v>190</v>
      </c>
      <c r="E461" s="143">
        <v>1</v>
      </c>
      <c r="F461" s="86" t="s">
        <v>445</v>
      </c>
      <c r="G461" s="136">
        <v>0</v>
      </c>
      <c r="H461" s="136">
        <v>1186.96</v>
      </c>
      <c r="I461" s="136">
        <v>4747.84</v>
      </c>
      <c r="J461" s="137">
        <f t="shared" si="3"/>
        <v>5934.8</v>
      </c>
      <c r="K461" s="138"/>
      <c r="L461" s="138"/>
      <c r="M461" s="138"/>
      <c r="N461" s="138"/>
      <c r="O461" s="138"/>
      <c r="P461" s="138"/>
      <c r="Q461" s="138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x14ac:dyDescent="0.2">
      <c r="A462" s="126" t="s">
        <v>666</v>
      </c>
      <c r="B462" s="48" t="s">
        <v>33</v>
      </c>
      <c r="C462" s="83" t="s">
        <v>188</v>
      </c>
      <c r="D462" s="48" t="s">
        <v>189</v>
      </c>
      <c r="E462" s="143">
        <v>1</v>
      </c>
      <c r="F462" s="220" t="s">
        <v>382</v>
      </c>
      <c r="G462" s="136">
        <v>0</v>
      </c>
      <c r="H462" s="136">
        <v>0</v>
      </c>
      <c r="I462" s="136">
        <v>4747.84</v>
      </c>
      <c r="J462" s="137">
        <f t="shared" si="3"/>
        <v>4747.84</v>
      </c>
      <c r="K462" s="138"/>
      <c r="L462" s="138"/>
      <c r="M462" s="138"/>
      <c r="N462" s="138"/>
      <c r="O462" s="138"/>
      <c r="P462" s="138"/>
      <c r="Q462" s="138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x14ac:dyDescent="0.2">
      <c r="A463" s="61" t="s">
        <v>350</v>
      </c>
      <c r="B463" s="48" t="s">
        <v>33</v>
      </c>
      <c r="C463" s="182" t="s">
        <v>191</v>
      </c>
      <c r="D463" s="48" t="s">
        <v>190</v>
      </c>
      <c r="E463" s="143">
        <v>1</v>
      </c>
      <c r="F463" s="204" t="s">
        <v>789</v>
      </c>
      <c r="G463" s="136">
        <v>0</v>
      </c>
      <c r="H463" s="136">
        <v>1186.96</v>
      </c>
      <c r="I463" s="136">
        <v>4747.84</v>
      </c>
      <c r="J463" s="137">
        <f t="shared" si="3"/>
        <v>5934.8</v>
      </c>
      <c r="K463" s="138"/>
      <c r="L463" s="138"/>
      <c r="M463" s="138"/>
      <c r="N463" s="138"/>
      <c r="O463" s="138"/>
      <c r="P463" s="138"/>
      <c r="Q463" s="138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x14ac:dyDescent="0.2">
      <c r="A464" s="61" t="s">
        <v>350</v>
      </c>
      <c r="B464" s="48" t="s">
        <v>33</v>
      </c>
      <c r="C464" s="48" t="s">
        <v>188</v>
      </c>
      <c r="D464" s="48" t="s">
        <v>190</v>
      </c>
      <c r="E464" s="143">
        <v>1</v>
      </c>
      <c r="F464" s="63" t="s">
        <v>335</v>
      </c>
      <c r="G464" s="136">
        <v>0</v>
      </c>
      <c r="H464" s="147">
        <v>1186.96</v>
      </c>
      <c r="I464" s="147">
        <v>4747.84</v>
      </c>
      <c r="J464" s="137">
        <f t="shared" si="3"/>
        <v>5934.8</v>
      </c>
      <c r="K464" s="138"/>
      <c r="L464" s="138"/>
      <c r="M464" s="138"/>
      <c r="N464" s="138"/>
      <c r="O464" s="138"/>
      <c r="P464" s="138"/>
      <c r="Q464" s="138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x14ac:dyDescent="0.2">
      <c r="A465" s="126" t="s">
        <v>816</v>
      </c>
      <c r="B465" s="48" t="s">
        <v>33</v>
      </c>
      <c r="C465" s="83" t="s">
        <v>188</v>
      </c>
      <c r="D465" s="48" t="s">
        <v>190</v>
      </c>
      <c r="E465" s="143">
        <v>1</v>
      </c>
      <c r="F465" s="87" t="s">
        <v>409</v>
      </c>
      <c r="G465" s="136">
        <v>0</v>
      </c>
      <c r="H465" s="147">
        <v>1186.96</v>
      </c>
      <c r="I465" s="147">
        <v>4747.84</v>
      </c>
      <c r="J465" s="137">
        <f t="shared" si="3"/>
        <v>5934.8</v>
      </c>
      <c r="K465" s="138"/>
      <c r="L465" s="138"/>
      <c r="M465" s="138"/>
      <c r="N465" s="138"/>
      <c r="O465" s="138"/>
      <c r="P465" s="138"/>
      <c r="Q465" s="138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x14ac:dyDescent="0.2">
      <c r="A466" s="126" t="s">
        <v>984</v>
      </c>
      <c r="B466" s="48" t="s">
        <v>33</v>
      </c>
      <c r="C466" s="83" t="s">
        <v>191</v>
      </c>
      <c r="D466" s="48" t="s">
        <v>190</v>
      </c>
      <c r="E466" s="143">
        <v>1</v>
      </c>
      <c r="F466" s="87" t="s">
        <v>983</v>
      </c>
      <c r="G466" s="136">
        <v>0</v>
      </c>
      <c r="H466" s="147">
        <v>1186.96</v>
      </c>
      <c r="I466" s="147">
        <v>4747.84</v>
      </c>
      <c r="J466" s="137">
        <f t="shared" si="3"/>
        <v>5934.8</v>
      </c>
      <c r="K466" s="138"/>
      <c r="L466" s="138"/>
      <c r="M466" s="138"/>
      <c r="N466" s="138"/>
      <c r="O466" s="138"/>
      <c r="P466" s="138"/>
      <c r="Q466" s="138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x14ac:dyDescent="0.2">
      <c r="A467" s="61" t="s">
        <v>819</v>
      </c>
      <c r="B467" s="48" t="s">
        <v>33</v>
      </c>
      <c r="C467" s="48" t="s">
        <v>188</v>
      </c>
      <c r="D467" s="48" t="s">
        <v>190</v>
      </c>
      <c r="E467" s="143">
        <v>1</v>
      </c>
      <c r="F467" s="170" t="s">
        <v>378</v>
      </c>
      <c r="G467" s="136">
        <v>0</v>
      </c>
      <c r="H467" s="147">
        <v>1186.96</v>
      </c>
      <c r="I467" s="147">
        <v>4747.84</v>
      </c>
      <c r="J467" s="137">
        <f t="shared" si="3"/>
        <v>5934.8</v>
      </c>
      <c r="K467" s="138"/>
      <c r="L467" s="138"/>
      <c r="M467" s="138"/>
      <c r="N467" s="138"/>
      <c r="O467" s="138"/>
      <c r="P467" s="138"/>
      <c r="Q467" s="138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x14ac:dyDescent="0.2">
      <c r="A468" s="61" t="s">
        <v>350</v>
      </c>
      <c r="B468" s="48" t="s">
        <v>33</v>
      </c>
      <c r="C468" s="48" t="s">
        <v>213</v>
      </c>
      <c r="D468" s="48" t="s">
        <v>190</v>
      </c>
      <c r="E468" s="143">
        <v>1</v>
      </c>
      <c r="F468" s="63" t="s">
        <v>344</v>
      </c>
      <c r="G468" s="136">
        <v>0</v>
      </c>
      <c r="H468" s="147">
        <v>1186.96</v>
      </c>
      <c r="I468" s="147">
        <v>4747.84</v>
      </c>
      <c r="J468" s="137">
        <f t="shared" si="3"/>
        <v>5934.8</v>
      </c>
      <c r="K468" s="138"/>
      <c r="L468" s="138"/>
      <c r="M468" s="138"/>
      <c r="N468" s="138"/>
      <c r="O468" s="138"/>
      <c r="P468" s="138"/>
      <c r="Q468" s="138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x14ac:dyDescent="0.2">
      <c r="A469" s="61" t="s">
        <v>350</v>
      </c>
      <c r="B469" s="48" t="s">
        <v>33</v>
      </c>
      <c r="C469" s="48" t="s">
        <v>186</v>
      </c>
      <c r="D469" s="48" t="s">
        <v>190</v>
      </c>
      <c r="E469" s="143">
        <v>1</v>
      </c>
      <c r="F469" s="63" t="s">
        <v>333</v>
      </c>
      <c r="G469" s="136">
        <v>0</v>
      </c>
      <c r="H469" s="147">
        <v>1186.96</v>
      </c>
      <c r="I469" s="147">
        <v>4747.84</v>
      </c>
      <c r="J469" s="137">
        <f t="shared" si="3"/>
        <v>5934.8</v>
      </c>
      <c r="K469" s="138"/>
      <c r="L469" s="138"/>
      <c r="M469" s="138"/>
      <c r="N469" s="138"/>
      <c r="O469" s="138"/>
      <c r="P469" s="138"/>
      <c r="Q469" s="138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x14ac:dyDescent="0.2">
      <c r="A470" s="90" t="s">
        <v>404</v>
      </c>
      <c r="B470" s="84" t="s">
        <v>33</v>
      </c>
      <c r="C470" s="197" t="s">
        <v>187</v>
      </c>
      <c r="D470" s="84" t="s">
        <v>190</v>
      </c>
      <c r="E470" s="109">
        <v>1</v>
      </c>
      <c r="F470" s="204" t="s">
        <v>898</v>
      </c>
      <c r="G470" s="92">
        <v>0</v>
      </c>
      <c r="H470" s="147">
        <v>1186.96</v>
      </c>
      <c r="I470" s="147">
        <v>4747.84</v>
      </c>
      <c r="J470" s="96">
        <f t="shared" si="3"/>
        <v>5934.8</v>
      </c>
      <c r="K470" s="93"/>
      <c r="L470" s="93"/>
      <c r="M470" s="93"/>
      <c r="N470" s="93"/>
      <c r="O470" s="93"/>
      <c r="P470" s="93"/>
      <c r="Q470" s="93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</row>
    <row r="471" spans="1:30" x14ac:dyDescent="0.2">
      <c r="A471" s="126" t="s">
        <v>242</v>
      </c>
      <c r="B471" s="48" t="s">
        <v>33</v>
      </c>
      <c r="C471" s="182" t="s">
        <v>191</v>
      </c>
      <c r="D471" s="48" t="s">
        <v>190</v>
      </c>
      <c r="E471" s="143">
        <v>1</v>
      </c>
      <c r="F471" s="204" t="s">
        <v>842</v>
      </c>
      <c r="G471" s="136">
        <v>0</v>
      </c>
      <c r="H471" s="147">
        <v>1186.96</v>
      </c>
      <c r="I471" s="147">
        <v>4747.84</v>
      </c>
      <c r="J471" s="137">
        <f t="shared" si="3"/>
        <v>5934.8</v>
      </c>
      <c r="K471" s="138"/>
      <c r="L471" s="138"/>
      <c r="M471" s="138"/>
      <c r="N471" s="138"/>
      <c r="O471" s="138"/>
      <c r="P471" s="138"/>
      <c r="Q471" s="138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x14ac:dyDescent="0.2">
      <c r="A472" s="107" t="s">
        <v>242</v>
      </c>
      <c r="B472" s="67" t="s">
        <v>33</v>
      </c>
      <c r="C472" s="196" t="s">
        <v>188</v>
      </c>
      <c r="D472" s="67" t="s">
        <v>190</v>
      </c>
      <c r="E472" s="144">
        <v>1</v>
      </c>
      <c r="F472" s="102" t="s">
        <v>556</v>
      </c>
      <c r="G472" s="140">
        <v>0</v>
      </c>
      <c r="H472" s="140">
        <v>1186.96</v>
      </c>
      <c r="I472" s="140">
        <v>4747.84</v>
      </c>
      <c r="J472" s="141">
        <f t="shared" si="3"/>
        <v>5934.8</v>
      </c>
      <c r="K472" s="142"/>
      <c r="L472" s="142"/>
      <c r="M472" s="142"/>
      <c r="N472" s="142"/>
      <c r="O472" s="142"/>
      <c r="P472" s="142"/>
      <c r="Q472" s="142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</row>
    <row r="473" spans="1:30" x14ac:dyDescent="0.2">
      <c r="A473" s="126" t="s">
        <v>404</v>
      </c>
      <c r="B473" s="48" t="s">
        <v>33</v>
      </c>
      <c r="C473" s="182" t="s">
        <v>187</v>
      </c>
      <c r="D473" s="48" t="s">
        <v>190</v>
      </c>
      <c r="E473" s="143">
        <v>1</v>
      </c>
      <c r="F473" s="87" t="s">
        <v>909</v>
      </c>
      <c r="G473" s="136">
        <v>0</v>
      </c>
      <c r="H473" s="140">
        <v>1186.96</v>
      </c>
      <c r="I473" s="140">
        <v>4747.84</v>
      </c>
      <c r="J473" s="137">
        <f t="shared" si="3"/>
        <v>5934.8</v>
      </c>
      <c r="K473" s="138"/>
      <c r="L473" s="138"/>
      <c r="M473" s="138"/>
      <c r="N473" s="138"/>
      <c r="O473" s="138"/>
      <c r="P473" s="138"/>
      <c r="Q473" s="138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x14ac:dyDescent="0.2">
      <c r="A474" s="61" t="s">
        <v>350</v>
      </c>
      <c r="B474" s="48" t="s">
        <v>33</v>
      </c>
      <c r="C474" s="48" t="s">
        <v>185</v>
      </c>
      <c r="D474" s="48" t="s">
        <v>190</v>
      </c>
      <c r="E474" s="143">
        <v>1</v>
      </c>
      <c r="F474" s="63" t="s">
        <v>328</v>
      </c>
      <c r="G474" s="136">
        <v>0</v>
      </c>
      <c r="H474" s="147">
        <v>1186.96</v>
      </c>
      <c r="I474" s="147">
        <v>4747.84</v>
      </c>
      <c r="J474" s="137">
        <f t="shared" si="3"/>
        <v>5934.8</v>
      </c>
      <c r="K474" s="138"/>
      <c r="L474" s="138"/>
      <c r="M474" s="138"/>
      <c r="N474" s="138"/>
      <c r="O474" s="138"/>
      <c r="P474" s="138"/>
      <c r="Q474" s="138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x14ac:dyDescent="0.2">
      <c r="A475" s="61" t="s">
        <v>350</v>
      </c>
      <c r="B475" s="48" t="s">
        <v>33</v>
      </c>
      <c r="C475" s="83" t="s">
        <v>191</v>
      </c>
      <c r="D475" s="48" t="s">
        <v>190</v>
      </c>
      <c r="E475" s="143">
        <v>1</v>
      </c>
      <c r="F475" s="202" t="s">
        <v>717</v>
      </c>
      <c r="G475" s="136">
        <v>0</v>
      </c>
      <c r="H475" s="147">
        <v>1186.96</v>
      </c>
      <c r="I475" s="147">
        <v>4747.84</v>
      </c>
      <c r="J475" s="137">
        <f t="shared" si="3"/>
        <v>5934.8</v>
      </c>
      <c r="K475" s="138"/>
      <c r="L475" s="138"/>
      <c r="M475" s="138"/>
      <c r="N475" s="138"/>
      <c r="O475" s="138"/>
      <c r="P475" s="138"/>
      <c r="Q475" s="138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x14ac:dyDescent="0.2">
      <c r="A476" s="61" t="s">
        <v>350</v>
      </c>
      <c r="B476" s="48" t="s">
        <v>33</v>
      </c>
      <c r="C476" s="48" t="s">
        <v>235</v>
      </c>
      <c r="D476" s="48" t="s">
        <v>190</v>
      </c>
      <c r="E476" s="143">
        <v>1</v>
      </c>
      <c r="F476" s="63" t="s">
        <v>372</v>
      </c>
      <c r="G476" s="136">
        <v>0</v>
      </c>
      <c r="H476" s="136">
        <v>1186.96</v>
      </c>
      <c r="I476" s="136">
        <v>4747.84</v>
      </c>
      <c r="J476" s="137">
        <f t="shared" si="3"/>
        <v>5934.8</v>
      </c>
      <c r="K476" s="138"/>
      <c r="L476" s="138"/>
      <c r="M476" s="138"/>
      <c r="N476" s="138"/>
      <c r="O476" s="138"/>
      <c r="P476" s="138"/>
      <c r="Q476" s="138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x14ac:dyDescent="0.2">
      <c r="A477" s="61" t="s">
        <v>350</v>
      </c>
      <c r="B477" s="48" t="s">
        <v>33</v>
      </c>
      <c r="C477" s="182" t="s">
        <v>191</v>
      </c>
      <c r="D477" s="48" t="s">
        <v>190</v>
      </c>
      <c r="E477" s="143">
        <v>1</v>
      </c>
      <c r="F477" s="204" t="s">
        <v>682</v>
      </c>
      <c r="G477" s="136">
        <v>0</v>
      </c>
      <c r="H477" s="136">
        <v>1186.96</v>
      </c>
      <c r="I477" s="136">
        <v>4747.84</v>
      </c>
      <c r="J477" s="137">
        <f t="shared" si="3"/>
        <v>5934.8</v>
      </c>
      <c r="K477" s="138"/>
      <c r="L477" s="138"/>
      <c r="M477" s="138"/>
      <c r="N477" s="138"/>
      <c r="O477" s="138"/>
      <c r="P477" s="138"/>
      <c r="Q477" s="138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x14ac:dyDescent="0.2">
      <c r="A478" s="126" t="s">
        <v>404</v>
      </c>
      <c r="B478" s="67" t="s">
        <v>33</v>
      </c>
      <c r="C478" s="101" t="s">
        <v>212</v>
      </c>
      <c r="D478" s="67" t="s">
        <v>190</v>
      </c>
      <c r="E478" s="144">
        <v>1</v>
      </c>
      <c r="F478" s="102" t="s">
        <v>939</v>
      </c>
      <c r="G478" s="140">
        <v>0</v>
      </c>
      <c r="H478" s="136">
        <v>1186.96</v>
      </c>
      <c r="I478" s="136">
        <v>4747.84</v>
      </c>
      <c r="J478" s="137">
        <f t="shared" si="3"/>
        <v>5934.8</v>
      </c>
      <c r="K478" s="142"/>
      <c r="L478" s="142"/>
      <c r="M478" s="142"/>
      <c r="N478" s="142"/>
      <c r="O478" s="142"/>
      <c r="P478" s="142"/>
      <c r="Q478" s="142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  <c r="AB478" s="105"/>
      <c r="AC478" s="105"/>
      <c r="AD478" s="105"/>
    </row>
    <row r="479" spans="1:30" x14ac:dyDescent="0.2">
      <c r="A479" s="126" t="s">
        <v>404</v>
      </c>
      <c r="B479" s="48" t="s">
        <v>33</v>
      </c>
      <c r="C479" s="83" t="s">
        <v>212</v>
      </c>
      <c r="D479" s="48" t="s">
        <v>190</v>
      </c>
      <c r="E479" s="143">
        <v>1</v>
      </c>
      <c r="F479" s="220" t="s">
        <v>940</v>
      </c>
      <c r="G479" s="136">
        <v>0</v>
      </c>
      <c r="H479" s="136">
        <v>1186.96</v>
      </c>
      <c r="I479" s="136">
        <v>4747.84</v>
      </c>
      <c r="J479" s="137">
        <f t="shared" si="3"/>
        <v>5934.8</v>
      </c>
      <c r="K479" s="138"/>
      <c r="L479" s="138"/>
      <c r="M479" s="138"/>
      <c r="N479" s="138"/>
      <c r="O479" s="138"/>
      <c r="P479" s="138"/>
      <c r="Q479" s="138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x14ac:dyDescent="0.2">
      <c r="A480" s="61" t="s">
        <v>350</v>
      </c>
      <c r="B480" s="48" t="s">
        <v>33</v>
      </c>
      <c r="C480" s="48" t="s">
        <v>186</v>
      </c>
      <c r="D480" s="48" t="s">
        <v>189</v>
      </c>
      <c r="E480" s="143">
        <v>1</v>
      </c>
      <c r="F480" s="63" t="s">
        <v>389</v>
      </c>
      <c r="G480" s="136">
        <v>0</v>
      </c>
      <c r="H480" s="147">
        <v>0</v>
      </c>
      <c r="I480" s="147">
        <v>4747.84</v>
      </c>
      <c r="J480" s="137">
        <f t="shared" si="3"/>
        <v>4747.84</v>
      </c>
      <c r="K480" s="138"/>
      <c r="L480" s="138"/>
      <c r="M480" s="138"/>
      <c r="N480" s="138"/>
      <c r="O480" s="138"/>
      <c r="P480" s="138"/>
      <c r="Q480" s="138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x14ac:dyDescent="0.2">
      <c r="A481" s="61" t="s">
        <v>350</v>
      </c>
      <c r="B481" s="48" t="s">
        <v>33</v>
      </c>
      <c r="C481" s="83" t="s">
        <v>191</v>
      </c>
      <c r="D481" s="48" t="s">
        <v>190</v>
      </c>
      <c r="E481" s="143">
        <v>1</v>
      </c>
      <c r="F481" s="204" t="s">
        <v>705</v>
      </c>
      <c r="G481" s="136">
        <v>0</v>
      </c>
      <c r="H481" s="140">
        <v>1186.96</v>
      </c>
      <c r="I481" s="140">
        <v>4747.84</v>
      </c>
      <c r="J481" s="137">
        <f t="shared" si="3"/>
        <v>5934.8</v>
      </c>
      <c r="K481" s="138"/>
      <c r="L481" s="138"/>
      <c r="M481" s="138"/>
      <c r="N481" s="138"/>
      <c r="O481" s="138"/>
      <c r="P481" s="138"/>
      <c r="Q481" s="138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x14ac:dyDescent="0.2">
      <c r="A482" s="61" t="s">
        <v>350</v>
      </c>
      <c r="B482" s="48" t="s">
        <v>33</v>
      </c>
      <c r="C482" s="83" t="s">
        <v>191</v>
      </c>
      <c r="D482" s="48" t="s">
        <v>190</v>
      </c>
      <c r="E482" s="143">
        <v>1</v>
      </c>
      <c r="F482" s="204" t="s">
        <v>708</v>
      </c>
      <c r="G482" s="136">
        <v>0</v>
      </c>
      <c r="H482" s="140">
        <v>1186.96</v>
      </c>
      <c r="I482" s="140">
        <v>4747.84</v>
      </c>
      <c r="J482" s="137">
        <f t="shared" si="3"/>
        <v>5934.8</v>
      </c>
      <c r="K482" s="138"/>
      <c r="L482" s="138"/>
      <c r="M482" s="138"/>
      <c r="N482" s="138"/>
      <c r="O482" s="138"/>
      <c r="P482" s="138"/>
      <c r="Q482" s="138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x14ac:dyDescent="0.2">
      <c r="A483" s="61" t="s">
        <v>350</v>
      </c>
      <c r="B483" s="48" t="s">
        <v>33</v>
      </c>
      <c r="C483" s="83" t="s">
        <v>191</v>
      </c>
      <c r="D483" s="48" t="s">
        <v>190</v>
      </c>
      <c r="E483" s="143">
        <v>1</v>
      </c>
      <c r="F483" s="202" t="s">
        <v>718</v>
      </c>
      <c r="G483" s="136">
        <v>0</v>
      </c>
      <c r="H483" s="140">
        <v>1186.96</v>
      </c>
      <c r="I483" s="140">
        <v>4747.84</v>
      </c>
      <c r="J483" s="137">
        <f t="shared" si="3"/>
        <v>5934.8</v>
      </c>
      <c r="K483" s="138"/>
      <c r="L483" s="138"/>
      <c r="M483" s="138"/>
      <c r="N483" s="138"/>
      <c r="O483" s="138"/>
      <c r="P483" s="138"/>
      <c r="Q483" s="138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x14ac:dyDescent="0.2">
      <c r="A484" s="61" t="s">
        <v>942</v>
      </c>
      <c r="B484" s="48" t="s">
        <v>33</v>
      </c>
      <c r="C484" s="83" t="s">
        <v>191</v>
      </c>
      <c r="D484" s="48" t="s">
        <v>190</v>
      </c>
      <c r="E484" s="143">
        <v>1</v>
      </c>
      <c r="F484" s="204" t="s">
        <v>941</v>
      </c>
      <c r="G484" s="136">
        <v>0</v>
      </c>
      <c r="H484" s="140">
        <v>1186.96</v>
      </c>
      <c r="I484" s="140">
        <v>4747.84</v>
      </c>
      <c r="J484" s="137">
        <f t="shared" si="3"/>
        <v>5934.8</v>
      </c>
      <c r="K484" s="138"/>
      <c r="L484" s="138"/>
      <c r="M484" s="138"/>
      <c r="N484" s="138"/>
      <c r="O484" s="138"/>
      <c r="P484" s="138"/>
      <c r="Q484" s="138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x14ac:dyDescent="0.2">
      <c r="A485" s="61" t="s">
        <v>350</v>
      </c>
      <c r="B485" s="48" t="s">
        <v>33</v>
      </c>
      <c r="C485" s="83" t="s">
        <v>188</v>
      </c>
      <c r="D485" s="48" t="s">
        <v>190</v>
      </c>
      <c r="E485" s="143">
        <v>1</v>
      </c>
      <c r="F485" s="208" t="s">
        <v>369</v>
      </c>
      <c r="G485" s="136">
        <v>0</v>
      </c>
      <c r="H485" s="140">
        <v>1186.96</v>
      </c>
      <c r="I485" s="140">
        <v>4747.84</v>
      </c>
      <c r="J485" s="137">
        <f t="shared" si="3"/>
        <v>5934.8</v>
      </c>
      <c r="K485" s="138"/>
      <c r="L485" s="138"/>
      <c r="M485" s="138"/>
      <c r="N485" s="138"/>
      <c r="O485" s="138"/>
      <c r="P485" s="138"/>
      <c r="Q485" s="138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x14ac:dyDescent="0.2">
      <c r="A486" s="61" t="s">
        <v>944</v>
      </c>
      <c r="B486" s="48" t="s">
        <v>33</v>
      </c>
      <c r="C486" s="83" t="s">
        <v>191</v>
      </c>
      <c r="D486" s="48" t="s">
        <v>190</v>
      </c>
      <c r="E486" s="143">
        <v>1</v>
      </c>
      <c r="F486" s="204" t="s">
        <v>943</v>
      </c>
      <c r="G486" s="136">
        <v>0</v>
      </c>
      <c r="H486" s="140">
        <v>1186.96</v>
      </c>
      <c r="I486" s="140">
        <v>4747.84</v>
      </c>
      <c r="J486" s="137">
        <f t="shared" si="3"/>
        <v>5934.8</v>
      </c>
      <c r="K486" s="138"/>
      <c r="L486" s="138"/>
      <c r="M486" s="138"/>
      <c r="N486" s="138"/>
      <c r="O486" s="138"/>
      <c r="P486" s="138"/>
      <c r="Q486" s="138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x14ac:dyDescent="0.2">
      <c r="A487" s="61" t="s">
        <v>942</v>
      </c>
      <c r="B487" s="48" t="s">
        <v>33</v>
      </c>
      <c r="C487" s="83" t="s">
        <v>191</v>
      </c>
      <c r="D487" s="48" t="s">
        <v>190</v>
      </c>
      <c r="E487" s="143">
        <v>1</v>
      </c>
      <c r="F487" s="204" t="s">
        <v>945</v>
      </c>
      <c r="G487" s="136">
        <v>0</v>
      </c>
      <c r="H487" s="140">
        <v>1186.96</v>
      </c>
      <c r="I487" s="140">
        <v>4747.84</v>
      </c>
      <c r="J487" s="137">
        <f t="shared" si="3"/>
        <v>5934.8</v>
      </c>
      <c r="K487" s="138"/>
      <c r="L487" s="138"/>
      <c r="M487" s="138"/>
      <c r="N487" s="138"/>
      <c r="O487" s="138"/>
      <c r="P487" s="138"/>
      <c r="Q487" s="138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x14ac:dyDescent="0.2">
      <c r="A488" s="61" t="s">
        <v>942</v>
      </c>
      <c r="B488" s="48" t="s">
        <v>33</v>
      </c>
      <c r="C488" s="83" t="s">
        <v>191</v>
      </c>
      <c r="D488" s="48" t="s">
        <v>190</v>
      </c>
      <c r="E488" s="143">
        <v>1</v>
      </c>
      <c r="F488" s="204" t="s">
        <v>946</v>
      </c>
      <c r="G488" s="136">
        <v>0</v>
      </c>
      <c r="H488" s="140">
        <v>1186.96</v>
      </c>
      <c r="I488" s="140">
        <v>4747.84</v>
      </c>
      <c r="J488" s="137">
        <f t="shared" si="3"/>
        <v>5934.8</v>
      </c>
      <c r="K488" s="138"/>
      <c r="L488" s="138"/>
      <c r="M488" s="138"/>
      <c r="N488" s="138"/>
      <c r="O488" s="138"/>
      <c r="P488" s="138"/>
      <c r="Q488" s="138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x14ac:dyDescent="0.2">
      <c r="A489" s="126" t="s">
        <v>404</v>
      </c>
      <c r="B489" s="48" t="s">
        <v>33</v>
      </c>
      <c r="C489" s="83" t="s">
        <v>187</v>
      </c>
      <c r="D489" s="48" t="s">
        <v>190</v>
      </c>
      <c r="E489" s="143">
        <v>1</v>
      </c>
      <c r="F489" s="87" t="s">
        <v>910</v>
      </c>
      <c r="G489" s="136">
        <v>0</v>
      </c>
      <c r="H489" s="140">
        <v>1186.96</v>
      </c>
      <c r="I489" s="140">
        <v>4747.84</v>
      </c>
      <c r="J489" s="137">
        <f t="shared" si="3"/>
        <v>5934.8</v>
      </c>
      <c r="K489" s="138"/>
      <c r="L489" s="138"/>
      <c r="M489" s="138"/>
      <c r="N489" s="138"/>
      <c r="O489" s="138"/>
      <c r="P489" s="138"/>
      <c r="Q489" s="138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x14ac:dyDescent="0.2">
      <c r="A490" s="126" t="s">
        <v>986</v>
      </c>
      <c r="B490" s="48" t="s">
        <v>33</v>
      </c>
      <c r="C490" s="83" t="s">
        <v>187</v>
      </c>
      <c r="D490" s="48" t="s">
        <v>190</v>
      </c>
      <c r="E490" s="143">
        <v>1</v>
      </c>
      <c r="F490" s="87" t="s">
        <v>985</v>
      </c>
      <c r="G490" s="136">
        <v>0</v>
      </c>
      <c r="H490" s="140">
        <v>1186.96</v>
      </c>
      <c r="I490" s="140">
        <v>4747.84</v>
      </c>
      <c r="J490" s="137">
        <f t="shared" si="3"/>
        <v>5934.8</v>
      </c>
      <c r="K490" s="138"/>
      <c r="L490" s="138"/>
      <c r="M490" s="138"/>
      <c r="N490" s="138"/>
      <c r="O490" s="138"/>
      <c r="P490" s="138"/>
      <c r="Q490" s="138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x14ac:dyDescent="0.2">
      <c r="A491" s="126" t="s">
        <v>984</v>
      </c>
      <c r="B491" s="48" t="s">
        <v>33</v>
      </c>
      <c r="C491" s="83" t="s">
        <v>191</v>
      </c>
      <c r="D491" s="48" t="s">
        <v>190</v>
      </c>
      <c r="E491" s="143">
        <v>1</v>
      </c>
      <c r="F491" s="87" t="s">
        <v>989</v>
      </c>
      <c r="G491" s="136">
        <v>0</v>
      </c>
      <c r="H491" s="140">
        <v>1186.96</v>
      </c>
      <c r="I491" s="140">
        <v>4747.84</v>
      </c>
      <c r="J491" s="137">
        <f t="shared" si="3"/>
        <v>5934.8</v>
      </c>
      <c r="K491" s="138"/>
      <c r="L491" s="138"/>
      <c r="M491" s="138"/>
      <c r="N491" s="138"/>
      <c r="O491" s="138"/>
      <c r="P491" s="138"/>
      <c r="Q491" s="138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x14ac:dyDescent="0.2">
      <c r="A492" s="126" t="s">
        <v>984</v>
      </c>
      <c r="B492" s="48" t="s">
        <v>33</v>
      </c>
      <c r="C492" s="83" t="s">
        <v>191</v>
      </c>
      <c r="D492" s="48" t="s">
        <v>190</v>
      </c>
      <c r="E492" s="143">
        <v>1</v>
      </c>
      <c r="F492" s="87" t="s">
        <v>993</v>
      </c>
      <c r="G492" s="136">
        <v>0</v>
      </c>
      <c r="H492" s="140">
        <v>1186.96</v>
      </c>
      <c r="I492" s="140">
        <v>4747.84</v>
      </c>
      <c r="J492" s="137">
        <f t="shared" si="3"/>
        <v>5934.8</v>
      </c>
      <c r="K492" s="138"/>
      <c r="L492" s="138"/>
      <c r="M492" s="138"/>
      <c r="N492" s="138"/>
      <c r="O492" s="138"/>
      <c r="P492" s="138"/>
      <c r="Q492" s="138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x14ac:dyDescent="0.2">
      <c r="A493" s="126" t="s">
        <v>984</v>
      </c>
      <c r="B493" s="48" t="s">
        <v>33</v>
      </c>
      <c r="C493" s="83" t="s">
        <v>191</v>
      </c>
      <c r="D493" s="48" t="s">
        <v>190</v>
      </c>
      <c r="E493" s="143">
        <v>1</v>
      </c>
      <c r="F493" s="87" t="s">
        <v>999</v>
      </c>
      <c r="G493" s="136">
        <v>0</v>
      </c>
      <c r="H493" s="140">
        <v>1186.96</v>
      </c>
      <c r="I493" s="140">
        <v>4747.84</v>
      </c>
      <c r="J493" s="137">
        <f t="shared" si="3"/>
        <v>5934.8</v>
      </c>
      <c r="K493" s="138"/>
      <c r="L493" s="138"/>
      <c r="M493" s="138"/>
      <c r="N493" s="138"/>
      <c r="O493" s="138"/>
      <c r="P493" s="138"/>
      <c r="Q493" s="138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x14ac:dyDescent="0.2">
      <c r="A494" s="126" t="s">
        <v>984</v>
      </c>
      <c r="B494" s="48" t="s">
        <v>33</v>
      </c>
      <c r="C494" s="83" t="s">
        <v>191</v>
      </c>
      <c r="D494" s="48" t="s">
        <v>190</v>
      </c>
      <c r="E494" s="143">
        <v>1</v>
      </c>
      <c r="F494" s="87" t="s">
        <v>1001</v>
      </c>
      <c r="G494" s="136">
        <v>0</v>
      </c>
      <c r="H494" s="140">
        <v>1186.96</v>
      </c>
      <c r="I494" s="140">
        <v>4747.84</v>
      </c>
      <c r="J494" s="137">
        <f t="shared" si="3"/>
        <v>5934.8</v>
      </c>
      <c r="K494" s="138"/>
      <c r="L494" s="138"/>
      <c r="M494" s="138"/>
      <c r="N494" s="138"/>
      <c r="O494" s="138"/>
      <c r="P494" s="138"/>
      <c r="Q494" s="138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x14ac:dyDescent="0.2">
      <c r="A495" s="126" t="s">
        <v>404</v>
      </c>
      <c r="B495" s="48" t="s">
        <v>33</v>
      </c>
      <c r="C495" s="83" t="s">
        <v>191</v>
      </c>
      <c r="D495" s="48" t="s">
        <v>190</v>
      </c>
      <c r="E495" s="143">
        <v>1</v>
      </c>
      <c r="F495" s="87" t="s">
        <v>1002</v>
      </c>
      <c r="G495" s="136">
        <v>0</v>
      </c>
      <c r="H495" s="140">
        <v>1186.96</v>
      </c>
      <c r="I495" s="140">
        <v>4747.84</v>
      </c>
      <c r="J495" s="137">
        <f t="shared" si="3"/>
        <v>5934.8</v>
      </c>
      <c r="K495" s="138"/>
      <c r="L495" s="138"/>
      <c r="M495" s="138"/>
      <c r="N495" s="138"/>
      <c r="O495" s="138"/>
      <c r="P495" s="138"/>
      <c r="Q495" s="138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x14ac:dyDescent="0.2">
      <c r="A496" s="126" t="s">
        <v>1005</v>
      </c>
      <c r="B496" s="48" t="s">
        <v>33</v>
      </c>
      <c r="C496" s="83" t="s">
        <v>191</v>
      </c>
      <c r="D496" s="48" t="s">
        <v>190</v>
      </c>
      <c r="E496" s="143">
        <v>1</v>
      </c>
      <c r="F496" s="87" t="s">
        <v>1004</v>
      </c>
      <c r="G496" s="136">
        <v>0</v>
      </c>
      <c r="H496" s="140">
        <v>1186.96</v>
      </c>
      <c r="I496" s="140">
        <v>4747.84</v>
      </c>
      <c r="J496" s="137">
        <f t="shared" si="3"/>
        <v>5934.8</v>
      </c>
      <c r="K496" s="138"/>
      <c r="L496" s="138"/>
      <c r="M496" s="138"/>
      <c r="N496" s="138"/>
      <c r="O496" s="138"/>
      <c r="P496" s="138"/>
      <c r="Q496" s="138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x14ac:dyDescent="0.2">
      <c r="A497" s="126" t="s">
        <v>984</v>
      </c>
      <c r="B497" s="48" t="s">
        <v>33</v>
      </c>
      <c r="C497" s="83" t="s">
        <v>191</v>
      </c>
      <c r="D497" s="48" t="s">
        <v>190</v>
      </c>
      <c r="E497" s="143">
        <v>1</v>
      </c>
      <c r="F497" s="87" t="s">
        <v>1009</v>
      </c>
      <c r="G497" s="136">
        <v>0</v>
      </c>
      <c r="H497" s="140">
        <v>1186.96</v>
      </c>
      <c r="I497" s="140">
        <v>4747.84</v>
      </c>
      <c r="J497" s="137">
        <f t="shared" si="3"/>
        <v>5934.8</v>
      </c>
      <c r="K497" s="138"/>
      <c r="L497" s="138"/>
      <c r="M497" s="138"/>
      <c r="N497" s="138"/>
      <c r="O497" s="138"/>
      <c r="P497" s="138"/>
      <c r="Q497" s="138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x14ac:dyDescent="0.2">
      <c r="A498" s="126" t="s">
        <v>404</v>
      </c>
      <c r="B498" s="48" t="s">
        <v>33</v>
      </c>
      <c r="C498" s="83" t="s">
        <v>212</v>
      </c>
      <c r="D498" s="48" t="s">
        <v>190</v>
      </c>
      <c r="E498" s="143">
        <v>1</v>
      </c>
      <c r="F498" s="87" t="s">
        <v>1048</v>
      </c>
      <c r="G498" s="136">
        <v>0</v>
      </c>
      <c r="H498" s="140">
        <v>1186.96</v>
      </c>
      <c r="I498" s="140">
        <v>4747.84</v>
      </c>
      <c r="J498" s="137">
        <f t="shared" si="3"/>
        <v>5934.8</v>
      </c>
      <c r="K498" s="138"/>
      <c r="L498" s="138"/>
      <c r="M498" s="138"/>
      <c r="N498" s="138"/>
      <c r="O498" s="138"/>
      <c r="P498" s="138"/>
      <c r="Q498" s="138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x14ac:dyDescent="0.2">
      <c r="A499" s="62" t="s">
        <v>192</v>
      </c>
      <c r="B499" s="48" t="s">
        <v>33</v>
      </c>
      <c r="C499" s="52" t="s">
        <v>192</v>
      </c>
      <c r="D499" s="48" t="s">
        <v>192</v>
      </c>
      <c r="E499" s="143">
        <v>1</v>
      </c>
      <c r="F499" s="64" t="s">
        <v>192</v>
      </c>
      <c r="G499" s="136">
        <v>0</v>
      </c>
      <c r="H499" s="147">
        <v>0</v>
      </c>
      <c r="I499" s="147">
        <v>0</v>
      </c>
      <c r="J499" s="137">
        <f t="shared" si="3"/>
        <v>0</v>
      </c>
      <c r="K499" s="138"/>
      <c r="L499" s="138"/>
      <c r="M499" s="138"/>
      <c r="N499" s="138"/>
      <c r="O499" s="138"/>
      <c r="P499" s="138"/>
      <c r="Q499" s="138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x14ac:dyDescent="0.2">
      <c r="A500" s="62" t="s">
        <v>192</v>
      </c>
      <c r="B500" s="48" t="s">
        <v>33</v>
      </c>
      <c r="C500" s="52" t="s">
        <v>192</v>
      </c>
      <c r="D500" s="48" t="s">
        <v>192</v>
      </c>
      <c r="E500" s="143">
        <v>1</v>
      </c>
      <c r="F500" s="64" t="s">
        <v>192</v>
      </c>
      <c r="G500" s="136">
        <v>0</v>
      </c>
      <c r="H500" s="147">
        <v>0</v>
      </c>
      <c r="I500" s="147">
        <v>0</v>
      </c>
      <c r="J500" s="137">
        <f t="shared" si="3"/>
        <v>0</v>
      </c>
      <c r="K500" s="138"/>
      <c r="L500" s="138"/>
      <c r="M500" s="138"/>
      <c r="N500" s="138"/>
      <c r="O500" s="138"/>
      <c r="P500" s="138"/>
      <c r="Q500" s="138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x14ac:dyDescent="0.2">
      <c r="A501" s="62" t="s">
        <v>192</v>
      </c>
      <c r="B501" s="48" t="s">
        <v>33</v>
      </c>
      <c r="C501" s="52" t="s">
        <v>192</v>
      </c>
      <c r="D501" s="48" t="s">
        <v>192</v>
      </c>
      <c r="E501" s="143">
        <v>1</v>
      </c>
      <c r="F501" s="64" t="s">
        <v>192</v>
      </c>
      <c r="G501" s="136">
        <v>0</v>
      </c>
      <c r="H501" s="147">
        <v>0</v>
      </c>
      <c r="I501" s="147">
        <v>0</v>
      </c>
      <c r="J501" s="137">
        <f t="shared" si="3"/>
        <v>0</v>
      </c>
      <c r="K501" s="138"/>
      <c r="L501" s="138"/>
      <c r="M501" s="138"/>
      <c r="N501" s="138"/>
      <c r="O501" s="138"/>
      <c r="P501" s="138"/>
      <c r="Q501" s="138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x14ac:dyDescent="0.2">
      <c r="A502" s="62" t="s">
        <v>192</v>
      </c>
      <c r="B502" s="48" t="s">
        <v>33</v>
      </c>
      <c r="C502" s="52" t="s">
        <v>192</v>
      </c>
      <c r="D502" s="48" t="s">
        <v>192</v>
      </c>
      <c r="E502" s="143">
        <v>1</v>
      </c>
      <c r="F502" s="64" t="s">
        <v>192</v>
      </c>
      <c r="G502" s="136">
        <v>0</v>
      </c>
      <c r="H502" s="147">
        <v>0</v>
      </c>
      <c r="I502" s="147">
        <v>0</v>
      </c>
      <c r="J502" s="137">
        <f t="shared" si="3"/>
        <v>0</v>
      </c>
      <c r="K502" s="138"/>
      <c r="L502" s="138"/>
      <c r="M502" s="138"/>
      <c r="N502" s="138"/>
      <c r="O502" s="138"/>
      <c r="P502" s="138"/>
      <c r="Q502" s="138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x14ac:dyDescent="0.2">
      <c r="A503" s="62" t="s">
        <v>192</v>
      </c>
      <c r="B503" s="48" t="s">
        <v>33</v>
      </c>
      <c r="C503" s="52" t="s">
        <v>192</v>
      </c>
      <c r="D503" s="48" t="s">
        <v>192</v>
      </c>
      <c r="E503" s="143">
        <v>1</v>
      </c>
      <c r="F503" s="64" t="s">
        <v>192</v>
      </c>
      <c r="G503" s="136">
        <v>0</v>
      </c>
      <c r="H503" s="147">
        <v>0</v>
      </c>
      <c r="I503" s="147">
        <v>0</v>
      </c>
      <c r="J503" s="137">
        <f t="shared" si="3"/>
        <v>0</v>
      </c>
      <c r="K503" s="138"/>
      <c r="L503" s="138"/>
      <c r="M503" s="138"/>
      <c r="N503" s="138"/>
      <c r="O503" s="138"/>
      <c r="P503" s="138"/>
      <c r="Q503" s="138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x14ac:dyDescent="0.2">
      <c r="A504" s="62" t="s">
        <v>192</v>
      </c>
      <c r="B504" s="48" t="s">
        <v>33</v>
      </c>
      <c r="C504" s="52" t="s">
        <v>192</v>
      </c>
      <c r="D504" s="48" t="s">
        <v>192</v>
      </c>
      <c r="E504" s="143">
        <v>1</v>
      </c>
      <c r="F504" s="64" t="s">
        <v>192</v>
      </c>
      <c r="G504" s="136">
        <v>0</v>
      </c>
      <c r="H504" s="147">
        <v>0</v>
      </c>
      <c r="I504" s="147">
        <v>0</v>
      </c>
      <c r="J504" s="137">
        <f t="shared" si="3"/>
        <v>0</v>
      </c>
      <c r="K504" s="138"/>
      <c r="L504" s="138"/>
      <c r="M504" s="138"/>
      <c r="N504" s="138"/>
      <c r="O504" s="138"/>
      <c r="P504" s="138"/>
      <c r="Q504" s="138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x14ac:dyDescent="0.2">
      <c r="A505" s="62" t="s">
        <v>192</v>
      </c>
      <c r="B505" s="48" t="s">
        <v>33</v>
      </c>
      <c r="C505" s="52" t="s">
        <v>192</v>
      </c>
      <c r="D505" s="48" t="s">
        <v>192</v>
      </c>
      <c r="E505" s="143">
        <v>1</v>
      </c>
      <c r="F505" s="64" t="s">
        <v>192</v>
      </c>
      <c r="G505" s="136">
        <v>0</v>
      </c>
      <c r="H505" s="147">
        <v>0</v>
      </c>
      <c r="I505" s="147">
        <v>0</v>
      </c>
      <c r="J505" s="137">
        <f t="shared" si="3"/>
        <v>0</v>
      </c>
      <c r="K505" s="138"/>
      <c r="L505" s="138"/>
      <c r="M505" s="138"/>
      <c r="N505" s="138"/>
      <c r="O505" s="138"/>
      <c r="P505" s="138"/>
      <c r="Q505" s="138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x14ac:dyDescent="0.2">
      <c r="A506" s="62" t="s">
        <v>192</v>
      </c>
      <c r="B506" s="48" t="s">
        <v>33</v>
      </c>
      <c r="C506" s="52" t="s">
        <v>192</v>
      </c>
      <c r="D506" s="48" t="s">
        <v>192</v>
      </c>
      <c r="E506" s="143">
        <v>1</v>
      </c>
      <c r="F506" s="64" t="s">
        <v>192</v>
      </c>
      <c r="G506" s="136">
        <v>0</v>
      </c>
      <c r="H506" s="147">
        <v>0</v>
      </c>
      <c r="I506" s="147">
        <v>0</v>
      </c>
      <c r="J506" s="137">
        <f t="shared" si="3"/>
        <v>0</v>
      </c>
      <c r="K506" s="138"/>
      <c r="L506" s="138"/>
      <c r="M506" s="138"/>
      <c r="N506" s="138"/>
      <c r="O506" s="138"/>
      <c r="P506" s="138"/>
      <c r="Q506" s="138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x14ac:dyDescent="0.2">
      <c r="A507" s="62" t="s">
        <v>192</v>
      </c>
      <c r="B507" s="48" t="s">
        <v>33</v>
      </c>
      <c r="C507" s="52" t="s">
        <v>192</v>
      </c>
      <c r="D507" s="48" t="s">
        <v>192</v>
      </c>
      <c r="E507" s="143">
        <v>1</v>
      </c>
      <c r="F507" s="64" t="s">
        <v>192</v>
      </c>
      <c r="G507" s="136">
        <v>0</v>
      </c>
      <c r="H507" s="147">
        <v>0</v>
      </c>
      <c r="I507" s="147">
        <v>0</v>
      </c>
      <c r="J507" s="137">
        <f t="shared" si="3"/>
        <v>0</v>
      </c>
      <c r="K507" s="138"/>
      <c r="L507" s="138"/>
      <c r="M507" s="138"/>
      <c r="N507" s="138"/>
      <c r="O507" s="138"/>
      <c r="P507" s="138"/>
      <c r="Q507" s="138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x14ac:dyDescent="0.2">
      <c r="A508" s="62" t="s">
        <v>192</v>
      </c>
      <c r="B508" s="48" t="s">
        <v>33</v>
      </c>
      <c r="C508" s="52" t="s">
        <v>192</v>
      </c>
      <c r="D508" s="48" t="s">
        <v>192</v>
      </c>
      <c r="E508" s="143">
        <v>1</v>
      </c>
      <c r="F508" s="64" t="s">
        <v>192</v>
      </c>
      <c r="G508" s="136">
        <v>0</v>
      </c>
      <c r="H508" s="147">
        <v>0</v>
      </c>
      <c r="I508" s="147">
        <v>0</v>
      </c>
      <c r="J508" s="137">
        <f t="shared" si="3"/>
        <v>0</v>
      </c>
      <c r="K508" s="138"/>
      <c r="L508" s="138"/>
      <c r="M508" s="138"/>
      <c r="N508" s="138"/>
      <c r="O508" s="138"/>
      <c r="P508" s="138"/>
      <c r="Q508" s="138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x14ac:dyDescent="0.2">
      <c r="A509" s="62" t="s">
        <v>192</v>
      </c>
      <c r="B509" s="48" t="s">
        <v>33</v>
      </c>
      <c r="C509" s="52" t="s">
        <v>192</v>
      </c>
      <c r="D509" s="48" t="s">
        <v>192</v>
      </c>
      <c r="E509" s="143">
        <v>1</v>
      </c>
      <c r="F509" s="64" t="s">
        <v>192</v>
      </c>
      <c r="G509" s="136">
        <v>0</v>
      </c>
      <c r="H509" s="147">
        <v>0</v>
      </c>
      <c r="I509" s="147">
        <v>0</v>
      </c>
      <c r="J509" s="137">
        <f t="shared" si="3"/>
        <v>0</v>
      </c>
      <c r="K509" s="138"/>
      <c r="L509" s="138"/>
      <c r="M509" s="138"/>
      <c r="N509" s="138"/>
      <c r="O509" s="138"/>
      <c r="P509" s="138"/>
      <c r="Q509" s="138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x14ac:dyDescent="0.2">
      <c r="A510" s="62" t="s">
        <v>192</v>
      </c>
      <c r="B510" s="48" t="s">
        <v>33</v>
      </c>
      <c r="C510" s="52" t="s">
        <v>192</v>
      </c>
      <c r="D510" s="48" t="s">
        <v>192</v>
      </c>
      <c r="E510" s="143">
        <v>1</v>
      </c>
      <c r="F510" s="64" t="s">
        <v>192</v>
      </c>
      <c r="G510" s="136">
        <v>0</v>
      </c>
      <c r="H510" s="147">
        <v>0</v>
      </c>
      <c r="I510" s="147">
        <v>0</v>
      </c>
      <c r="J510" s="137">
        <f t="shared" si="3"/>
        <v>0</v>
      </c>
      <c r="K510" s="138"/>
      <c r="L510" s="138"/>
      <c r="M510" s="138"/>
      <c r="N510" s="138"/>
      <c r="O510" s="138"/>
      <c r="P510" s="138"/>
      <c r="Q510" s="138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x14ac:dyDescent="0.2">
      <c r="A511" s="62" t="s">
        <v>192</v>
      </c>
      <c r="B511" s="48" t="s">
        <v>33</v>
      </c>
      <c r="C511" s="52" t="s">
        <v>192</v>
      </c>
      <c r="D511" s="48" t="s">
        <v>192</v>
      </c>
      <c r="E511" s="143">
        <v>1</v>
      </c>
      <c r="F511" s="64" t="s">
        <v>192</v>
      </c>
      <c r="G511" s="136">
        <v>0</v>
      </c>
      <c r="H511" s="147">
        <v>0</v>
      </c>
      <c r="I511" s="147">
        <v>0</v>
      </c>
      <c r="J511" s="137">
        <f t="shared" si="3"/>
        <v>0</v>
      </c>
      <c r="K511" s="138"/>
      <c r="L511" s="138"/>
      <c r="M511" s="138"/>
      <c r="N511" s="138"/>
      <c r="O511" s="138"/>
      <c r="P511" s="138"/>
      <c r="Q511" s="138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x14ac:dyDescent="0.2">
      <c r="A512" s="62" t="s">
        <v>192</v>
      </c>
      <c r="B512" s="48" t="s">
        <v>33</v>
      </c>
      <c r="C512" s="52" t="s">
        <v>192</v>
      </c>
      <c r="D512" s="48" t="s">
        <v>192</v>
      </c>
      <c r="E512" s="143">
        <v>1</v>
      </c>
      <c r="F512" s="64" t="s">
        <v>192</v>
      </c>
      <c r="G512" s="136">
        <v>0</v>
      </c>
      <c r="H512" s="147">
        <v>0</v>
      </c>
      <c r="I512" s="147">
        <v>0</v>
      </c>
      <c r="J512" s="137">
        <f t="shared" si="3"/>
        <v>0</v>
      </c>
      <c r="K512" s="138"/>
      <c r="L512" s="138"/>
      <c r="M512" s="138"/>
      <c r="N512" s="138"/>
      <c r="O512" s="138"/>
      <c r="P512" s="138"/>
      <c r="Q512" s="138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x14ac:dyDescent="0.2">
      <c r="A513" s="62" t="s">
        <v>192</v>
      </c>
      <c r="B513" s="48" t="s">
        <v>33</v>
      </c>
      <c r="C513" s="52" t="s">
        <v>192</v>
      </c>
      <c r="D513" s="48" t="s">
        <v>192</v>
      </c>
      <c r="E513" s="143">
        <v>1</v>
      </c>
      <c r="F513" s="64" t="s">
        <v>192</v>
      </c>
      <c r="G513" s="136">
        <v>0</v>
      </c>
      <c r="H513" s="147">
        <v>0</v>
      </c>
      <c r="I513" s="147">
        <v>0</v>
      </c>
      <c r="J513" s="137">
        <f t="shared" si="3"/>
        <v>0</v>
      </c>
      <c r="K513" s="138"/>
      <c r="L513" s="138"/>
      <c r="M513" s="138"/>
      <c r="N513" s="138"/>
      <c r="O513" s="138"/>
      <c r="P513" s="138"/>
      <c r="Q513" s="138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x14ac:dyDescent="0.2">
      <c r="A514" s="62" t="s">
        <v>192</v>
      </c>
      <c r="B514" s="48" t="s">
        <v>33</v>
      </c>
      <c r="C514" s="52" t="s">
        <v>192</v>
      </c>
      <c r="D514" s="48" t="s">
        <v>192</v>
      </c>
      <c r="E514" s="143">
        <v>1</v>
      </c>
      <c r="F514" s="64" t="s">
        <v>192</v>
      </c>
      <c r="G514" s="136">
        <v>0</v>
      </c>
      <c r="H514" s="147">
        <v>0</v>
      </c>
      <c r="I514" s="147">
        <v>0</v>
      </c>
      <c r="J514" s="137">
        <f t="shared" si="3"/>
        <v>0</v>
      </c>
      <c r="K514" s="138"/>
      <c r="L514" s="138"/>
      <c r="M514" s="138"/>
      <c r="N514" s="138"/>
      <c r="O514" s="138"/>
      <c r="P514" s="138"/>
      <c r="Q514" s="138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x14ac:dyDescent="0.2">
      <c r="A515" s="62" t="s">
        <v>192</v>
      </c>
      <c r="B515" s="48" t="s">
        <v>33</v>
      </c>
      <c r="C515" s="52" t="s">
        <v>192</v>
      </c>
      <c r="D515" s="48" t="s">
        <v>192</v>
      </c>
      <c r="E515" s="143">
        <v>1</v>
      </c>
      <c r="F515" s="64" t="s">
        <v>192</v>
      </c>
      <c r="G515" s="136">
        <v>0</v>
      </c>
      <c r="H515" s="147">
        <v>0</v>
      </c>
      <c r="I515" s="147">
        <v>0</v>
      </c>
      <c r="J515" s="137">
        <f t="shared" si="3"/>
        <v>0</v>
      </c>
      <c r="K515" s="138"/>
      <c r="L515" s="138"/>
      <c r="M515" s="138"/>
      <c r="N515" s="138"/>
      <c r="O515" s="138"/>
      <c r="P515" s="138"/>
      <c r="Q515" s="138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x14ac:dyDescent="0.2">
      <c r="A516" s="62" t="s">
        <v>192</v>
      </c>
      <c r="B516" s="48" t="s">
        <v>33</v>
      </c>
      <c r="C516" s="52" t="s">
        <v>192</v>
      </c>
      <c r="D516" s="48" t="s">
        <v>192</v>
      </c>
      <c r="E516" s="143">
        <v>1</v>
      </c>
      <c r="F516" s="64" t="s">
        <v>192</v>
      </c>
      <c r="G516" s="136">
        <v>0</v>
      </c>
      <c r="H516" s="147">
        <v>0</v>
      </c>
      <c r="I516" s="147">
        <v>0</v>
      </c>
      <c r="J516" s="137">
        <f t="shared" si="3"/>
        <v>0</v>
      </c>
      <c r="K516" s="138"/>
      <c r="L516" s="138"/>
      <c r="M516" s="138"/>
      <c r="N516" s="138"/>
      <c r="O516" s="138"/>
      <c r="P516" s="138"/>
      <c r="Q516" s="138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x14ac:dyDescent="0.2">
      <c r="A517" s="62" t="s">
        <v>192</v>
      </c>
      <c r="B517" s="48" t="s">
        <v>33</v>
      </c>
      <c r="C517" s="52" t="s">
        <v>192</v>
      </c>
      <c r="D517" s="48" t="s">
        <v>192</v>
      </c>
      <c r="E517" s="143">
        <v>1</v>
      </c>
      <c r="F517" s="64" t="s">
        <v>192</v>
      </c>
      <c r="G517" s="136">
        <v>0</v>
      </c>
      <c r="H517" s="147">
        <v>0</v>
      </c>
      <c r="I517" s="147">
        <v>0</v>
      </c>
      <c r="J517" s="137">
        <f t="shared" si="3"/>
        <v>0</v>
      </c>
      <c r="K517" s="138"/>
      <c r="L517" s="138"/>
      <c r="M517" s="138"/>
      <c r="N517" s="138"/>
      <c r="O517" s="138"/>
      <c r="P517" s="138"/>
      <c r="Q517" s="138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s="106" customFormat="1" x14ac:dyDescent="0.2">
      <c r="A518" s="62" t="s">
        <v>192</v>
      </c>
      <c r="B518" s="48" t="s">
        <v>33</v>
      </c>
      <c r="C518" s="52" t="s">
        <v>192</v>
      </c>
      <c r="D518" s="48" t="s">
        <v>192</v>
      </c>
      <c r="E518" s="143">
        <v>1</v>
      </c>
      <c r="F518" s="64" t="s">
        <v>192</v>
      </c>
      <c r="G518" s="136">
        <v>0</v>
      </c>
      <c r="H518" s="147">
        <v>0</v>
      </c>
      <c r="I518" s="147">
        <v>0</v>
      </c>
      <c r="J518" s="137">
        <f t="shared" si="3"/>
        <v>0</v>
      </c>
      <c r="K518" s="138"/>
      <c r="L518" s="138"/>
      <c r="M518" s="138"/>
      <c r="N518" s="138"/>
      <c r="O518" s="138"/>
      <c r="P518" s="138"/>
      <c r="Q518" s="138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s="106" customFormat="1" x14ac:dyDescent="0.2">
      <c r="A519" s="61" t="s">
        <v>391</v>
      </c>
      <c r="B519" s="48" t="s">
        <v>35</v>
      </c>
      <c r="C519" s="48" t="s">
        <v>385</v>
      </c>
      <c r="D519" s="48" t="s">
        <v>190</v>
      </c>
      <c r="E519" s="143">
        <v>1</v>
      </c>
      <c r="F519" s="63" t="s">
        <v>358</v>
      </c>
      <c r="G519" s="136">
        <v>0</v>
      </c>
      <c r="H519" s="136">
        <v>1030.1099999999999</v>
      </c>
      <c r="I519" s="136">
        <v>4120.43</v>
      </c>
      <c r="J519" s="137">
        <f t="shared" si="3"/>
        <v>5150.54</v>
      </c>
      <c r="K519" s="138"/>
      <c r="L519" s="138"/>
      <c r="M519" s="138"/>
      <c r="N519" s="138"/>
      <c r="O519" s="138"/>
      <c r="P519" s="138"/>
      <c r="Q519" s="138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x14ac:dyDescent="0.2">
      <c r="A520" s="61" t="s">
        <v>392</v>
      </c>
      <c r="B520" s="48" t="s">
        <v>35</v>
      </c>
      <c r="C520" s="48" t="s">
        <v>187</v>
      </c>
      <c r="D520" s="48" t="s">
        <v>190</v>
      </c>
      <c r="E520" s="143">
        <v>1</v>
      </c>
      <c r="F520" s="63" t="s">
        <v>360</v>
      </c>
      <c r="G520" s="136">
        <v>0</v>
      </c>
      <c r="H520" s="136">
        <v>1030.1099999999999</v>
      </c>
      <c r="I520" s="136">
        <v>4120.43</v>
      </c>
      <c r="J520" s="137">
        <f t="shared" si="3"/>
        <v>5150.54</v>
      </c>
      <c r="K520" s="138"/>
      <c r="L520" s="138"/>
      <c r="M520" s="138"/>
      <c r="N520" s="138"/>
      <c r="O520" s="138"/>
      <c r="P520" s="138"/>
      <c r="Q520" s="138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x14ac:dyDescent="0.2">
      <c r="A521" s="61" t="s">
        <v>397</v>
      </c>
      <c r="B521" s="48" t="s">
        <v>35</v>
      </c>
      <c r="C521" s="48" t="s">
        <v>187</v>
      </c>
      <c r="D521" s="48" t="s">
        <v>190</v>
      </c>
      <c r="E521" s="143">
        <v>1</v>
      </c>
      <c r="F521" s="63" t="s">
        <v>366</v>
      </c>
      <c r="G521" s="136">
        <v>0</v>
      </c>
      <c r="H521" s="136">
        <v>1030.1099999999999</v>
      </c>
      <c r="I521" s="136">
        <v>4120.43</v>
      </c>
      <c r="J521" s="137">
        <f t="shared" si="3"/>
        <v>5150.54</v>
      </c>
      <c r="K521" s="138"/>
      <c r="L521" s="138"/>
      <c r="M521" s="138"/>
      <c r="N521" s="138"/>
      <c r="O521" s="138"/>
      <c r="P521" s="138"/>
      <c r="Q521" s="138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x14ac:dyDescent="0.2">
      <c r="A522" s="61" t="s">
        <v>395</v>
      </c>
      <c r="B522" s="48" t="s">
        <v>35</v>
      </c>
      <c r="C522" s="48" t="s">
        <v>188</v>
      </c>
      <c r="D522" s="48" t="s">
        <v>190</v>
      </c>
      <c r="E522" s="143">
        <v>1</v>
      </c>
      <c r="F522" s="63" t="s">
        <v>377</v>
      </c>
      <c r="G522" s="136">
        <v>0</v>
      </c>
      <c r="H522" s="136">
        <v>1030.1099999999999</v>
      </c>
      <c r="I522" s="136">
        <v>4120.43</v>
      </c>
      <c r="J522" s="137">
        <f t="shared" si="3"/>
        <v>5150.54</v>
      </c>
      <c r="K522" s="138"/>
      <c r="L522" s="138"/>
      <c r="M522" s="138"/>
      <c r="N522" s="138"/>
      <c r="O522" s="138"/>
      <c r="P522" s="138"/>
      <c r="Q522" s="138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x14ac:dyDescent="0.2">
      <c r="A523" s="61" t="s">
        <v>397</v>
      </c>
      <c r="B523" s="48" t="s">
        <v>35</v>
      </c>
      <c r="C523" s="48" t="s">
        <v>187</v>
      </c>
      <c r="D523" s="48" t="s">
        <v>190</v>
      </c>
      <c r="E523" s="143">
        <v>1</v>
      </c>
      <c r="F523" s="63" t="s">
        <v>383</v>
      </c>
      <c r="G523" s="136">
        <v>0</v>
      </c>
      <c r="H523" s="136">
        <v>1030.1099999999999</v>
      </c>
      <c r="I523" s="136">
        <v>4120.43</v>
      </c>
      <c r="J523" s="137">
        <f t="shared" si="3"/>
        <v>5150.54</v>
      </c>
      <c r="K523" s="138"/>
      <c r="L523" s="138"/>
      <c r="M523" s="138"/>
      <c r="N523" s="138"/>
      <c r="O523" s="138"/>
      <c r="P523" s="138"/>
      <c r="Q523" s="138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x14ac:dyDescent="0.2">
      <c r="A524" s="61" t="s">
        <v>396</v>
      </c>
      <c r="B524" s="48" t="s">
        <v>35</v>
      </c>
      <c r="C524" s="48" t="s">
        <v>235</v>
      </c>
      <c r="D524" s="48" t="s">
        <v>190</v>
      </c>
      <c r="E524" s="143">
        <v>1</v>
      </c>
      <c r="F524" s="63" t="s">
        <v>365</v>
      </c>
      <c r="G524" s="136">
        <v>0</v>
      </c>
      <c r="H524" s="136">
        <v>1030.1099999999999</v>
      </c>
      <c r="I524" s="136">
        <v>4120.43</v>
      </c>
      <c r="J524" s="137">
        <f t="shared" si="3"/>
        <v>5150.54</v>
      </c>
      <c r="K524" s="138"/>
      <c r="L524" s="138"/>
      <c r="M524" s="138"/>
      <c r="N524" s="138"/>
      <c r="O524" s="138"/>
      <c r="P524" s="138"/>
      <c r="Q524" s="138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x14ac:dyDescent="0.2">
      <c r="A525" s="61" t="s">
        <v>402</v>
      </c>
      <c r="B525" s="48" t="s">
        <v>35</v>
      </c>
      <c r="C525" s="48" t="s">
        <v>257</v>
      </c>
      <c r="D525" s="48" t="s">
        <v>190</v>
      </c>
      <c r="E525" s="143">
        <v>1</v>
      </c>
      <c r="F525" s="63" t="s">
        <v>380</v>
      </c>
      <c r="G525" s="136">
        <v>0</v>
      </c>
      <c r="H525" s="136">
        <v>1030.1099999999999</v>
      </c>
      <c r="I525" s="136">
        <v>4120.43</v>
      </c>
      <c r="J525" s="137">
        <f t="shared" si="3"/>
        <v>5150.54</v>
      </c>
      <c r="K525" s="138"/>
      <c r="L525" s="138"/>
      <c r="M525" s="138"/>
      <c r="N525" s="138"/>
      <c r="O525" s="138"/>
      <c r="P525" s="138"/>
      <c r="Q525" s="138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x14ac:dyDescent="0.2">
      <c r="A526" s="61" t="s">
        <v>397</v>
      </c>
      <c r="B526" s="48" t="s">
        <v>35</v>
      </c>
      <c r="C526" s="83" t="s">
        <v>777</v>
      </c>
      <c r="D526" s="48" t="s">
        <v>190</v>
      </c>
      <c r="E526" s="143">
        <v>1</v>
      </c>
      <c r="F526" s="87" t="s">
        <v>1031</v>
      </c>
      <c r="G526" s="136">
        <v>0</v>
      </c>
      <c r="H526" s="136">
        <v>1030.1099999999999</v>
      </c>
      <c r="I526" s="136">
        <v>4120.43</v>
      </c>
      <c r="J526" s="137">
        <f t="shared" si="3"/>
        <v>5150.54</v>
      </c>
      <c r="K526" s="138"/>
      <c r="L526" s="138"/>
      <c r="M526" s="138"/>
      <c r="N526" s="138"/>
      <c r="O526" s="138"/>
      <c r="P526" s="138"/>
      <c r="Q526" s="138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x14ac:dyDescent="0.2">
      <c r="A527" s="61" t="s">
        <v>404</v>
      </c>
      <c r="B527" s="48" t="s">
        <v>35</v>
      </c>
      <c r="C527" s="48" t="s">
        <v>235</v>
      </c>
      <c r="D527" s="48" t="s">
        <v>190</v>
      </c>
      <c r="E527" s="143">
        <v>1</v>
      </c>
      <c r="F527" s="63" t="s">
        <v>371</v>
      </c>
      <c r="G527" s="136">
        <v>0</v>
      </c>
      <c r="H527" s="136">
        <v>1030.1099999999999</v>
      </c>
      <c r="I527" s="136">
        <v>4120.43</v>
      </c>
      <c r="J527" s="137">
        <f t="shared" si="3"/>
        <v>5150.54</v>
      </c>
      <c r="K527" s="138"/>
      <c r="L527" s="138"/>
      <c r="M527" s="138"/>
      <c r="N527" s="138"/>
      <c r="O527" s="138"/>
      <c r="P527" s="138"/>
      <c r="Q527" s="138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s="106" customFormat="1" x14ac:dyDescent="0.2">
      <c r="A528" s="61" t="s">
        <v>403</v>
      </c>
      <c r="B528" s="48" t="s">
        <v>35</v>
      </c>
      <c r="C528" s="48" t="s">
        <v>212</v>
      </c>
      <c r="D528" s="48" t="s">
        <v>190</v>
      </c>
      <c r="E528" s="143">
        <v>1</v>
      </c>
      <c r="F528" s="63" t="s">
        <v>359</v>
      </c>
      <c r="G528" s="136">
        <v>0</v>
      </c>
      <c r="H528" s="136">
        <v>1030.1099999999999</v>
      </c>
      <c r="I528" s="136">
        <v>4120.43</v>
      </c>
      <c r="J528" s="137">
        <f t="shared" si="3"/>
        <v>5150.54</v>
      </c>
      <c r="K528" s="138"/>
      <c r="L528" s="138"/>
      <c r="M528" s="138"/>
      <c r="N528" s="138"/>
      <c r="O528" s="138"/>
      <c r="P528" s="138"/>
      <c r="Q528" s="138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x14ac:dyDescent="0.2">
      <c r="A529" s="126" t="s">
        <v>404</v>
      </c>
      <c r="B529" s="48" t="s">
        <v>35</v>
      </c>
      <c r="C529" s="83" t="s">
        <v>187</v>
      </c>
      <c r="D529" s="48" t="s">
        <v>190</v>
      </c>
      <c r="E529" s="143">
        <v>1</v>
      </c>
      <c r="F529" s="201" t="s">
        <v>440</v>
      </c>
      <c r="G529" s="136">
        <v>0</v>
      </c>
      <c r="H529" s="136">
        <v>1030.1099999999999</v>
      </c>
      <c r="I529" s="136">
        <v>4120.43</v>
      </c>
      <c r="J529" s="137">
        <f t="shared" si="3"/>
        <v>5150.54</v>
      </c>
      <c r="K529" s="138"/>
      <c r="L529" s="138"/>
      <c r="M529" s="138"/>
      <c r="N529" s="138"/>
      <c r="O529" s="138"/>
      <c r="P529" s="138"/>
      <c r="Q529" s="138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x14ac:dyDescent="0.2">
      <c r="A530" s="61" t="s">
        <v>397</v>
      </c>
      <c r="B530" s="48" t="s">
        <v>35</v>
      </c>
      <c r="C530" s="83" t="s">
        <v>188</v>
      </c>
      <c r="D530" s="48" t="s">
        <v>190</v>
      </c>
      <c r="E530" s="143">
        <v>1</v>
      </c>
      <c r="F530" s="204" t="s">
        <v>1034</v>
      </c>
      <c r="G530" s="136">
        <v>0</v>
      </c>
      <c r="H530" s="136">
        <v>1030.1099999999999</v>
      </c>
      <c r="I530" s="136">
        <v>4120.43</v>
      </c>
      <c r="J530" s="137">
        <f t="shared" si="3"/>
        <v>5150.54</v>
      </c>
      <c r="K530" s="138"/>
      <c r="L530" s="138"/>
      <c r="M530" s="138"/>
      <c r="N530" s="138"/>
      <c r="O530" s="138"/>
      <c r="P530" s="138"/>
      <c r="Q530" s="138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s="106" customFormat="1" x14ac:dyDescent="0.2">
      <c r="A531" s="61" t="s">
        <v>397</v>
      </c>
      <c r="B531" s="67" t="s">
        <v>35</v>
      </c>
      <c r="C531" s="83" t="s">
        <v>191</v>
      </c>
      <c r="D531" s="48" t="s">
        <v>190</v>
      </c>
      <c r="E531" s="143">
        <v>1</v>
      </c>
      <c r="F531" s="204" t="s">
        <v>888</v>
      </c>
      <c r="G531" s="140">
        <v>0</v>
      </c>
      <c r="H531" s="136">
        <v>1030.1099999999999</v>
      </c>
      <c r="I531" s="136">
        <v>4120.43</v>
      </c>
      <c r="J531" s="141">
        <f t="shared" si="3"/>
        <v>5150.54</v>
      </c>
      <c r="K531" s="142"/>
      <c r="L531" s="142"/>
      <c r="M531" s="142"/>
      <c r="N531" s="142"/>
      <c r="O531" s="142"/>
      <c r="P531" s="142"/>
      <c r="Q531" s="142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05"/>
      <c r="AD531" s="105"/>
    </row>
    <row r="532" spans="1:30" x14ac:dyDescent="0.2">
      <c r="A532" s="126" t="s">
        <v>821</v>
      </c>
      <c r="B532" s="48" t="s">
        <v>35</v>
      </c>
      <c r="C532" s="83" t="s">
        <v>188</v>
      </c>
      <c r="D532" s="48" t="s">
        <v>190</v>
      </c>
      <c r="E532" s="143">
        <v>1</v>
      </c>
      <c r="F532" s="87" t="s">
        <v>446</v>
      </c>
      <c r="G532" s="136">
        <v>0</v>
      </c>
      <c r="H532" s="140">
        <v>1030.1099999999999</v>
      </c>
      <c r="I532" s="140">
        <v>4120.43</v>
      </c>
      <c r="J532" s="137">
        <f t="shared" si="3"/>
        <v>5150.54</v>
      </c>
      <c r="K532" s="138"/>
      <c r="L532" s="138"/>
      <c r="M532" s="138"/>
      <c r="N532" s="138"/>
      <c r="O532" s="138"/>
      <c r="P532" s="138"/>
      <c r="Q532" s="138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x14ac:dyDescent="0.2">
      <c r="A533" s="61" t="s">
        <v>395</v>
      </c>
      <c r="B533" s="48" t="s">
        <v>35</v>
      </c>
      <c r="C533" s="48" t="s">
        <v>187</v>
      </c>
      <c r="D533" s="48" t="s">
        <v>190</v>
      </c>
      <c r="E533" s="143">
        <v>1</v>
      </c>
      <c r="F533" s="63" t="s">
        <v>376</v>
      </c>
      <c r="G533" s="136">
        <v>0</v>
      </c>
      <c r="H533" s="136">
        <v>1030.1099999999999</v>
      </c>
      <c r="I533" s="136">
        <v>4120.43</v>
      </c>
      <c r="J533" s="137">
        <f t="shared" si="3"/>
        <v>5150.54</v>
      </c>
      <c r="K533" s="138"/>
      <c r="L533" s="138"/>
      <c r="M533" s="138"/>
      <c r="N533" s="138"/>
      <c r="O533" s="138"/>
      <c r="P533" s="138"/>
      <c r="Q533" s="138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x14ac:dyDescent="0.2">
      <c r="A534" s="61" t="s">
        <v>397</v>
      </c>
      <c r="B534" s="48" t="s">
        <v>35</v>
      </c>
      <c r="C534" s="83" t="s">
        <v>188</v>
      </c>
      <c r="D534" s="48" t="s">
        <v>190</v>
      </c>
      <c r="E534" s="143">
        <v>1</v>
      </c>
      <c r="F534" s="63" t="s">
        <v>730</v>
      </c>
      <c r="G534" s="136">
        <v>0</v>
      </c>
      <c r="H534" s="136">
        <v>1030.1099999999999</v>
      </c>
      <c r="I534" s="136">
        <v>4120.43</v>
      </c>
      <c r="J534" s="137">
        <f t="shared" si="3"/>
        <v>5150.54</v>
      </c>
      <c r="K534" s="138"/>
      <c r="L534" s="138"/>
      <c r="M534" s="138"/>
      <c r="N534" s="138"/>
      <c r="O534" s="138"/>
      <c r="P534" s="138"/>
      <c r="Q534" s="138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x14ac:dyDescent="0.2">
      <c r="A535" s="61" t="s">
        <v>404</v>
      </c>
      <c r="B535" s="48" t="s">
        <v>35</v>
      </c>
      <c r="C535" s="48" t="s">
        <v>235</v>
      </c>
      <c r="D535" s="48" t="s">
        <v>190</v>
      </c>
      <c r="E535" s="143">
        <v>1</v>
      </c>
      <c r="F535" s="178" t="s">
        <v>373</v>
      </c>
      <c r="G535" s="136">
        <v>0</v>
      </c>
      <c r="H535" s="136">
        <v>1030.1099999999999</v>
      </c>
      <c r="I535" s="136">
        <v>4120.43</v>
      </c>
      <c r="J535" s="137">
        <f t="shared" si="3"/>
        <v>5150.54</v>
      </c>
      <c r="K535" s="138"/>
      <c r="L535" s="138"/>
      <c r="M535" s="138"/>
      <c r="N535" s="138"/>
      <c r="O535" s="138"/>
      <c r="P535" s="138"/>
      <c r="Q535" s="138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x14ac:dyDescent="0.2">
      <c r="A536" s="126" t="s">
        <v>397</v>
      </c>
      <c r="B536" s="67" t="s">
        <v>35</v>
      </c>
      <c r="C536" s="101" t="s">
        <v>777</v>
      </c>
      <c r="D536" s="101" t="s">
        <v>190</v>
      </c>
      <c r="E536" s="144">
        <v>1</v>
      </c>
      <c r="F536" s="87" t="s">
        <v>900</v>
      </c>
      <c r="G536" s="140">
        <v>0</v>
      </c>
      <c r="H536" s="136">
        <v>1030.1099999999999</v>
      </c>
      <c r="I536" s="136">
        <v>4120.43</v>
      </c>
      <c r="J536" s="141">
        <f t="shared" si="3"/>
        <v>5150.54</v>
      </c>
      <c r="K536" s="142"/>
      <c r="L536" s="142"/>
      <c r="M536" s="142"/>
      <c r="N536" s="142"/>
      <c r="O536" s="142"/>
      <c r="P536" s="142"/>
      <c r="Q536" s="142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  <c r="AB536" s="105"/>
      <c r="AC536" s="105"/>
      <c r="AD536" s="105"/>
    </row>
    <row r="537" spans="1:30" x14ac:dyDescent="0.2">
      <c r="A537" s="126" t="s">
        <v>815</v>
      </c>
      <c r="B537" s="48" t="s">
        <v>35</v>
      </c>
      <c r="C537" s="101" t="s">
        <v>188</v>
      </c>
      <c r="D537" s="48" t="s">
        <v>190</v>
      </c>
      <c r="E537" s="143">
        <v>1</v>
      </c>
      <c r="F537" s="87" t="s">
        <v>550</v>
      </c>
      <c r="G537" s="136">
        <v>0</v>
      </c>
      <c r="H537" s="136">
        <v>1030.1099999999999</v>
      </c>
      <c r="I537" s="136">
        <v>4120.43</v>
      </c>
      <c r="J537" s="137">
        <f t="shared" si="3"/>
        <v>5150.54</v>
      </c>
      <c r="K537" s="138"/>
      <c r="L537" s="138"/>
      <c r="M537" s="138"/>
      <c r="N537" s="138"/>
      <c r="O537" s="138"/>
      <c r="P537" s="138"/>
      <c r="Q537" s="138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x14ac:dyDescent="0.2">
      <c r="A538" s="126" t="s">
        <v>397</v>
      </c>
      <c r="B538" s="48" t="s">
        <v>35</v>
      </c>
      <c r="C538" s="83" t="s">
        <v>187</v>
      </c>
      <c r="D538" s="48" t="s">
        <v>190</v>
      </c>
      <c r="E538" s="143">
        <v>1</v>
      </c>
      <c r="F538" s="87" t="s">
        <v>621</v>
      </c>
      <c r="G538" s="136">
        <v>0</v>
      </c>
      <c r="H538" s="136">
        <v>1030.1099999999999</v>
      </c>
      <c r="I538" s="136">
        <v>4120.43</v>
      </c>
      <c r="J538" s="137">
        <f t="shared" si="3"/>
        <v>5150.54</v>
      </c>
      <c r="K538" s="138"/>
      <c r="L538" s="138"/>
      <c r="M538" s="138"/>
      <c r="N538" s="138"/>
      <c r="O538" s="138"/>
      <c r="P538" s="138"/>
      <c r="Q538" s="138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x14ac:dyDescent="0.2">
      <c r="A539" s="61" t="s">
        <v>397</v>
      </c>
      <c r="B539" s="48" t="s">
        <v>35</v>
      </c>
      <c r="C539" s="48" t="s">
        <v>241</v>
      </c>
      <c r="D539" s="48" t="s">
        <v>190</v>
      </c>
      <c r="E539" s="143">
        <v>1</v>
      </c>
      <c r="F539" s="63" t="s">
        <v>357</v>
      </c>
      <c r="G539" s="136">
        <v>0</v>
      </c>
      <c r="H539" s="136">
        <v>1030.1099999999999</v>
      </c>
      <c r="I539" s="136">
        <v>4120.43</v>
      </c>
      <c r="J539" s="137">
        <f t="shared" si="3"/>
        <v>5150.54</v>
      </c>
      <c r="K539" s="138"/>
      <c r="L539" s="138"/>
      <c r="M539" s="138"/>
      <c r="N539" s="138"/>
      <c r="O539" s="138"/>
      <c r="P539" s="138"/>
      <c r="Q539" s="138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5" customHeight="1" x14ac:dyDescent="0.2">
      <c r="A540" s="61" t="s">
        <v>397</v>
      </c>
      <c r="B540" s="48" t="s">
        <v>35</v>
      </c>
      <c r="C540" s="48" t="s">
        <v>187</v>
      </c>
      <c r="D540" s="48" t="s">
        <v>190</v>
      </c>
      <c r="E540" s="143">
        <v>1</v>
      </c>
      <c r="F540" s="207" t="s">
        <v>723</v>
      </c>
      <c r="G540" s="136">
        <v>0</v>
      </c>
      <c r="H540" s="136">
        <v>1030.1099999999999</v>
      </c>
      <c r="I540" s="136">
        <v>4120.43</v>
      </c>
      <c r="J540" s="137">
        <f t="shared" si="3"/>
        <v>5150.54</v>
      </c>
      <c r="K540" s="138"/>
      <c r="L540" s="138"/>
      <c r="M540" s="138"/>
      <c r="N540" s="138"/>
      <c r="O540" s="138"/>
      <c r="P540" s="138"/>
      <c r="Q540" s="138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x14ac:dyDescent="0.2">
      <c r="A541" s="61" t="s">
        <v>395</v>
      </c>
      <c r="B541" s="48" t="s">
        <v>35</v>
      </c>
      <c r="C541" s="48" t="s">
        <v>186</v>
      </c>
      <c r="D541" s="48" t="s">
        <v>190</v>
      </c>
      <c r="E541" s="143">
        <v>1</v>
      </c>
      <c r="F541" s="63" t="s">
        <v>364</v>
      </c>
      <c r="G541" s="136">
        <v>0</v>
      </c>
      <c r="H541" s="136">
        <v>1030.1099999999999</v>
      </c>
      <c r="I541" s="136">
        <v>4120.43</v>
      </c>
      <c r="J541" s="137">
        <f t="shared" ref="J541:J716" si="4">SUM(G541:I541)</f>
        <v>5150.54</v>
      </c>
      <c r="K541" s="138"/>
      <c r="L541" s="138"/>
      <c r="M541" s="138"/>
      <c r="N541" s="138"/>
      <c r="O541" s="138"/>
      <c r="P541" s="138"/>
      <c r="Q541" s="138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x14ac:dyDescent="0.2">
      <c r="A542" s="61" t="s">
        <v>386</v>
      </c>
      <c r="B542" s="48" t="s">
        <v>35</v>
      </c>
      <c r="C542" s="48" t="s">
        <v>386</v>
      </c>
      <c r="D542" s="48" t="s">
        <v>190</v>
      </c>
      <c r="E542" s="143">
        <v>1</v>
      </c>
      <c r="F542" s="63" t="s">
        <v>361</v>
      </c>
      <c r="G542" s="136">
        <v>0</v>
      </c>
      <c r="H542" s="136">
        <v>1030.1099999999999</v>
      </c>
      <c r="I542" s="136">
        <v>4120.43</v>
      </c>
      <c r="J542" s="137">
        <f t="shared" si="4"/>
        <v>5150.54</v>
      </c>
      <c r="K542" s="138"/>
      <c r="L542" s="138"/>
      <c r="M542" s="138"/>
      <c r="N542" s="138"/>
      <c r="O542" s="138"/>
      <c r="P542" s="138"/>
      <c r="Q542" s="138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x14ac:dyDescent="0.2">
      <c r="A543" s="61" t="s">
        <v>397</v>
      </c>
      <c r="B543" s="48" t="s">
        <v>35</v>
      </c>
      <c r="C543" s="83" t="s">
        <v>188</v>
      </c>
      <c r="D543" s="48" t="s">
        <v>190</v>
      </c>
      <c r="E543" s="143">
        <v>1</v>
      </c>
      <c r="F543" s="63" t="s">
        <v>1035</v>
      </c>
      <c r="G543" s="136">
        <v>0</v>
      </c>
      <c r="H543" s="136">
        <v>1030.1099999999999</v>
      </c>
      <c r="I543" s="136">
        <v>4120.43</v>
      </c>
      <c r="J543" s="137">
        <f t="shared" ref="J543" si="5">SUM(G543:I543)</f>
        <v>5150.54</v>
      </c>
      <c r="K543" s="138"/>
      <c r="L543" s="138"/>
      <c r="M543" s="138"/>
      <c r="N543" s="138"/>
      <c r="O543" s="138"/>
      <c r="P543" s="138"/>
      <c r="Q543" s="138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5" customHeight="1" x14ac:dyDescent="0.2">
      <c r="A544" s="61" t="s">
        <v>397</v>
      </c>
      <c r="B544" s="48" t="s">
        <v>35</v>
      </c>
      <c r="C544" s="83" t="s">
        <v>186</v>
      </c>
      <c r="D544" s="48" t="s">
        <v>190</v>
      </c>
      <c r="E544" s="143">
        <v>1</v>
      </c>
      <c r="F544" s="63" t="s">
        <v>731</v>
      </c>
      <c r="G544" s="140">
        <v>0</v>
      </c>
      <c r="H544" s="136">
        <v>1030.1099999999999</v>
      </c>
      <c r="I544" s="136">
        <v>4120.43</v>
      </c>
      <c r="J544" s="137">
        <f t="shared" si="4"/>
        <v>5150.54</v>
      </c>
      <c r="K544" s="138"/>
      <c r="L544" s="138"/>
      <c r="M544" s="138"/>
      <c r="N544" s="138"/>
      <c r="O544" s="138"/>
      <c r="P544" s="138"/>
      <c r="Q544" s="138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x14ac:dyDescent="0.2">
      <c r="A545" s="61" t="s">
        <v>397</v>
      </c>
      <c r="B545" s="48" t="s">
        <v>35</v>
      </c>
      <c r="C545" s="83" t="s">
        <v>212</v>
      </c>
      <c r="D545" s="48" t="s">
        <v>190</v>
      </c>
      <c r="E545" s="143">
        <v>1</v>
      </c>
      <c r="F545" s="63" t="s">
        <v>908</v>
      </c>
      <c r="G545" s="136">
        <v>0</v>
      </c>
      <c r="H545" s="136">
        <v>1030.1099999999999</v>
      </c>
      <c r="I545" s="136">
        <v>4120.43</v>
      </c>
      <c r="J545" s="137">
        <f t="shared" si="4"/>
        <v>5150.54</v>
      </c>
      <c r="K545" s="138"/>
      <c r="L545" s="138"/>
      <c r="M545" s="138"/>
      <c r="N545" s="138"/>
      <c r="O545" s="138"/>
      <c r="P545" s="138"/>
      <c r="Q545" s="138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x14ac:dyDescent="0.2">
      <c r="A546" s="126" t="s">
        <v>404</v>
      </c>
      <c r="B546" s="48" t="s">
        <v>35</v>
      </c>
      <c r="C546" s="83" t="s">
        <v>191</v>
      </c>
      <c r="D546" s="48" t="s">
        <v>189</v>
      </c>
      <c r="E546" s="143">
        <v>1</v>
      </c>
      <c r="F546" s="63" t="s">
        <v>724</v>
      </c>
      <c r="G546" s="136">
        <v>0</v>
      </c>
      <c r="H546" s="136">
        <v>0</v>
      </c>
      <c r="I546" s="136">
        <v>4120.43</v>
      </c>
      <c r="J546" s="137">
        <f t="shared" si="4"/>
        <v>4120.43</v>
      </c>
      <c r="K546" s="138"/>
      <c r="L546" s="138"/>
      <c r="M546" s="138"/>
      <c r="N546" s="138"/>
      <c r="O546" s="138"/>
      <c r="P546" s="138"/>
      <c r="Q546" s="138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x14ac:dyDescent="0.2">
      <c r="A547" s="61" t="s">
        <v>404</v>
      </c>
      <c r="B547" s="48" t="s">
        <v>35</v>
      </c>
      <c r="C547" s="48" t="s">
        <v>235</v>
      </c>
      <c r="D547" s="48" t="s">
        <v>190</v>
      </c>
      <c r="E547" s="143">
        <v>1</v>
      </c>
      <c r="F547" s="63" t="s">
        <v>368</v>
      </c>
      <c r="G547" s="136">
        <v>0</v>
      </c>
      <c r="H547" s="136">
        <v>1030.1099999999999</v>
      </c>
      <c r="I547" s="136">
        <v>4120.43</v>
      </c>
      <c r="J547" s="137">
        <f t="shared" si="4"/>
        <v>5150.54</v>
      </c>
      <c r="K547" s="138"/>
      <c r="L547" s="138"/>
      <c r="M547" s="138"/>
      <c r="N547" s="138"/>
      <c r="O547" s="138"/>
      <c r="P547" s="138"/>
      <c r="Q547" s="138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x14ac:dyDescent="0.2">
      <c r="A548" s="107" t="s">
        <v>809</v>
      </c>
      <c r="B548" s="48" t="s">
        <v>35</v>
      </c>
      <c r="C548" s="101" t="s">
        <v>188</v>
      </c>
      <c r="D548" s="48" t="s">
        <v>190</v>
      </c>
      <c r="E548" s="143">
        <v>1</v>
      </c>
      <c r="F548" s="87" t="s">
        <v>406</v>
      </c>
      <c r="G548" s="136">
        <v>0</v>
      </c>
      <c r="H548" s="136">
        <v>1030.1099999999999</v>
      </c>
      <c r="I548" s="136">
        <v>4120.43</v>
      </c>
      <c r="J548" s="137">
        <f t="shared" si="4"/>
        <v>5150.54</v>
      </c>
      <c r="K548" s="138"/>
      <c r="L548" s="138"/>
      <c r="M548" s="138"/>
      <c r="N548" s="138"/>
      <c r="O548" s="138"/>
      <c r="P548" s="138"/>
      <c r="Q548" s="138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x14ac:dyDescent="0.2">
      <c r="A549" s="107" t="s">
        <v>397</v>
      </c>
      <c r="B549" s="67" t="s">
        <v>35</v>
      </c>
      <c r="C549" s="101" t="s">
        <v>187</v>
      </c>
      <c r="D549" s="67" t="s">
        <v>190</v>
      </c>
      <c r="E549" s="144">
        <v>1</v>
      </c>
      <c r="F549" s="63" t="s">
        <v>753</v>
      </c>
      <c r="G549" s="140">
        <v>0</v>
      </c>
      <c r="H549" s="140">
        <v>1030.1099999999999</v>
      </c>
      <c r="I549" s="140">
        <v>4120.43</v>
      </c>
      <c r="J549" s="141">
        <f t="shared" si="4"/>
        <v>5150.54</v>
      </c>
      <c r="K549" s="142"/>
      <c r="L549" s="142"/>
      <c r="M549" s="142"/>
      <c r="N549" s="142"/>
      <c r="O549" s="142"/>
      <c r="P549" s="142"/>
      <c r="Q549" s="142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05"/>
      <c r="AD549" s="105"/>
    </row>
    <row r="550" spans="1:30" x14ac:dyDescent="0.2">
      <c r="A550" s="126" t="s">
        <v>810</v>
      </c>
      <c r="B550" s="48" t="s">
        <v>35</v>
      </c>
      <c r="C550" s="83" t="s">
        <v>188</v>
      </c>
      <c r="D550" s="48" t="s">
        <v>190</v>
      </c>
      <c r="E550" s="143">
        <v>1</v>
      </c>
      <c r="F550" s="87" t="s">
        <v>450</v>
      </c>
      <c r="G550" s="136">
        <v>0</v>
      </c>
      <c r="H550" s="140">
        <v>1030.1099999999999</v>
      </c>
      <c r="I550" s="140">
        <v>4120.43</v>
      </c>
      <c r="J550" s="141">
        <f t="shared" si="4"/>
        <v>5150.54</v>
      </c>
      <c r="K550" s="138"/>
      <c r="L550" s="138"/>
      <c r="M550" s="138"/>
      <c r="N550" s="138"/>
      <c r="O550" s="138"/>
      <c r="P550" s="138"/>
      <c r="Q550" s="138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x14ac:dyDescent="0.2">
      <c r="A551" s="61" t="s">
        <v>455</v>
      </c>
      <c r="B551" s="48" t="s">
        <v>35</v>
      </c>
      <c r="C551" s="67" t="s">
        <v>257</v>
      </c>
      <c r="D551" s="48" t="s">
        <v>190</v>
      </c>
      <c r="E551" s="143">
        <v>1</v>
      </c>
      <c r="F551" s="178" t="s">
        <v>661</v>
      </c>
      <c r="G551" s="136">
        <v>0</v>
      </c>
      <c r="H551" s="136">
        <v>1030.1099999999999</v>
      </c>
      <c r="I551" s="136">
        <v>4120.43</v>
      </c>
      <c r="J551" s="137">
        <f t="shared" si="4"/>
        <v>5150.54</v>
      </c>
      <c r="K551" s="138"/>
      <c r="L551" s="138"/>
      <c r="M551" s="138"/>
      <c r="N551" s="138"/>
      <c r="O551" s="138"/>
      <c r="P551" s="138"/>
      <c r="Q551" s="138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x14ac:dyDescent="0.2">
      <c r="A552" s="107" t="s">
        <v>397</v>
      </c>
      <c r="B552" s="48" t="s">
        <v>35</v>
      </c>
      <c r="C552" s="83" t="s">
        <v>187</v>
      </c>
      <c r="D552" s="48" t="s">
        <v>190</v>
      </c>
      <c r="E552" s="143">
        <v>1</v>
      </c>
      <c r="F552" s="87" t="s">
        <v>660</v>
      </c>
      <c r="G552" s="136">
        <v>0</v>
      </c>
      <c r="H552" s="136">
        <v>1030.1099999999999</v>
      </c>
      <c r="I552" s="136">
        <v>4120.43</v>
      </c>
      <c r="J552" s="137">
        <f t="shared" si="4"/>
        <v>5150.54</v>
      </c>
      <c r="K552" s="138"/>
      <c r="L552" s="138"/>
      <c r="M552" s="138"/>
      <c r="N552" s="138"/>
      <c r="O552" s="138"/>
      <c r="P552" s="138"/>
      <c r="Q552" s="138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x14ac:dyDescent="0.2">
      <c r="A553" s="126" t="s">
        <v>404</v>
      </c>
      <c r="B553" s="48" t="s">
        <v>35</v>
      </c>
      <c r="C553" s="83" t="s">
        <v>387</v>
      </c>
      <c r="D553" s="48" t="s">
        <v>190</v>
      </c>
      <c r="E553" s="143">
        <v>1</v>
      </c>
      <c r="F553" s="111" t="s">
        <v>363</v>
      </c>
      <c r="G553" s="136">
        <v>0</v>
      </c>
      <c r="H553" s="136">
        <v>1030.1099999999999</v>
      </c>
      <c r="I553" s="136">
        <v>4120.43</v>
      </c>
      <c r="J553" s="137">
        <f t="shared" si="4"/>
        <v>5150.54</v>
      </c>
      <c r="K553" s="138"/>
      <c r="L553" s="138"/>
      <c r="M553" s="138"/>
      <c r="N553" s="138"/>
      <c r="O553" s="138"/>
      <c r="P553" s="138"/>
      <c r="Q553" s="138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x14ac:dyDescent="0.2">
      <c r="A554" s="107" t="s">
        <v>397</v>
      </c>
      <c r="B554" s="48" t="s">
        <v>35</v>
      </c>
      <c r="C554" s="83" t="s">
        <v>188</v>
      </c>
      <c r="D554" s="48" t="s">
        <v>189</v>
      </c>
      <c r="E554" s="143">
        <v>1</v>
      </c>
      <c r="F554" s="63" t="s">
        <v>506</v>
      </c>
      <c r="G554" s="136">
        <v>0</v>
      </c>
      <c r="H554" s="136">
        <v>0</v>
      </c>
      <c r="I554" s="136">
        <v>4120.43</v>
      </c>
      <c r="J554" s="137">
        <f t="shared" si="4"/>
        <v>4120.43</v>
      </c>
      <c r="K554" s="138"/>
      <c r="L554" s="138"/>
      <c r="M554" s="138"/>
      <c r="N554" s="138"/>
      <c r="O554" s="138"/>
      <c r="P554" s="138"/>
      <c r="Q554" s="138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x14ac:dyDescent="0.2">
      <c r="A555" s="107" t="s">
        <v>397</v>
      </c>
      <c r="B555" s="48" t="s">
        <v>35</v>
      </c>
      <c r="C555" s="83" t="s">
        <v>212</v>
      </c>
      <c r="D555" s="48" t="s">
        <v>190</v>
      </c>
      <c r="E555" s="143">
        <v>1</v>
      </c>
      <c r="F555" s="204" t="s">
        <v>779</v>
      </c>
      <c r="G555" s="136">
        <v>0</v>
      </c>
      <c r="H555" s="136">
        <v>1030.1099999999999</v>
      </c>
      <c r="I555" s="136">
        <v>4120.43</v>
      </c>
      <c r="J555" s="137">
        <f t="shared" si="4"/>
        <v>5150.54</v>
      </c>
      <c r="K555" s="138"/>
      <c r="L555" s="138"/>
      <c r="M555" s="138"/>
      <c r="N555" s="138"/>
      <c r="O555" s="138"/>
      <c r="P555" s="138"/>
      <c r="Q555" s="138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x14ac:dyDescent="0.2">
      <c r="A556" s="126" t="s">
        <v>811</v>
      </c>
      <c r="B556" s="48" t="s">
        <v>35</v>
      </c>
      <c r="C556" s="83" t="s">
        <v>188</v>
      </c>
      <c r="D556" s="48" t="s">
        <v>190</v>
      </c>
      <c r="E556" s="143">
        <v>1</v>
      </c>
      <c r="F556" s="87" t="s">
        <v>812</v>
      </c>
      <c r="G556" s="136">
        <v>0</v>
      </c>
      <c r="H556" s="136">
        <v>1030.1099999999999</v>
      </c>
      <c r="I556" s="136">
        <v>4120.43</v>
      </c>
      <c r="J556" s="137">
        <f t="shared" si="4"/>
        <v>5150.54</v>
      </c>
      <c r="K556" s="138"/>
      <c r="L556" s="138"/>
      <c r="M556" s="138"/>
      <c r="N556" s="138"/>
      <c r="O556" s="138"/>
      <c r="P556" s="138"/>
      <c r="Q556" s="138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x14ac:dyDescent="0.2">
      <c r="A557" s="126" t="s">
        <v>817</v>
      </c>
      <c r="B557" s="48" t="s">
        <v>35</v>
      </c>
      <c r="C557" s="83" t="s">
        <v>188</v>
      </c>
      <c r="D557" s="48" t="s">
        <v>190</v>
      </c>
      <c r="E557" s="143">
        <v>1</v>
      </c>
      <c r="F557" s="87" t="s">
        <v>670</v>
      </c>
      <c r="G557" s="136">
        <v>0</v>
      </c>
      <c r="H557" s="136">
        <v>1030.1099999999999</v>
      </c>
      <c r="I557" s="136">
        <v>4120.43</v>
      </c>
      <c r="J557" s="137">
        <f t="shared" si="4"/>
        <v>5150.54</v>
      </c>
      <c r="K557" s="138"/>
      <c r="L557" s="138"/>
      <c r="M557" s="138"/>
      <c r="N557" s="138"/>
      <c r="O557" s="138"/>
      <c r="P557" s="138"/>
      <c r="Q557" s="138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x14ac:dyDescent="0.2">
      <c r="A558" s="126" t="s">
        <v>258</v>
      </c>
      <c r="B558" s="48" t="s">
        <v>35</v>
      </c>
      <c r="C558" s="83" t="s">
        <v>188</v>
      </c>
      <c r="D558" s="48" t="s">
        <v>190</v>
      </c>
      <c r="E558" s="143">
        <v>1</v>
      </c>
      <c r="F558" s="87" t="s">
        <v>571</v>
      </c>
      <c r="G558" s="136">
        <v>0</v>
      </c>
      <c r="H558" s="136">
        <v>1030.1099999999999</v>
      </c>
      <c r="I558" s="136">
        <v>4120.43</v>
      </c>
      <c r="J558" s="137">
        <f t="shared" si="4"/>
        <v>5150.54</v>
      </c>
      <c r="K558" s="138"/>
      <c r="L558" s="138"/>
      <c r="M558" s="138"/>
      <c r="N558" s="138"/>
      <c r="O558" s="138"/>
      <c r="P558" s="138"/>
      <c r="Q558" s="138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x14ac:dyDescent="0.2">
      <c r="A559" s="126" t="s">
        <v>397</v>
      </c>
      <c r="B559" s="48" t="s">
        <v>35</v>
      </c>
      <c r="C559" s="83" t="s">
        <v>187</v>
      </c>
      <c r="D559" s="48" t="s">
        <v>190</v>
      </c>
      <c r="E559" s="143">
        <v>1</v>
      </c>
      <c r="F559" s="204" t="s">
        <v>830</v>
      </c>
      <c r="G559" s="136">
        <v>0</v>
      </c>
      <c r="H559" s="136">
        <v>1030.1099999999999</v>
      </c>
      <c r="I559" s="136">
        <v>4120.43</v>
      </c>
      <c r="J559" s="137">
        <f t="shared" si="4"/>
        <v>5150.54</v>
      </c>
      <c r="K559" s="138"/>
      <c r="L559" s="138"/>
      <c r="M559" s="138"/>
      <c r="N559" s="138"/>
      <c r="O559" s="138"/>
      <c r="P559" s="138"/>
      <c r="Q559" s="138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x14ac:dyDescent="0.2">
      <c r="A560" s="126" t="s">
        <v>397</v>
      </c>
      <c r="B560" s="48" t="s">
        <v>35</v>
      </c>
      <c r="C560" s="83" t="s">
        <v>188</v>
      </c>
      <c r="D560" s="48" t="s">
        <v>190</v>
      </c>
      <c r="E560" s="143">
        <v>1</v>
      </c>
      <c r="F560" s="204" t="s">
        <v>835</v>
      </c>
      <c r="G560" s="136">
        <v>0</v>
      </c>
      <c r="H560" s="136">
        <v>1030.1099999999999</v>
      </c>
      <c r="I560" s="136">
        <v>4120.43</v>
      </c>
      <c r="J560" s="137">
        <f t="shared" si="4"/>
        <v>5150.54</v>
      </c>
      <c r="K560" s="138"/>
      <c r="L560" s="138"/>
      <c r="M560" s="138"/>
      <c r="N560" s="138"/>
      <c r="O560" s="138"/>
      <c r="P560" s="138"/>
      <c r="Q560" s="138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x14ac:dyDescent="0.2">
      <c r="A561" s="126" t="s">
        <v>397</v>
      </c>
      <c r="B561" s="48" t="s">
        <v>35</v>
      </c>
      <c r="C561" s="83" t="s">
        <v>212</v>
      </c>
      <c r="D561" s="48" t="s">
        <v>190</v>
      </c>
      <c r="E561" s="143">
        <v>1</v>
      </c>
      <c r="F561" s="204" t="s">
        <v>836</v>
      </c>
      <c r="G561" s="136">
        <v>0</v>
      </c>
      <c r="H561" s="136">
        <v>1030.1099999999999</v>
      </c>
      <c r="I561" s="136">
        <v>4120.43</v>
      </c>
      <c r="J561" s="137">
        <f t="shared" si="4"/>
        <v>5150.54</v>
      </c>
      <c r="K561" s="138"/>
      <c r="L561" s="138"/>
      <c r="M561" s="138"/>
      <c r="N561" s="138"/>
      <c r="O561" s="138"/>
      <c r="P561" s="138"/>
      <c r="Q561" s="138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x14ac:dyDescent="0.2">
      <c r="A562" s="126" t="s">
        <v>397</v>
      </c>
      <c r="B562" s="48" t="s">
        <v>35</v>
      </c>
      <c r="C562" s="83" t="s">
        <v>187</v>
      </c>
      <c r="D562" s="48" t="s">
        <v>190</v>
      </c>
      <c r="E562" s="143">
        <v>1</v>
      </c>
      <c r="F562" s="204" t="s">
        <v>837</v>
      </c>
      <c r="G562" s="136">
        <v>0</v>
      </c>
      <c r="H562" s="136">
        <v>1030.1099999999999</v>
      </c>
      <c r="I562" s="136">
        <v>4120.43</v>
      </c>
      <c r="J562" s="137">
        <f t="shared" si="4"/>
        <v>5150.54</v>
      </c>
      <c r="K562" s="138"/>
      <c r="L562" s="138"/>
      <c r="M562" s="138"/>
      <c r="N562" s="138"/>
      <c r="O562" s="138"/>
      <c r="P562" s="138"/>
      <c r="Q562" s="138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x14ac:dyDescent="0.2">
      <c r="A563" s="126" t="s">
        <v>397</v>
      </c>
      <c r="B563" s="48" t="s">
        <v>35</v>
      </c>
      <c r="C563" s="83" t="s">
        <v>212</v>
      </c>
      <c r="D563" s="48" t="s">
        <v>190</v>
      </c>
      <c r="E563" s="143">
        <v>1</v>
      </c>
      <c r="F563" s="87" t="s">
        <v>408</v>
      </c>
      <c r="G563" s="136">
        <v>0</v>
      </c>
      <c r="H563" s="136">
        <v>1030.1099999999999</v>
      </c>
      <c r="I563" s="136">
        <v>4120.43</v>
      </c>
      <c r="J563" s="137">
        <f t="shared" si="4"/>
        <v>5150.54</v>
      </c>
      <c r="K563" s="138"/>
      <c r="L563" s="138"/>
      <c r="M563" s="138"/>
      <c r="N563" s="138"/>
      <c r="O563" s="138"/>
      <c r="P563" s="138"/>
      <c r="Q563" s="138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x14ac:dyDescent="0.2">
      <c r="A564" s="126" t="s">
        <v>914</v>
      </c>
      <c r="B564" s="48" t="s">
        <v>35</v>
      </c>
      <c r="C564" s="83" t="s">
        <v>212</v>
      </c>
      <c r="D564" s="48" t="s">
        <v>190</v>
      </c>
      <c r="E564" s="143">
        <v>1</v>
      </c>
      <c r="F564" s="87" t="s">
        <v>913</v>
      </c>
      <c r="G564" s="136">
        <v>0</v>
      </c>
      <c r="H564" s="136">
        <v>1030.1099999999999</v>
      </c>
      <c r="I564" s="136">
        <v>4120.43</v>
      </c>
      <c r="J564" s="137">
        <f t="shared" si="4"/>
        <v>5150.54</v>
      </c>
      <c r="K564" s="138"/>
      <c r="L564" s="138"/>
      <c r="M564" s="138"/>
      <c r="N564" s="138"/>
      <c r="O564" s="138"/>
      <c r="P564" s="138"/>
      <c r="Q564" s="138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x14ac:dyDescent="0.2">
      <c r="A565" s="126" t="s">
        <v>397</v>
      </c>
      <c r="B565" s="48" t="s">
        <v>35</v>
      </c>
      <c r="C565" s="83" t="s">
        <v>777</v>
      </c>
      <c r="D565" s="48" t="s">
        <v>190</v>
      </c>
      <c r="E565" s="143">
        <v>1</v>
      </c>
      <c r="F565" s="87" t="s">
        <v>927</v>
      </c>
      <c r="G565" s="136">
        <v>0</v>
      </c>
      <c r="H565" s="136">
        <v>1030.1099999999999</v>
      </c>
      <c r="I565" s="136">
        <v>4120.43</v>
      </c>
      <c r="J565" s="137">
        <f t="shared" si="4"/>
        <v>5150.54</v>
      </c>
      <c r="K565" s="138"/>
      <c r="L565" s="138"/>
      <c r="M565" s="138"/>
      <c r="N565" s="138"/>
      <c r="O565" s="138"/>
      <c r="P565" s="138"/>
      <c r="Q565" s="138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x14ac:dyDescent="0.2">
      <c r="A566" s="126" t="s">
        <v>397</v>
      </c>
      <c r="B566" s="48" t="s">
        <v>35</v>
      </c>
      <c r="C566" s="83" t="s">
        <v>777</v>
      </c>
      <c r="D566" s="48" t="s">
        <v>190</v>
      </c>
      <c r="E566" s="143">
        <v>1</v>
      </c>
      <c r="F566" s="87" t="s">
        <v>1044</v>
      </c>
      <c r="G566" s="136">
        <v>0</v>
      </c>
      <c r="H566" s="136">
        <v>1030.1099999999999</v>
      </c>
      <c r="I566" s="136">
        <v>4120.43</v>
      </c>
      <c r="J566" s="137">
        <f t="shared" si="4"/>
        <v>5150.54</v>
      </c>
      <c r="K566" s="138"/>
      <c r="L566" s="138"/>
      <c r="M566" s="138"/>
      <c r="N566" s="138"/>
      <c r="O566" s="138"/>
      <c r="P566" s="138"/>
      <c r="Q566" s="138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x14ac:dyDescent="0.2">
      <c r="A567" s="126" t="s">
        <v>397</v>
      </c>
      <c r="B567" s="48" t="s">
        <v>35</v>
      </c>
      <c r="C567" s="83" t="s">
        <v>212</v>
      </c>
      <c r="D567" s="48" t="s">
        <v>190</v>
      </c>
      <c r="E567" s="143">
        <v>1</v>
      </c>
      <c r="F567" s="87" t="s">
        <v>1049</v>
      </c>
      <c r="G567" s="136">
        <v>0</v>
      </c>
      <c r="H567" s="136">
        <v>1030.1099999999999</v>
      </c>
      <c r="I567" s="136">
        <v>4120.43</v>
      </c>
      <c r="J567" s="137">
        <f t="shared" si="4"/>
        <v>5150.54</v>
      </c>
      <c r="K567" s="138"/>
      <c r="L567" s="138"/>
      <c r="M567" s="138"/>
      <c r="N567" s="138"/>
      <c r="O567" s="138"/>
      <c r="P567" s="138"/>
      <c r="Q567" s="138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x14ac:dyDescent="0.2">
      <c r="A568" s="126" t="s">
        <v>397</v>
      </c>
      <c r="B568" s="48" t="s">
        <v>35</v>
      </c>
      <c r="C568" s="83" t="s">
        <v>212</v>
      </c>
      <c r="D568" s="48" t="s">
        <v>190</v>
      </c>
      <c r="E568" s="143">
        <v>1</v>
      </c>
      <c r="F568" s="87" t="s">
        <v>1050</v>
      </c>
      <c r="G568" s="136">
        <v>0</v>
      </c>
      <c r="H568" s="136">
        <v>1030.1099999999999</v>
      </c>
      <c r="I568" s="136">
        <v>4120.43</v>
      </c>
      <c r="J568" s="137">
        <f t="shared" si="4"/>
        <v>5150.54</v>
      </c>
      <c r="K568" s="138"/>
      <c r="L568" s="138"/>
      <c r="M568" s="138"/>
      <c r="N568" s="138"/>
      <c r="O568" s="138"/>
      <c r="P568" s="138"/>
      <c r="Q568" s="138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x14ac:dyDescent="0.2">
      <c r="A569" s="126" t="s">
        <v>397</v>
      </c>
      <c r="B569" s="48" t="s">
        <v>35</v>
      </c>
      <c r="C569" s="83" t="s">
        <v>212</v>
      </c>
      <c r="D569" s="48" t="s">
        <v>190</v>
      </c>
      <c r="E569" s="143">
        <v>1</v>
      </c>
      <c r="F569" s="87" t="s">
        <v>1051</v>
      </c>
      <c r="G569" s="136">
        <v>0</v>
      </c>
      <c r="H569" s="136">
        <v>1030.1099999999999</v>
      </c>
      <c r="I569" s="136">
        <v>4120.43</v>
      </c>
      <c r="J569" s="137">
        <f t="shared" si="4"/>
        <v>5150.54</v>
      </c>
      <c r="K569" s="138"/>
      <c r="L569" s="138"/>
      <c r="M569" s="138"/>
      <c r="N569" s="138"/>
      <c r="O569" s="138"/>
      <c r="P569" s="138"/>
      <c r="Q569" s="138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x14ac:dyDescent="0.2">
      <c r="A570" s="62" t="s">
        <v>192</v>
      </c>
      <c r="B570" s="48" t="s">
        <v>35</v>
      </c>
      <c r="C570" s="52" t="s">
        <v>192</v>
      </c>
      <c r="D570" s="48" t="s">
        <v>192</v>
      </c>
      <c r="E570" s="143">
        <v>1</v>
      </c>
      <c r="F570" s="64" t="s">
        <v>192</v>
      </c>
      <c r="G570" s="136">
        <v>0</v>
      </c>
      <c r="H570" s="136">
        <v>0</v>
      </c>
      <c r="I570" s="136">
        <v>0</v>
      </c>
      <c r="J570" s="137">
        <f t="shared" si="4"/>
        <v>0</v>
      </c>
      <c r="K570" s="138"/>
      <c r="L570" s="138"/>
      <c r="M570" s="138"/>
      <c r="N570" s="138"/>
      <c r="O570" s="138"/>
      <c r="P570" s="138"/>
      <c r="Q570" s="138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x14ac:dyDescent="0.2">
      <c r="A571" s="62" t="s">
        <v>192</v>
      </c>
      <c r="B571" s="48" t="s">
        <v>35</v>
      </c>
      <c r="C571" s="52" t="s">
        <v>192</v>
      </c>
      <c r="D571" s="48" t="s">
        <v>192</v>
      </c>
      <c r="E571" s="143">
        <v>1</v>
      </c>
      <c r="F571" s="64" t="s">
        <v>192</v>
      </c>
      <c r="G571" s="136">
        <v>0</v>
      </c>
      <c r="H571" s="136">
        <v>0</v>
      </c>
      <c r="I571" s="136">
        <v>0</v>
      </c>
      <c r="J571" s="137">
        <f t="shared" si="4"/>
        <v>0</v>
      </c>
      <c r="K571" s="138"/>
      <c r="L571" s="138"/>
      <c r="M571" s="138"/>
      <c r="N571" s="138"/>
      <c r="O571" s="138"/>
      <c r="P571" s="138"/>
      <c r="Q571" s="138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x14ac:dyDescent="0.2">
      <c r="A572" s="62" t="s">
        <v>192</v>
      </c>
      <c r="B572" s="48" t="s">
        <v>35</v>
      </c>
      <c r="C572" s="52" t="s">
        <v>192</v>
      </c>
      <c r="D572" s="48" t="s">
        <v>192</v>
      </c>
      <c r="E572" s="143">
        <v>1</v>
      </c>
      <c r="F572" s="64" t="s">
        <v>192</v>
      </c>
      <c r="G572" s="136">
        <v>0</v>
      </c>
      <c r="H572" s="136">
        <v>0</v>
      </c>
      <c r="I572" s="136">
        <v>0</v>
      </c>
      <c r="J572" s="137">
        <f t="shared" si="4"/>
        <v>0</v>
      </c>
      <c r="K572" s="138"/>
      <c r="L572" s="138"/>
      <c r="M572" s="138"/>
      <c r="N572" s="138"/>
      <c r="O572" s="138"/>
      <c r="P572" s="138"/>
      <c r="Q572" s="138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x14ac:dyDescent="0.2">
      <c r="A573" s="62" t="s">
        <v>192</v>
      </c>
      <c r="B573" s="48" t="s">
        <v>35</v>
      </c>
      <c r="C573" s="52" t="s">
        <v>192</v>
      </c>
      <c r="D573" s="48" t="s">
        <v>192</v>
      </c>
      <c r="E573" s="143">
        <v>1</v>
      </c>
      <c r="F573" s="64" t="s">
        <v>192</v>
      </c>
      <c r="G573" s="136">
        <v>0</v>
      </c>
      <c r="H573" s="136">
        <v>0</v>
      </c>
      <c r="I573" s="136">
        <v>0</v>
      </c>
      <c r="J573" s="137">
        <f t="shared" si="4"/>
        <v>0</v>
      </c>
      <c r="K573" s="138"/>
      <c r="L573" s="138"/>
      <c r="M573" s="138"/>
      <c r="N573" s="138"/>
      <c r="O573" s="138"/>
      <c r="P573" s="138"/>
      <c r="Q573" s="138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x14ac:dyDescent="0.2">
      <c r="A574" s="62" t="s">
        <v>192</v>
      </c>
      <c r="B574" s="48" t="s">
        <v>35</v>
      </c>
      <c r="C574" s="52" t="s">
        <v>192</v>
      </c>
      <c r="D574" s="48" t="s">
        <v>192</v>
      </c>
      <c r="E574" s="143">
        <v>1</v>
      </c>
      <c r="F574" s="64" t="s">
        <v>192</v>
      </c>
      <c r="G574" s="136">
        <v>0</v>
      </c>
      <c r="H574" s="136">
        <v>0</v>
      </c>
      <c r="I574" s="136">
        <v>0</v>
      </c>
      <c r="J574" s="137">
        <f t="shared" si="4"/>
        <v>0</v>
      </c>
      <c r="K574" s="138"/>
      <c r="L574" s="138"/>
      <c r="M574" s="138"/>
      <c r="N574" s="138"/>
      <c r="O574" s="138"/>
      <c r="P574" s="138"/>
      <c r="Q574" s="138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x14ac:dyDescent="0.2">
      <c r="A575" s="62" t="s">
        <v>192</v>
      </c>
      <c r="B575" s="48" t="s">
        <v>35</v>
      </c>
      <c r="C575" s="52" t="s">
        <v>192</v>
      </c>
      <c r="D575" s="48" t="s">
        <v>192</v>
      </c>
      <c r="E575" s="143">
        <v>1</v>
      </c>
      <c r="F575" s="64" t="s">
        <v>192</v>
      </c>
      <c r="G575" s="136">
        <v>0</v>
      </c>
      <c r="H575" s="136">
        <v>0</v>
      </c>
      <c r="I575" s="136">
        <v>0</v>
      </c>
      <c r="J575" s="137">
        <f t="shared" si="4"/>
        <v>0</v>
      </c>
      <c r="K575" s="138"/>
      <c r="L575" s="138"/>
      <c r="M575" s="138"/>
      <c r="N575" s="138"/>
      <c r="O575" s="138"/>
      <c r="P575" s="138"/>
      <c r="Q575" s="138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x14ac:dyDescent="0.2">
      <c r="A576" s="62" t="s">
        <v>192</v>
      </c>
      <c r="B576" s="48" t="s">
        <v>35</v>
      </c>
      <c r="C576" s="52" t="s">
        <v>192</v>
      </c>
      <c r="D576" s="48" t="s">
        <v>192</v>
      </c>
      <c r="E576" s="143">
        <v>1</v>
      </c>
      <c r="F576" s="64" t="s">
        <v>192</v>
      </c>
      <c r="G576" s="136">
        <v>0</v>
      </c>
      <c r="H576" s="136">
        <v>0</v>
      </c>
      <c r="I576" s="136">
        <v>0</v>
      </c>
      <c r="J576" s="137">
        <f t="shared" si="4"/>
        <v>0</v>
      </c>
      <c r="K576" s="138"/>
      <c r="L576" s="138"/>
      <c r="M576" s="138"/>
      <c r="N576" s="138"/>
      <c r="O576" s="138"/>
      <c r="P576" s="138"/>
      <c r="Q576" s="138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x14ac:dyDescent="0.2">
      <c r="A577" s="62" t="s">
        <v>192</v>
      </c>
      <c r="B577" s="48" t="s">
        <v>35</v>
      </c>
      <c r="C577" s="52" t="s">
        <v>192</v>
      </c>
      <c r="D577" s="48" t="s">
        <v>192</v>
      </c>
      <c r="E577" s="143">
        <v>1</v>
      </c>
      <c r="F577" s="64" t="s">
        <v>192</v>
      </c>
      <c r="G577" s="136">
        <v>0</v>
      </c>
      <c r="H577" s="136">
        <v>0</v>
      </c>
      <c r="I577" s="136">
        <v>0</v>
      </c>
      <c r="J577" s="137">
        <f t="shared" si="4"/>
        <v>0</v>
      </c>
      <c r="K577" s="138"/>
      <c r="L577" s="138"/>
      <c r="M577" s="138"/>
      <c r="N577" s="138"/>
      <c r="O577" s="138"/>
      <c r="P577" s="138"/>
      <c r="Q577" s="138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x14ac:dyDescent="0.2">
      <c r="A578" s="62" t="s">
        <v>192</v>
      </c>
      <c r="B578" s="48" t="s">
        <v>35</v>
      </c>
      <c r="C578" s="52" t="s">
        <v>192</v>
      </c>
      <c r="D578" s="48" t="s">
        <v>192</v>
      </c>
      <c r="E578" s="143">
        <v>1</v>
      </c>
      <c r="F578" s="64" t="s">
        <v>192</v>
      </c>
      <c r="G578" s="136">
        <v>0</v>
      </c>
      <c r="H578" s="136">
        <v>0</v>
      </c>
      <c r="I578" s="136">
        <v>0</v>
      </c>
      <c r="J578" s="137">
        <f t="shared" si="4"/>
        <v>0</v>
      </c>
      <c r="K578" s="138"/>
      <c r="L578" s="138"/>
      <c r="M578" s="138"/>
      <c r="N578" s="138"/>
      <c r="O578" s="138"/>
      <c r="P578" s="138"/>
      <c r="Q578" s="138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x14ac:dyDescent="0.2">
      <c r="A579" s="62" t="s">
        <v>192</v>
      </c>
      <c r="B579" s="48" t="s">
        <v>35</v>
      </c>
      <c r="C579" s="52" t="s">
        <v>192</v>
      </c>
      <c r="D579" s="48" t="s">
        <v>192</v>
      </c>
      <c r="E579" s="143">
        <v>1</v>
      </c>
      <c r="F579" s="64" t="s">
        <v>192</v>
      </c>
      <c r="G579" s="136">
        <v>0</v>
      </c>
      <c r="H579" s="136">
        <v>0</v>
      </c>
      <c r="I579" s="136">
        <v>0</v>
      </c>
      <c r="J579" s="137">
        <f t="shared" si="4"/>
        <v>0</v>
      </c>
      <c r="K579" s="138"/>
      <c r="L579" s="138"/>
      <c r="M579" s="138"/>
      <c r="N579" s="138"/>
      <c r="O579" s="138"/>
      <c r="P579" s="138"/>
      <c r="Q579" s="138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x14ac:dyDescent="0.2">
      <c r="A580" s="62" t="s">
        <v>192</v>
      </c>
      <c r="B580" s="48" t="s">
        <v>35</v>
      </c>
      <c r="C580" s="52" t="s">
        <v>192</v>
      </c>
      <c r="D580" s="48" t="s">
        <v>192</v>
      </c>
      <c r="E580" s="143">
        <v>1</v>
      </c>
      <c r="F580" s="64" t="s">
        <v>192</v>
      </c>
      <c r="G580" s="136">
        <v>0</v>
      </c>
      <c r="H580" s="136">
        <v>0</v>
      </c>
      <c r="I580" s="136">
        <v>0</v>
      </c>
      <c r="J580" s="137">
        <f t="shared" si="4"/>
        <v>0</v>
      </c>
      <c r="K580" s="138"/>
      <c r="L580" s="138"/>
      <c r="M580" s="138"/>
      <c r="N580" s="138"/>
      <c r="O580" s="138"/>
      <c r="P580" s="138"/>
      <c r="Q580" s="138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x14ac:dyDescent="0.2">
      <c r="A581" s="62" t="s">
        <v>192</v>
      </c>
      <c r="B581" s="48" t="s">
        <v>35</v>
      </c>
      <c r="C581" s="52" t="s">
        <v>192</v>
      </c>
      <c r="D581" s="48" t="s">
        <v>192</v>
      </c>
      <c r="E581" s="143">
        <v>1</v>
      </c>
      <c r="F581" s="64" t="s">
        <v>192</v>
      </c>
      <c r="G581" s="136">
        <v>0</v>
      </c>
      <c r="H581" s="136">
        <v>0</v>
      </c>
      <c r="I581" s="136">
        <v>0</v>
      </c>
      <c r="J581" s="137">
        <f t="shared" si="4"/>
        <v>0</v>
      </c>
      <c r="K581" s="138"/>
      <c r="L581" s="138"/>
      <c r="M581" s="138"/>
      <c r="N581" s="138"/>
      <c r="O581" s="138"/>
      <c r="P581" s="138"/>
      <c r="Q581" s="138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x14ac:dyDescent="0.2">
      <c r="A582" s="62" t="s">
        <v>192</v>
      </c>
      <c r="B582" s="48" t="s">
        <v>35</v>
      </c>
      <c r="C582" s="52" t="s">
        <v>192</v>
      </c>
      <c r="D582" s="48" t="s">
        <v>192</v>
      </c>
      <c r="E582" s="143">
        <v>1</v>
      </c>
      <c r="F582" s="64" t="s">
        <v>192</v>
      </c>
      <c r="G582" s="136">
        <v>0</v>
      </c>
      <c r="H582" s="136">
        <v>0</v>
      </c>
      <c r="I582" s="136">
        <v>0</v>
      </c>
      <c r="J582" s="137">
        <f t="shared" si="4"/>
        <v>0</v>
      </c>
      <c r="K582" s="138"/>
      <c r="L582" s="138"/>
      <c r="M582" s="138"/>
      <c r="N582" s="138"/>
      <c r="O582" s="138"/>
      <c r="P582" s="138"/>
      <c r="Q582" s="138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x14ac:dyDescent="0.2">
      <c r="A583" s="62" t="s">
        <v>192</v>
      </c>
      <c r="B583" s="48" t="s">
        <v>35</v>
      </c>
      <c r="C583" s="52" t="s">
        <v>192</v>
      </c>
      <c r="D583" s="48" t="s">
        <v>192</v>
      </c>
      <c r="E583" s="143">
        <v>1</v>
      </c>
      <c r="F583" s="64" t="s">
        <v>192</v>
      </c>
      <c r="G583" s="136">
        <v>0</v>
      </c>
      <c r="H583" s="136">
        <v>0</v>
      </c>
      <c r="I583" s="136">
        <v>0</v>
      </c>
      <c r="J583" s="137">
        <f t="shared" si="4"/>
        <v>0</v>
      </c>
      <c r="K583" s="138"/>
      <c r="L583" s="138"/>
      <c r="M583" s="138"/>
      <c r="N583" s="138"/>
      <c r="O583" s="138"/>
      <c r="P583" s="138"/>
      <c r="Q583" s="138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x14ac:dyDescent="0.2">
      <c r="A584" s="62" t="s">
        <v>192</v>
      </c>
      <c r="B584" s="48" t="s">
        <v>35</v>
      </c>
      <c r="C584" s="52" t="s">
        <v>192</v>
      </c>
      <c r="D584" s="48" t="s">
        <v>192</v>
      </c>
      <c r="E584" s="143">
        <v>1</v>
      </c>
      <c r="F584" s="64" t="s">
        <v>192</v>
      </c>
      <c r="G584" s="136">
        <v>0</v>
      </c>
      <c r="H584" s="136">
        <v>0</v>
      </c>
      <c r="I584" s="136">
        <v>0</v>
      </c>
      <c r="J584" s="137">
        <f t="shared" si="4"/>
        <v>0</v>
      </c>
      <c r="K584" s="138"/>
      <c r="L584" s="138"/>
      <c r="M584" s="138"/>
      <c r="N584" s="138"/>
      <c r="O584" s="138"/>
      <c r="P584" s="138"/>
      <c r="Q584" s="138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x14ac:dyDescent="0.2">
      <c r="A585" s="62" t="s">
        <v>192</v>
      </c>
      <c r="B585" s="48" t="s">
        <v>35</v>
      </c>
      <c r="C585" s="52" t="s">
        <v>192</v>
      </c>
      <c r="D585" s="48" t="s">
        <v>192</v>
      </c>
      <c r="E585" s="143">
        <v>1</v>
      </c>
      <c r="F585" s="64" t="s">
        <v>192</v>
      </c>
      <c r="G585" s="136">
        <v>0</v>
      </c>
      <c r="H585" s="136">
        <v>0</v>
      </c>
      <c r="I585" s="136">
        <v>0</v>
      </c>
      <c r="J585" s="137">
        <f t="shared" si="4"/>
        <v>0</v>
      </c>
      <c r="K585" s="138"/>
      <c r="L585" s="138"/>
      <c r="M585" s="138"/>
      <c r="N585" s="138"/>
      <c r="O585" s="138"/>
      <c r="P585" s="138"/>
      <c r="Q585" s="138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x14ac:dyDescent="0.2">
      <c r="A586" s="62" t="s">
        <v>192</v>
      </c>
      <c r="B586" s="48" t="s">
        <v>35</v>
      </c>
      <c r="C586" s="52" t="s">
        <v>192</v>
      </c>
      <c r="D586" s="48" t="s">
        <v>192</v>
      </c>
      <c r="E586" s="143">
        <v>1</v>
      </c>
      <c r="F586" s="64" t="s">
        <v>192</v>
      </c>
      <c r="G586" s="136">
        <v>0</v>
      </c>
      <c r="H586" s="136">
        <v>0</v>
      </c>
      <c r="I586" s="136">
        <v>0</v>
      </c>
      <c r="J586" s="137">
        <f t="shared" si="4"/>
        <v>0</v>
      </c>
      <c r="K586" s="138"/>
      <c r="L586" s="138"/>
      <c r="M586" s="138"/>
      <c r="N586" s="138"/>
      <c r="O586" s="138"/>
      <c r="P586" s="138"/>
      <c r="Q586" s="138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x14ac:dyDescent="0.2">
      <c r="A587" s="62" t="s">
        <v>192</v>
      </c>
      <c r="B587" s="48" t="s">
        <v>35</v>
      </c>
      <c r="C587" s="52" t="s">
        <v>192</v>
      </c>
      <c r="D587" s="48" t="s">
        <v>192</v>
      </c>
      <c r="E587" s="143">
        <v>1</v>
      </c>
      <c r="F587" s="64" t="s">
        <v>192</v>
      </c>
      <c r="G587" s="136">
        <v>0</v>
      </c>
      <c r="H587" s="136">
        <v>0</v>
      </c>
      <c r="I587" s="136">
        <v>0</v>
      </c>
      <c r="J587" s="137">
        <f t="shared" si="4"/>
        <v>0</v>
      </c>
      <c r="K587" s="138"/>
      <c r="L587" s="138"/>
      <c r="M587" s="138"/>
      <c r="N587" s="138"/>
      <c r="O587" s="138"/>
      <c r="P587" s="138"/>
      <c r="Q587" s="138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x14ac:dyDescent="0.2">
      <c r="A588" s="62" t="s">
        <v>192</v>
      </c>
      <c r="B588" s="48" t="s">
        <v>35</v>
      </c>
      <c r="C588" s="52" t="s">
        <v>192</v>
      </c>
      <c r="D588" s="48" t="s">
        <v>192</v>
      </c>
      <c r="E588" s="143">
        <v>1</v>
      </c>
      <c r="F588" s="64" t="s">
        <v>192</v>
      </c>
      <c r="G588" s="136">
        <v>0</v>
      </c>
      <c r="H588" s="136">
        <v>0</v>
      </c>
      <c r="I588" s="136">
        <v>0</v>
      </c>
      <c r="J588" s="137">
        <f t="shared" si="4"/>
        <v>0</v>
      </c>
      <c r="K588" s="138"/>
      <c r="L588" s="138"/>
      <c r="M588" s="138"/>
      <c r="N588" s="138"/>
      <c r="O588" s="138"/>
      <c r="P588" s="138"/>
      <c r="Q588" s="138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x14ac:dyDescent="0.2">
      <c r="A589" s="62" t="s">
        <v>192</v>
      </c>
      <c r="B589" s="48" t="s">
        <v>35</v>
      </c>
      <c r="C589" s="52" t="s">
        <v>192</v>
      </c>
      <c r="D589" s="48" t="s">
        <v>192</v>
      </c>
      <c r="E589" s="143">
        <v>1</v>
      </c>
      <c r="F589" s="64" t="s">
        <v>192</v>
      </c>
      <c r="G589" s="136">
        <v>0</v>
      </c>
      <c r="H589" s="136">
        <v>0</v>
      </c>
      <c r="I589" s="136">
        <v>0</v>
      </c>
      <c r="J589" s="137">
        <f t="shared" si="4"/>
        <v>0</v>
      </c>
      <c r="K589" s="138"/>
      <c r="L589" s="138"/>
      <c r="M589" s="138"/>
      <c r="N589" s="138"/>
      <c r="O589" s="138"/>
      <c r="P589" s="138"/>
      <c r="Q589" s="138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x14ac:dyDescent="0.2">
      <c r="A590" s="62" t="s">
        <v>192</v>
      </c>
      <c r="B590" s="48" t="s">
        <v>35</v>
      </c>
      <c r="C590" s="52" t="s">
        <v>192</v>
      </c>
      <c r="D590" s="48" t="s">
        <v>192</v>
      </c>
      <c r="E590" s="143">
        <v>1</v>
      </c>
      <c r="F590" s="64" t="s">
        <v>192</v>
      </c>
      <c r="G590" s="136">
        <v>0</v>
      </c>
      <c r="H590" s="136">
        <v>0</v>
      </c>
      <c r="I590" s="136">
        <v>0</v>
      </c>
      <c r="J590" s="137">
        <f t="shared" si="4"/>
        <v>0</v>
      </c>
      <c r="K590" s="138"/>
      <c r="L590" s="138"/>
      <c r="M590" s="138"/>
      <c r="N590" s="138"/>
      <c r="O590" s="138"/>
      <c r="P590" s="138"/>
      <c r="Q590" s="138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x14ac:dyDescent="0.2">
      <c r="A591" s="62" t="s">
        <v>192</v>
      </c>
      <c r="B591" s="48" t="s">
        <v>35</v>
      </c>
      <c r="C591" s="52" t="s">
        <v>192</v>
      </c>
      <c r="D591" s="48" t="s">
        <v>192</v>
      </c>
      <c r="E591" s="143">
        <v>1</v>
      </c>
      <c r="F591" s="64" t="s">
        <v>192</v>
      </c>
      <c r="G591" s="136">
        <v>0</v>
      </c>
      <c r="H591" s="136">
        <v>0</v>
      </c>
      <c r="I591" s="136">
        <v>0</v>
      </c>
      <c r="J591" s="137">
        <f t="shared" si="4"/>
        <v>0</v>
      </c>
      <c r="K591" s="138"/>
      <c r="L591" s="138"/>
      <c r="M591" s="138"/>
      <c r="N591" s="138"/>
      <c r="O591" s="138"/>
      <c r="P591" s="138"/>
      <c r="Q591" s="138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x14ac:dyDescent="0.2">
      <c r="A592" s="62" t="s">
        <v>192</v>
      </c>
      <c r="B592" s="48" t="s">
        <v>35</v>
      </c>
      <c r="C592" s="52" t="s">
        <v>192</v>
      </c>
      <c r="D592" s="48" t="s">
        <v>192</v>
      </c>
      <c r="E592" s="143">
        <v>1</v>
      </c>
      <c r="F592" s="64" t="s">
        <v>192</v>
      </c>
      <c r="G592" s="136">
        <v>0</v>
      </c>
      <c r="H592" s="136">
        <v>0</v>
      </c>
      <c r="I592" s="136">
        <v>0</v>
      </c>
      <c r="J592" s="137">
        <f t="shared" si="4"/>
        <v>0</v>
      </c>
      <c r="K592" s="138"/>
      <c r="L592" s="138"/>
      <c r="M592" s="138"/>
      <c r="N592" s="138"/>
      <c r="O592" s="138"/>
      <c r="P592" s="138"/>
      <c r="Q592" s="138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x14ac:dyDescent="0.2">
      <c r="A593" s="62" t="s">
        <v>192</v>
      </c>
      <c r="B593" s="48" t="s">
        <v>35</v>
      </c>
      <c r="C593" s="52" t="s">
        <v>192</v>
      </c>
      <c r="D593" s="48" t="s">
        <v>192</v>
      </c>
      <c r="E593" s="143">
        <v>1</v>
      </c>
      <c r="F593" s="64" t="s">
        <v>192</v>
      </c>
      <c r="G593" s="136">
        <v>0</v>
      </c>
      <c r="H593" s="136">
        <v>0</v>
      </c>
      <c r="I593" s="136">
        <v>0</v>
      </c>
      <c r="J593" s="137">
        <f t="shared" si="4"/>
        <v>0</v>
      </c>
      <c r="K593" s="138"/>
      <c r="L593" s="138"/>
      <c r="M593" s="138"/>
      <c r="N593" s="138"/>
      <c r="O593" s="138"/>
      <c r="P593" s="138"/>
      <c r="Q593" s="138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x14ac:dyDescent="0.2">
      <c r="A594" s="62" t="s">
        <v>192</v>
      </c>
      <c r="B594" s="48" t="s">
        <v>35</v>
      </c>
      <c r="C594" s="52" t="s">
        <v>192</v>
      </c>
      <c r="D594" s="48" t="s">
        <v>192</v>
      </c>
      <c r="E594" s="143">
        <v>1</v>
      </c>
      <c r="F594" s="64" t="s">
        <v>192</v>
      </c>
      <c r="G594" s="136">
        <v>0</v>
      </c>
      <c r="H594" s="136">
        <v>0</v>
      </c>
      <c r="I594" s="136">
        <v>0</v>
      </c>
      <c r="J594" s="137">
        <f t="shared" si="4"/>
        <v>0</v>
      </c>
      <c r="K594" s="138"/>
      <c r="L594" s="138"/>
      <c r="M594" s="138"/>
      <c r="N594" s="138"/>
      <c r="O594" s="138"/>
      <c r="P594" s="138"/>
      <c r="Q594" s="138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x14ac:dyDescent="0.2">
      <c r="A595" s="62" t="s">
        <v>192</v>
      </c>
      <c r="B595" s="48" t="s">
        <v>35</v>
      </c>
      <c r="C595" s="52" t="s">
        <v>192</v>
      </c>
      <c r="D595" s="48" t="s">
        <v>192</v>
      </c>
      <c r="E595" s="143">
        <v>1</v>
      </c>
      <c r="F595" s="64" t="s">
        <v>192</v>
      </c>
      <c r="G595" s="136">
        <v>0</v>
      </c>
      <c r="H595" s="136">
        <v>0</v>
      </c>
      <c r="I595" s="136">
        <v>0</v>
      </c>
      <c r="J595" s="137">
        <f t="shared" si="4"/>
        <v>0</v>
      </c>
      <c r="K595" s="138"/>
      <c r="L595" s="138"/>
      <c r="M595" s="138"/>
      <c r="N595" s="138"/>
      <c r="O595" s="138"/>
      <c r="P595" s="138"/>
      <c r="Q595" s="138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x14ac:dyDescent="0.2">
      <c r="A596" s="62" t="s">
        <v>192</v>
      </c>
      <c r="B596" s="48" t="s">
        <v>35</v>
      </c>
      <c r="C596" s="52" t="s">
        <v>192</v>
      </c>
      <c r="D596" s="48" t="s">
        <v>192</v>
      </c>
      <c r="E596" s="143">
        <v>1</v>
      </c>
      <c r="F596" s="64" t="s">
        <v>192</v>
      </c>
      <c r="G596" s="136">
        <v>0</v>
      </c>
      <c r="H596" s="136">
        <v>0</v>
      </c>
      <c r="I596" s="136">
        <v>0</v>
      </c>
      <c r="J596" s="137">
        <f t="shared" si="4"/>
        <v>0</v>
      </c>
      <c r="K596" s="138"/>
      <c r="L596" s="138"/>
      <c r="M596" s="138"/>
      <c r="N596" s="138"/>
      <c r="O596" s="138"/>
      <c r="P596" s="138"/>
      <c r="Q596" s="138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x14ac:dyDescent="0.2">
      <c r="A597" s="62" t="s">
        <v>192</v>
      </c>
      <c r="B597" s="48" t="s">
        <v>35</v>
      </c>
      <c r="C597" s="52" t="s">
        <v>192</v>
      </c>
      <c r="D597" s="48" t="s">
        <v>192</v>
      </c>
      <c r="E597" s="143">
        <v>1</v>
      </c>
      <c r="F597" s="64" t="s">
        <v>192</v>
      </c>
      <c r="G597" s="136">
        <v>0</v>
      </c>
      <c r="H597" s="136">
        <v>0</v>
      </c>
      <c r="I597" s="136">
        <v>0</v>
      </c>
      <c r="J597" s="137">
        <f t="shared" si="4"/>
        <v>0</v>
      </c>
      <c r="K597" s="138"/>
      <c r="L597" s="138"/>
      <c r="M597" s="138"/>
      <c r="N597" s="138"/>
      <c r="O597" s="138"/>
      <c r="P597" s="138"/>
      <c r="Q597" s="138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x14ac:dyDescent="0.2">
      <c r="A598" s="62" t="s">
        <v>192</v>
      </c>
      <c r="B598" s="48" t="s">
        <v>35</v>
      </c>
      <c r="C598" s="52" t="s">
        <v>192</v>
      </c>
      <c r="D598" s="48" t="s">
        <v>192</v>
      </c>
      <c r="E598" s="143">
        <v>1</v>
      </c>
      <c r="F598" s="64" t="s">
        <v>192</v>
      </c>
      <c r="G598" s="136">
        <v>0</v>
      </c>
      <c r="H598" s="136">
        <v>0</v>
      </c>
      <c r="I598" s="136">
        <v>0</v>
      </c>
      <c r="J598" s="137">
        <f t="shared" si="4"/>
        <v>0</v>
      </c>
      <c r="K598" s="138"/>
      <c r="L598" s="138"/>
      <c r="M598" s="138"/>
      <c r="N598" s="138"/>
      <c r="O598" s="138"/>
      <c r="P598" s="138"/>
      <c r="Q598" s="138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x14ac:dyDescent="0.2">
      <c r="A599" s="62" t="s">
        <v>192</v>
      </c>
      <c r="B599" s="48" t="s">
        <v>35</v>
      </c>
      <c r="C599" s="52" t="s">
        <v>192</v>
      </c>
      <c r="D599" s="48" t="s">
        <v>192</v>
      </c>
      <c r="E599" s="143">
        <v>1</v>
      </c>
      <c r="F599" s="64" t="s">
        <v>192</v>
      </c>
      <c r="G599" s="136">
        <v>0</v>
      </c>
      <c r="H599" s="136">
        <v>0</v>
      </c>
      <c r="I599" s="136">
        <v>0</v>
      </c>
      <c r="J599" s="137">
        <f t="shared" si="4"/>
        <v>0</v>
      </c>
      <c r="K599" s="138"/>
      <c r="L599" s="138"/>
      <c r="M599" s="138"/>
      <c r="N599" s="138"/>
      <c r="O599" s="138"/>
      <c r="P599" s="138"/>
      <c r="Q599" s="138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x14ac:dyDescent="0.2">
      <c r="A600" s="62" t="s">
        <v>192</v>
      </c>
      <c r="B600" s="48" t="s">
        <v>35</v>
      </c>
      <c r="C600" s="52" t="s">
        <v>192</v>
      </c>
      <c r="D600" s="48" t="s">
        <v>192</v>
      </c>
      <c r="E600" s="143">
        <v>1</v>
      </c>
      <c r="F600" s="64" t="s">
        <v>192</v>
      </c>
      <c r="G600" s="136">
        <v>0</v>
      </c>
      <c r="H600" s="136">
        <v>0</v>
      </c>
      <c r="I600" s="136">
        <v>0</v>
      </c>
      <c r="J600" s="137">
        <f t="shared" si="4"/>
        <v>0</v>
      </c>
      <c r="K600" s="138"/>
      <c r="L600" s="138"/>
      <c r="M600" s="138"/>
      <c r="N600" s="138"/>
      <c r="O600" s="138"/>
      <c r="P600" s="138"/>
      <c r="Q600" s="138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x14ac:dyDescent="0.2">
      <c r="A601" s="62" t="s">
        <v>192</v>
      </c>
      <c r="B601" s="48" t="s">
        <v>35</v>
      </c>
      <c r="C601" s="52" t="s">
        <v>192</v>
      </c>
      <c r="D601" s="48" t="s">
        <v>192</v>
      </c>
      <c r="E601" s="143">
        <v>1</v>
      </c>
      <c r="F601" s="64" t="s">
        <v>192</v>
      </c>
      <c r="G601" s="136">
        <v>0</v>
      </c>
      <c r="H601" s="136">
        <v>0</v>
      </c>
      <c r="I601" s="136">
        <v>0</v>
      </c>
      <c r="J601" s="137">
        <f t="shared" si="4"/>
        <v>0</v>
      </c>
      <c r="K601" s="138"/>
      <c r="L601" s="138"/>
      <c r="M601" s="138"/>
      <c r="N601" s="138"/>
      <c r="O601" s="138"/>
      <c r="P601" s="138"/>
      <c r="Q601" s="138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x14ac:dyDescent="0.2">
      <c r="A602" s="62" t="s">
        <v>192</v>
      </c>
      <c r="B602" s="48" t="s">
        <v>35</v>
      </c>
      <c r="C602" s="52" t="s">
        <v>192</v>
      </c>
      <c r="D602" s="48" t="s">
        <v>192</v>
      </c>
      <c r="E602" s="143">
        <v>1</v>
      </c>
      <c r="F602" s="64" t="s">
        <v>192</v>
      </c>
      <c r="G602" s="136">
        <v>0</v>
      </c>
      <c r="H602" s="136">
        <v>0</v>
      </c>
      <c r="I602" s="136">
        <v>0</v>
      </c>
      <c r="J602" s="137">
        <f t="shared" si="4"/>
        <v>0</v>
      </c>
      <c r="K602" s="138"/>
      <c r="L602" s="138"/>
      <c r="M602" s="138"/>
      <c r="N602" s="138"/>
      <c r="O602" s="138"/>
      <c r="P602" s="138"/>
      <c r="Q602" s="138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x14ac:dyDescent="0.2">
      <c r="A603" s="62" t="s">
        <v>192</v>
      </c>
      <c r="B603" s="48" t="s">
        <v>35</v>
      </c>
      <c r="C603" s="52" t="s">
        <v>192</v>
      </c>
      <c r="D603" s="48" t="s">
        <v>192</v>
      </c>
      <c r="E603" s="143">
        <v>1</v>
      </c>
      <c r="F603" s="64" t="s">
        <v>192</v>
      </c>
      <c r="G603" s="136">
        <v>0</v>
      </c>
      <c r="H603" s="136">
        <v>0</v>
      </c>
      <c r="I603" s="136">
        <v>0</v>
      </c>
      <c r="J603" s="137">
        <f t="shared" si="4"/>
        <v>0</v>
      </c>
      <c r="K603" s="138"/>
      <c r="L603" s="138"/>
      <c r="M603" s="138"/>
      <c r="N603" s="138"/>
      <c r="O603" s="138"/>
      <c r="P603" s="138"/>
      <c r="Q603" s="138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x14ac:dyDescent="0.2">
      <c r="A604" s="62" t="s">
        <v>192</v>
      </c>
      <c r="B604" s="48" t="s">
        <v>35</v>
      </c>
      <c r="C604" s="52" t="s">
        <v>192</v>
      </c>
      <c r="D604" s="48" t="s">
        <v>192</v>
      </c>
      <c r="E604" s="143">
        <v>1</v>
      </c>
      <c r="F604" s="64" t="s">
        <v>192</v>
      </c>
      <c r="G604" s="136">
        <v>0</v>
      </c>
      <c r="H604" s="136">
        <v>0</v>
      </c>
      <c r="I604" s="136">
        <v>0</v>
      </c>
      <c r="J604" s="137">
        <f t="shared" si="4"/>
        <v>0</v>
      </c>
      <c r="K604" s="138"/>
      <c r="L604" s="138"/>
      <c r="M604" s="138"/>
      <c r="N604" s="138"/>
      <c r="O604" s="138"/>
      <c r="P604" s="138"/>
      <c r="Q604" s="138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x14ac:dyDescent="0.2">
      <c r="A605" s="62" t="s">
        <v>192</v>
      </c>
      <c r="B605" s="48" t="s">
        <v>35</v>
      </c>
      <c r="C605" s="52" t="s">
        <v>192</v>
      </c>
      <c r="D605" s="48" t="s">
        <v>192</v>
      </c>
      <c r="E605" s="143">
        <v>1</v>
      </c>
      <c r="F605" s="64" t="s">
        <v>192</v>
      </c>
      <c r="G605" s="136">
        <v>0</v>
      </c>
      <c r="H605" s="136">
        <v>0</v>
      </c>
      <c r="I605" s="136">
        <v>0</v>
      </c>
      <c r="J605" s="137">
        <f t="shared" si="4"/>
        <v>0</v>
      </c>
      <c r="K605" s="138"/>
      <c r="L605" s="138"/>
      <c r="M605" s="138"/>
      <c r="N605" s="138"/>
      <c r="O605" s="138"/>
      <c r="P605" s="138"/>
      <c r="Q605" s="138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x14ac:dyDescent="0.2">
      <c r="A606" s="62" t="s">
        <v>192</v>
      </c>
      <c r="B606" s="48" t="s">
        <v>35</v>
      </c>
      <c r="C606" s="52" t="s">
        <v>192</v>
      </c>
      <c r="D606" s="48" t="s">
        <v>192</v>
      </c>
      <c r="E606" s="143">
        <v>1</v>
      </c>
      <c r="F606" s="64" t="s">
        <v>192</v>
      </c>
      <c r="G606" s="136">
        <v>0</v>
      </c>
      <c r="H606" s="136">
        <v>0</v>
      </c>
      <c r="I606" s="136">
        <v>0</v>
      </c>
      <c r="J606" s="137">
        <f t="shared" si="4"/>
        <v>0</v>
      </c>
      <c r="K606" s="138"/>
      <c r="L606" s="138"/>
      <c r="M606" s="138"/>
      <c r="N606" s="138"/>
      <c r="O606" s="138"/>
      <c r="P606" s="138"/>
      <c r="Q606" s="138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x14ac:dyDescent="0.2">
      <c r="A607" s="62" t="s">
        <v>192</v>
      </c>
      <c r="B607" s="48" t="s">
        <v>35</v>
      </c>
      <c r="C607" s="52" t="s">
        <v>192</v>
      </c>
      <c r="D607" s="48" t="s">
        <v>192</v>
      </c>
      <c r="E607" s="143">
        <v>1</v>
      </c>
      <c r="F607" s="64" t="s">
        <v>192</v>
      </c>
      <c r="G607" s="136">
        <v>0</v>
      </c>
      <c r="H607" s="136">
        <v>0</v>
      </c>
      <c r="I607" s="136">
        <v>0</v>
      </c>
      <c r="J607" s="137">
        <f t="shared" si="4"/>
        <v>0</v>
      </c>
      <c r="K607" s="138"/>
      <c r="L607" s="138"/>
      <c r="M607" s="138"/>
      <c r="N607" s="138"/>
      <c r="O607" s="138"/>
      <c r="P607" s="138"/>
      <c r="Q607" s="138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x14ac:dyDescent="0.2">
      <c r="A608" s="62" t="s">
        <v>192</v>
      </c>
      <c r="B608" s="48" t="s">
        <v>35</v>
      </c>
      <c r="C608" s="52" t="s">
        <v>192</v>
      </c>
      <c r="D608" s="48" t="s">
        <v>192</v>
      </c>
      <c r="E608" s="143">
        <v>1</v>
      </c>
      <c r="F608" s="64" t="s">
        <v>192</v>
      </c>
      <c r="G608" s="136">
        <v>0</v>
      </c>
      <c r="H608" s="136">
        <v>0</v>
      </c>
      <c r="I608" s="136">
        <v>0</v>
      </c>
      <c r="J608" s="137">
        <f t="shared" si="4"/>
        <v>0</v>
      </c>
      <c r="K608" s="138"/>
      <c r="L608" s="138"/>
      <c r="M608" s="138"/>
      <c r="N608" s="138"/>
      <c r="O608" s="138"/>
      <c r="P608" s="138"/>
      <c r="Q608" s="138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x14ac:dyDescent="0.2">
      <c r="A609" s="62" t="s">
        <v>192</v>
      </c>
      <c r="B609" s="48" t="s">
        <v>35</v>
      </c>
      <c r="C609" s="52" t="s">
        <v>192</v>
      </c>
      <c r="D609" s="48" t="s">
        <v>192</v>
      </c>
      <c r="E609" s="143">
        <v>1</v>
      </c>
      <c r="F609" s="64" t="s">
        <v>192</v>
      </c>
      <c r="G609" s="136">
        <v>0</v>
      </c>
      <c r="H609" s="136">
        <v>0</v>
      </c>
      <c r="I609" s="136">
        <v>0</v>
      </c>
      <c r="J609" s="137">
        <f t="shared" si="4"/>
        <v>0</v>
      </c>
      <c r="K609" s="138"/>
      <c r="L609" s="138"/>
      <c r="M609" s="138"/>
      <c r="N609" s="138"/>
      <c r="O609" s="138"/>
      <c r="P609" s="138"/>
      <c r="Q609" s="138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x14ac:dyDescent="0.2">
      <c r="A610" s="62" t="s">
        <v>192</v>
      </c>
      <c r="B610" s="48" t="s">
        <v>35</v>
      </c>
      <c r="C610" s="52" t="s">
        <v>192</v>
      </c>
      <c r="D610" s="48" t="s">
        <v>192</v>
      </c>
      <c r="E610" s="143">
        <v>1</v>
      </c>
      <c r="F610" s="64" t="s">
        <v>192</v>
      </c>
      <c r="G610" s="136">
        <v>0</v>
      </c>
      <c r="H610" s="136">
        <v>0</v>
      </c>
      <c r="I610" s="136">
        <v>0</v>
      </c>
      <c r="J610" s="137">
        <f t="shared" si="4"/>
        <v>0</v>
      </c>
      <c r="K610" s="138"/>
      <c r="L610" s="138"/>
      <c r="M610" s="138"/>
      <c r="N610" s="138"/>
      <c r="O610" s="138"/>
      <c r="P610" s="138"/>
      <c r="Q610" s="138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x14ac:dyDescent="0.2">
      <c r="A611" s="62" t="s">
        <v>192</v>
      </c>
      <c r="B611" s="48" t="s">
        <v>35</v>
      </c>
      <c r="C611" s="52" t="s">
        <v>192</v>
      </c>
      <c r="D611" s="48" t="s">
        <v>192</v>
      </c>
      <c r="E611" s="143">
        <v>1</v>
      </c>
      <c r="F611" s="64" t="s">
        <v>192</v>
      </c>
      <c r="G611" s="136">
        <v>0</v>
      </c>
      <c r="H611" s="136">
        <v>0</v>
      </c>
      <c r="I611" s="136">
        <v>0</v>
      </c>
      <c r="J611" s="137">
        <f t="shared" si="4"/>
        <v>0</v>
      </c>
      <c r="K611" s="138"/>
      <c r="L611" s="138"/>
      <c r="M611" s="138"/>
      <c r="N611" s="138"/>
      <c r="O611" s="138"/>
      <c r="P611" s="138"/>
      <c r="Q611" s="138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x14ac:dyDescent="0.2">
      <c r="A612" s="62" t="s">
        <v>192</v>
      </c>
      <c r="B612" s="48" t="s">
        <v>35</v>
      </c>
      <c r="C612" s="52" t="s">
        <v>192</v>
      </c>
      <c r="D612" s="48" t="s">
        <v>192</v>
      </c>
      <c r="E612" s="143">
        <v>1</v>
      </c>
      <c r="F612" s="64" t="s">
        <v>192</v>
      </c>
      <c r="G612" s="136">
        <v>0</v>
      </c>
      <c r="H612" s="136">
        <v>0</v>
      </c>
      <c r="I612" s="136">
        <v>0</v>
      </c>
      <c r="J612" s="137">
        <f t="shared" si="4"/>
        <v>0</v>
      </c>
      <c r="K612" s="138"/>
      <c r="L612" s="138"/>
      <c r="M612" s="138"/>
      <c r="N612" s="138"/>
      <c r="O612" s="138"/>
      <c r="P612" s="138"/>
      <c r="Q612" s="138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x14ac:dyDescent="0.2">
      <c r="A613" s="62" t="s">
        <v>192</v>
      </c>
      <c r="B613" s="48" t="s">
        <v>35</v>
      </c>
      <c r="C613" s="52" t="s">
        <v>192</v>
      </c>
      <c r="D613" s="48" t="s">
        <v>192</v>
      </c>
      <c r="E613" s="143">
        <v>1</v>
      </c>
      <c r="F613" s="64" t="s">
        <v>192</v>
      </c>
      <c r="G613" s="136">
        <v>0</v>
      </c>
      <c r="H613" s="136">
        <v>0</v>
      </c>
      <c r="I613" s="136">
        <v>0</v>
      </c>
      <c r="J613" s="137">
        <f t="shared" si="4"/>
        <v>0</v>
      </c>
      <c r="K613" s="138"/>
      <c r="L613" s="138"/>
      <c r="M613" s="138"/>
      <c r="N613" s="138"/>
      <c r="O613" s="138"/>
      <c r="P613" s="138"/>
      <c r="Q613" s="138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x14ac:dyDescent="0.2">
      <c r="A614" s="62" t="s">
        <v>192</v>
      </c>
      <c r="B614" s="48" t="s">
        <v>35</v>
      </c>
      <c r="C614" s="52" t="s">
        <v>192</v>
      </c>
      <c r="D614" s="48" t="s">
        <v>192</v>
      </c>
      <c r="E614" s="143">
        <v>1</v>
      </c>
      <c r="F614" s="64" t="s">
        <v>192</v>
      </c>
      <c r="G614" s="136">
        <v>0</v>
      </c>
      <c r="H614" s="136">
        <v>0</v>
      </c>
      <c r="I614" s="136">
        <v>0</v>
      </c>
      <c r="J614" s="137">
        <f t="shared" si="4"/>
        <v>0</v>
      </c>
      <c r="K614" s="138"/>
      <c r="L614" s="138"/>
      <c r="M614" s="138"/>
      <c r="N614" s="138"/>
      <c r="O614" s="138"/>
      <c r="P614" s="138"/>
      <c r="Q614" s="138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x14ac:dyDescent="0.2">
      <c r="A615" s="62" t="s">
        <v>192</v>
      </c>
      <c r="B615" s="48" t="s">
        <v>35</v>
      </c>
      <c r="C615" s="52" t="s">
        <v>192</v>
      </c>
      <c r="D615" s="48" t="s">
        <v>192</v>
      </c>
      <c r="E615" s="143">
        <v>1</v>
      </c>
      <c r="F615" s="64" t="s">
        <v>192</v>
      </c>
      <c r="G615" s="136">
        <v>0</v>
      </c>
      <c r="H615" s="136">
        <v>0</v>
      </c>
      <c r="I615" s="136">
        <v>0</v>
      </c>
      <c r="J615" s="137">
        <f t="shared" si="4"/>
        <v>0</v>
      </c>
      <c r="K615" s="138"/>
      <c r="L615" s="138"/>
      <c r="M615" s="138"/>
      <c r="N615" s="138"/>
      <c r="O615" s="138"/>
      <c r="P615" s="138"/>
      <c r="Q615" s="138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x14ac:dyDescent="0.2">
      <c r="A616" s="62" t="s">
        <v>192</v>
      </c>
      <c r="B616" s="48" t="s">
        <v>35</v>
      </c>
      <c r="C616" s="52" t="s">
        <v>192</v>
      </c>
      <c r="D616" s="48" t="s">
        <v>192</v>
      </c>
      <c r="E616" s="143">
        <v>1</v>
      </c>
      <c r="F616" s="64" t="s">
        <v>192</v>
      </c>
      <c r="G616" s="136">
        <v>0</v>
      </c>
      <c r="H616" s="136">
        <v>0</v>
      </c>
      <c r="I616" s="136">
        <v>0</v>
      </c>
      <c r="J616" s="137">
        <f t="shared" si="4"/>
        <v>0</v>
      </c>
      <c r="K616" s="138"/>
      <c r="L616" s="138"/>
      <c r="M616" s="138"/>
      <c r="N616" s="138"/>
      <c r="O616" s="138"/>
      <c r="P616" s="138"/>
      <c r="Q616" s="138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x14ac:dyDescent="0.2">
      <c r="A617" s="62" t="s">
        <v>192</v>
      </c>
      <c r="B617" s="48" t="s">
        <v>35</v>
      </c>
      <c r="C617" s="52" t="s">
        <v>192</v>
      </c>
      <c r="D617" s="48" t="s">
        <v>192</v>
      </c>
      <c r="E617" s="143">
        <v>1</v>
      </c>
      <c r="F617" s="64" t="s">
        <v>192</v>
      </c>
      <c r="G617" s="136">
        <v>0</v>
      </c>
      <c r="H617" s="136">
        <v>0</v>
      </c>
      <c r="I617" s="136">
        <v>0</v>
      </c>
      <c r="J617" s="137">
        <f t="shared" si="4"/>
        <v>0</v>
      </c>
      <c r="K617" s="138"/>
      <c r="L617" s="138"/>
      <c r="M617" s="138"/>
      <c r="N617" s="138"/>
      <c r="O617" s="138"/>
      <c r="P617" s="138"/>
      <c r="Q617" s="138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x14ac:dyDescent="0.2">
      <c r="A618" s="62" t="s">
        <v>192</v>
      </c>
      <c r="B618" s="48" t="s">
        <v>35</v>
      </c>
      <c r="C618" s="52" t="s">
        <v>192</v>
      </c>
      <c r="D618" s="48" t="s">
        <v>192</v>
      </c>
      <c r="E618" s="143">
        <v>1</v>
      </c>
      <c r="F618" s="64" t="s">
        <v>192</v>
      </c>
      <c r="G618" s="136">
        <v>0</v>
      </c>
      <c r="H618" s="136">
        <v>0</v>
      </c>
      <c r="I618" s="136">
        <v>0</v>
      </c>
      <c r="J618" s="137">
        <f t="shared" si="4"/>
        <v>0</v>
      </c>
      <c r="K618" s="138"/>
      <c r="L618" s="138"/>
      <c r="M618" s="138"/>
      <c r="N618" s="138"/>
      <c r="O618" s="138"/>
      <c r="P618" s="138"/>
      <c r="Q618" s="138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x14ac:dyDescent="0.2">
      <c r="A619" s="62" t="s">
        <v>192</v>
      </c>
      <c r="B619" s="48" t="s">
        <v>35</v>
      </c>
      <c r="C619" s="52" t="s">
        <v>192</v>
      </c>
      <c r="D619" s="48" t="s">
        <v>192</v>
      </c>
      <c r="E619" s="143">
        <v>1</v>
      </c>
      <c r="F619" s="64" t="s">
        <v>192</v>
      </c>
      <c r="G619" s="136">
        <v>0</v>
      </c>
      <c r="H619" s="136">
        <v>0</v>
      </c>
      <c r="I619" s="136">
        <v>0</v>
      </c>
      <c r="J619" s="137">
        <f t="shared" si="4"/>
        <v>0</v>
      </c>
      <c r="K619" s="138"/>
      <c r="L619" s="138"/>
      <c r="M619" s="138"/>
      <c r="N619" s="138"/>
      <c r="O619" s="138"/>
      <c r="P619" s="138"/>
      <c r="Q619" s="138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x14ac:dyDescent="0.2">
      <c r="A620" s="62" t="s">
        <v>192</v>
      </c>
      <c r="B620" s="48" t="s">
        <v>35</v>
      </c>
      <c r="C620" s="52" t="s">
        <v>192</v>
      </c>
      <c r="D620" s="48" t="s">
        <v>192</v>
      </c>
      <c r="E620" s="143">
        <v>1</v>
      </c>
      <c r="F620" s="115" t="s">
        <v>192</v>
      </c>
      <c r="G620" s="136">
        <v>0</v>
      </c>
      <c r="H620" s="136">
        <v>0</v>
      </c>
      <c r="I620" s="136">
        <v>0</v>
      </c>
      <c r="J620" s="137">
        <f t="shared" si="4"/>
        <v>0</v>
      </c>
      <c r="K620" s="138"/>
      <c r="L620" s="138"/>
      <c r="M620" s="138"/>
      <c r="N620" s="138"/>
      <c r="O620" s="138"/>
      <c r="P620" s="138"/>
      <c r="Q620" s="138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x14ac:dyDescent="0.2">
      <c r="A621" s="126" t="s">
        <v>823</v>
      </c>
      <c r="B621" s="48" t="s">
        <v>37</v>
      </c>
      <c r="C621" s="83" t="s">
        <v>188</v>
      </c>
      <c r="D621" s="48" t="s">
        <v>190</v>
      </c>
      <c r="E621" s="143">
        <v>1</v>
      </c>
      <c r="F621" s="87" t="s">
        <v>464</v>
      </c>
      <c r="G621" s="136">
        <v>0</v>
      </c>
      <c r="H621" s="136">
        <v>847.83</v>
      </c>
      <c r="I621" s="136">
        <v>3391.31</v>
      </c>
      <c r="J621" s="137">
        <f t="shared" si="4"/>
        <v>4239.1400000000003</v>
      </c>
      <c r="K621" s="138"/>
      <c r="L621" s="138"/>
      <c r="M621" s="138"/>
      <c r="N621" s="138"/>
      <c r="O621" s="138"/>
      <c r="P621" s="138"/>
      <c r="Q621" s="138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x14ac:dyDescent="0.2">
      <c r="A622" s="126" t="s">
        <v>823</v>
      </c>
      <c r="B622" s="48" t="s">
        <v>37</v>
      </c>
      <c r="C622" s="101" t="s">
        <v>188</v>
      </c>
      <c r="D622" s="48" t="s">
        <v>190</v>
      </c>
      <c r="E622" s="143">
        <v>1</v>
      </c>
      <c r="F622" s="87" t="s">
        <v>463</v>
      </c>
      <c r="G622" s="136">
        <v>0</v>
      </c>
      <c r="H622" s="136">
        <v>847.83</v>
      </c>
      <c r="I622" s="136">
        <v>3391.31</v>
      </c>
      <c r="J622" s="137">
        <f t="shared" si="4"/>
        <v>4239.1400000000003</v>
      </c>
      <c r="K622" s="138"/>
      <c r="L622" s="138"/>
      <c r="M622" s="138"/>
      <c r="N622" s="138"/>
      <c r="O622" s="138"/>
      <c r="P622" s="138"/>
      <c r="Q622" s="138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x14ac:dyDescent="0.2">
      <c r="A623" s="126" t="s">
        <v>533</v>
      </c>
      <c r="B623" s="48" t="s">
        <v>37</v>
      </c>
      <c r="C623" s="83" t="s">
        <v>188</v>
      </c>
      <c r="D623" s="48" t="s">
        <v>190</v>
      </c>
      <c r="E623" s="143">
        <v>1</v>
      </c>
      <c r="F623" s="87" t="s">
        <v>465</v>
      </c>
      <c r="G623" s="136">
        <v>0</v>
      </c>
      <c r="H623" s="136">
        <v>847.83</v>
      </c>
      <c r="I623" s="136">
        <v>3391.31</v>
      </c>
      <c r="J623" s="137">
        <f t="shared" si="4"/>
        <v>4239.1400000000003</v>
      </c>
      <c r="K623" s="138"/>
      <c r="L623" s="138"/>
      <c r="M623" s="138"/>
      <c r="N623" s="138"/>
      <c r="O623" s="138"/>
      <c r="P623" s="138"/>
      <c r="Q623" s="138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x14ac:dyDescent="0.2">
      <c r="A624" s="126" t="s">
        <v>823</v>
      </c>
      <c r="B624" s="48" t="s">
        <v>37</v>
      </c>
      <c r="C624" s="83" t="s">
        <v>188</v>
      </c>
      <c r="D624" s="48" t="s">
        <v>190</v>
      </c>
      <c r="E624" s="143">
        <v>1</v>
      </c>
      <c r="F624" s="87" t="s">
        <v>452</v>
      </c>
      <c r="G624" s="136">
        <v>0</v>
      </c>
      <c r="H624" s="136">
        <v>847.83</v>
      </c>
      <c r="I624" s="136">
        <v>3391.31</v>
      </c>
      <c r="J624" s="137">
        <f t="shared" si="4"/>
        <v>4239.1400000000003</v>
      </c>
      <c r="K624" s="138"/>
      <c r="L624" s="138"/>
      <c r="M624" s="138"/>
      <c r="N624" s="138"/>
      <c r="O624" s="138"/>
      <c r="P624" s="138"/>
      <c r="Q624" s="138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x14ac:dyDescent="0.2">
      <c r="A625" s="61" t="s">
        <v>426</v>
      </c>
      <c r="B625" s="48" t="s">
        <v>37</v>
      </c>
      <c r="C625" s="48" t="s">
        <v>185</v>
      </c>
      <c r="D625" s="48" t="s">
        <v>189</v>
      </c>
      <c r="E625" s="143">
        <v>1</v>
      </c>
      <c r="F625" s="63" t="s">
        <v>410</v>
      </c>
      <c r="G625" s="136">
        <v>0</v>
      </c>
      <c r="H625" s="136">
        <v>0</v>
      </c>
      <c r="I625" s="136">
        <v>3391.31</v>
      </c>
      <c r="J625" s="137">
        <f t="shared" si="4"/>
        <v>3391.31</v>
      </c>
      <c r="K625" s="138"/>
      <c r="L625" s="138"/>
      <c r="M625" s="138"/>
      <c r="N625" s="138"/>
      <c r="O625" s="138"/>
      <c r="P625" s="138"/>
      <c r="Q625" s="138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x14ac:dyDescent="0.2">
      <c r="A626" s="126" t="s">
        <v>813</v>
      </c>
      <c r="B626" s="48" t="s">
        <v>37</v>
      </c>
      <c r="C626" s="83" t="s">
        <v>188</v>
      </c>
      <c r="D626" s="83" t="s">
        <v>190</v>
      </c>
      <c r="E626" s="224">
        <v>1</v>
      </c>
      <c r="F626" s="87" t="s">
        <v>566</v>
      </c>
      <c r="G626" s="136">
        <v>0</v>
      </c>
      <c r="H626" s="136">
        <v>847.83</v>
      </c>
      <c r="I626" s="136">
        <v>3391.31</v>
      </c>
      <c r="J626" s="137">
        <f t="shared" si="4"/>
        <v>4239.1400000000003</v>
      </c>
      <c r="K626" s="138"/>
      <c r="L626" s="138"/>
      <c r="M626" s="138"/>
      <c r="N626" s="138"/>
      <c r="O626" s="138"/>
      <c r="P626" s="138"/>
      <c r="Q626" s="138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x14ac:dyDescent="0.2">
      <c r="A627" s="61" t="s">
        <v>397</v>
      </c>
      <c r="B627" s="48" t="s">
        <v>37</v>
      </c>
      <c r="C627" s="83" t="s">
        <v>191</v>
      </c>
      <c r="D627" s="48" t="s">
        <v>190</v>
      </c>
      <c r="E627" s="143">
        <v>1</v>
      </c>
      <c r="F627" s="86" t="s">
        <v>534</v>
      </c>
      <c r="G627" s="136">
        <v>0</v>
      </c>
      <c r="H627" s="136">
        <v>847.83</v>
      </c>
      <c r="I627" s="136">
        <v>3391.31</v>
      </c>
      <c r="J627" s="137">
        <f t="shared" si="4"/>
        <v>4239.1400000000003</v>
      </c>
      <c r="K627" s="138"/>
      <c r="L627" s="138"/>
      <c r="M627" s="138"/>
      <c r="N627" s="138"/>
      <c r="O627" s="138"/>
      <c r="P627" s="138"/>
      <c r="Q627" s="138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x14ac:dyDescent="0.2">
      <c r="A628" s="126" t="s">
        <v>533</v>
      </c>
      <c r="B628" s="48" t="s">
        <v>37</v>
      </c>
      <c r="C628" s="83" t="s">
        <v>188</v>
      </c>
      <c r="D628" s="48" t="s">
        <v>190</v>
      </c>
      <c r="E628" s="143">
        <v>1</v>
      </c>
      <c r="F628" s="204" t="s">
        <v>889</v>
      </c>
      <c r="G628" s="136">
        <v>0</v>
      </c>
      <c r="H628" s="136">
        <v>847.83</v>
      </c>
      <c r="I628" s="136">
        <v>3391.31</v>
      </c>
      <c r="J628" s="137">
        <f t="shared" si="4"/>
        <v>4239.1400000000003</v>
      </c>
      <c r="K628" s="138"/>
      <c r="L628" s="138"/>
      <c r="M628" s="138"/>
      <c r="N628" s="138"/>
      <c r="O628" s="138"/>
      <c r="P628" s="138"/>
      <c r="Q628" s="138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x14ac:dyDescent="0.2">
      <c r="A629" s="126" t="s">
        <v>533</v>
      </c>
      <c r="B629" s="48" t="s">
        <v>37</v>
      </c>
      <c r="C629" s="83" t="s">
        <v>188</v>
      </c>
      <c r="D629" s="48" t="s">
        <v>190</v>
      </c>
      <c r="E629" s="143">
        <v>1</v>
      </c>
      <c r="F629" s="204" t="s">
        <v>956</v>
      </c>
      <c r="G629" s="136">
        <v>0</v>
      </c>
      <c r="H629" s="136">
        <v>847.83</v>
      </c>
      <c r="I629" s="136">
        <v>3391.31</v>
      </c>
      <c r="J629" s="137">
        <f t="shared" si="4"/>
        <v>4239.1400000000003</v>
      </c>
      <c r="K629" s="138"/>
      <c r="L629" s="138"/>
      <c r="M629" s="138"/>
      <c r="N629" s="138"/>
      <c r="O629" s="138"/>
      <c r="P629" s="138"/>
      <c r="Q629" s="138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x14ac:dyDescent="0.2">
      <c r="A630" s="61" t="s">
        <v>397</v>
      </c>
      <c r="B630" s="48" t="s">
        <v>37</v>
      </c>
      <c r="C630" s="83" t="s">
        <v>187</v>
      </c>
      <c r="D630" s="48" t="s">
        <v>190</v>
      </c>
      <c r="E630" s="143">
        <v>1</v>
      </c>
      <c r="F630" s="204" t="s">
        <v>827</v>
      </c>
      <c r="G630" s="136">
        <v>0</v>
      </c>
      <c r="H630" s="136">
        <v>847.83</v>
      </c>
      <c r="I630" s="136">
        <v>3391.31</v>
      </c>
      <c r="J630" s="137">
        <f t="shared" si="4"/>
        <v>4239.1400000000003</v>
      </c>
      <c r="K630" s="138"/>
      <c r="L630" s="138"/>
      <c r="M630" s="138"/>
      <c r="N630" s="138"/>
      <c r="O630" s="138"/>
      <c r="P630" s="138"/>
      <c r="Q630" s="138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x14ac:dyDescent="0.2">
      <c r="A631" s="61" t="s">
        <v>434</v>
      </c>
      <c r="B631" s="48" t="s">
        <v>37</v>
      </c>
      <c r="C631" s="48" t="s">
        <v>188</v>
      </c>
      <c r="D631" s="48" t="s">
        <v>190</v>
      </c>
      <c r="E631" s="143">
        <v>1</v>
      </c>
      <c r="F631" s="63" t="s">
        <v>418</v>
      </c>
      <c r="G631" s="136">
        <v>0</v>
      </c>
      <c r="H631" s="136">
        <v>847.83</v>
      </c>
      <c r="I631" s="136">
        <v>3391.31</v>
      </c>
      <c r="J631" s="137">
        <f t="shared" si="4"/>
        <v>4239.1400000000003</v>
      </c>
      <c r="K631" s="138"/>
      <c r="L631" s="138"/>
      <c r="M631" s="138"/>
      <c r="N631" s="138"/>
      <c r="O631" s="138"/>
      <c r="P631" s="138"/>
      <c r="Q631" s="138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x14ac:dyDescent="0.2">
      <c r="A632" s="61" t="s">
        <v>397</v>
      </c>
      <c r="B632" s="48" t="s">
        <v>37</v>
      </c>
      <c r="C632" s="48" t="s">
        <v>187</v>
      </c>
      <c r="D632" s="48" t="s">
        <v>190</v>
      </c>
      <c r="E632" s="143">
        <v>1</v>
      </c>
      <c r="F632" s="63" t="s">
        <v>419</v>
      </c>
      <c r="G632" s="136">
        <v>0</v>
      </c>
      <c r="H632" s="136">
        <v>847.83</v>
      </c>
      <c r="I632" s="136">
        <v>3391.31</v>
      </c>
      <c r="J632" s="137">
        <f t="shared" si="4"/>
        <v>4239.1400000000003</v>
      </c>
      <c r="K632" s="138"/>
      <c r="L632" s="138"/>
      <c r="M632" s="138"/>
      <c r="N632" s="138"/>
      <c r="O632" s="138"/>
      <c r="P632" s="138"/>
      <c r="Q632" s="138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x14ac:dyDescent="0.2">
      <c r="A633" s="61" t="s">
        <v>435</v>
      </c>
      <c r="B633" s="48" t="s">
        <v>37</v>
      </c>
      <c r="C633" s="48" t="s">
        <v>185</v>
      </c>
      <c r="D633" s="48" t="s">
        <v>190</v>
      </c>
      <c r="E633" s="143">
        <v>1</v>
      </c>
      <c r="F633" s="63" t="s">
        <v>420</v>
      </c>
      <c r="G633" s="136">
        <v>0</v>
      </c>
      <c r="H633" s="136">
        <v>847.83</v>
      </c>
      <c r="I633" s="136">
        <v>3391.31</v>
      </c>
      <c r="J633" s="137">
        <f t="shared" si="4"/>
        <v>4239.1400000000003</v>
      </c>
      <c r="K633" s="138"/>
      <c r="L633" s="138"/>
      <c r="M633" s="138"/>
      <c r="N633" s="138"/>
      <c r="O633" s="138"/>
      <c r="P633" s="138"/>
      <c r="Q633" s="138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x14ac:dyDescent="0.2">
      <c r="A634" s="61" t="s">
        <v>436</v>
      </c>
      <c r="B634" s="48" t="s">
        <v>37</v>
      </c>
      <c r="C634" s="48" t="s">
        <v>257</v>
      </c>
      <c r="D634" s="48" t="s">
        <v>190</v>
      </c>
      <c r="E634" s="143">
        <v>1</v>
      </c>
      <c r="F634" s="63" t="s">
        <v>421</v>
      </c>
      <c r="G634" s="136">
        <v>0</v>
      </c>
      <c r="H634" s="136">
        <v>847.83</v>
      </c>
      <c r="I634" s="136">
        <v>3391.31</v>
      </c>
      <c r="J634" s="137">
        <f t="shared" si="4"/>
        <v>4239.1400000000003</v>
      </c>
      <c r="K634" s="138"/>
      <c r="L634" s="138"/>
      <c r="M634" s="138"/>
      <c r="N634" s="138"/>
      <c r="O634" s="138"/>
      <c r="P634" s="138"/>
      <c r="Q634" s="138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x14ac:dyDescent="0.2">
      <c r="A635" s="61" t="s">
        <v>437</v>
      </c>
      <c r="B635" s="48" t="s">
        <v>37</v>
      </c>
      <c r="C635" s="48" t="s">
        <v>213</v>
      </c>
      <c r="D635" s="48" t="s">
        <v>190</v>
      </c>
      <c r="E635" s="143">
        <v>1</v>
      </c>
      <c r="F635" s="63" t="s">
        <v>422</v>
      </c>
      <c r="G635" s="136">
        <v>0</v>
      </c>
      <c r="H635" s="136">
        <v>847.83</v>
      </c>
      <c r="I635" s="136">
        <v>3391.31</v>
      </c>
      <c r="J635" s="137">
        <f t="shared" si="4"/>
        <v>4239.1400000000003</v>
      </c>
      <c r="K635" s="138"/>
      <c r="L635" s="138"/>
      <c r="M635" s="138"/>
      <c r="N635" s="138"/>
      <c r="O635" s="138"/>
      <c r="P635" s="138"/>
      <c r="Q635" s="138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x14ac:dyDescent="0.2">
      <c r="A636" s="126" t="s">
        <v>397</v>
      </c>
      <c r="B636" s="48" t="s">
        <v>37</v>
      </c>
      <c r="C636" s="83" t="s">
        <v>191</v>
      </c>
      <c r="D636" s="48" t="s">
        <v>190</v>
      </c>
      <c r="E636" s="143">
        <v>1</v>
      </c>
      <c r="F636" s="202" t="s">
        <v>716</v>
      </c>
      <c r="G636" s="136">
        <v>0</v>
      </c>
      <c r="H636" s="136">
        <v>847.83</v>
      </c>
      <c r="I636" s="136">
        <v>3391.31</v>
      </c>
      <c r="J636" s="137">
        <f t="shared" si="4"/>
        <v>4239.1400000000003</v>
      </c>
      <c r="K636" s="138"/>
      <c r="L636" s="138"/>
      <c r="M636" s="138"/>
      <c r="N636" s="138"/>
      <c r="O636" s="138"/>
      <c r="P636" s="138"/>
      <c r="Q636" s="138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x14ac:dyDescent="0.2">
      <c r="A637" s="126" t="s">
        <v>397</v>
      </c>
      <c r="B637" s="48" t="s">
        <v>37</v>
      </c>
      <c r="C637" s="83" t="s">
        <v>188</v>
      </c>
      <c r="D637" s="48" t="s">
        <v>189</v>
      </c>
      <c r="E637" s="143">
        <v>1</v>
      </c>
      <c r="F637" s="63" t="s">
        <v>505</v>
      </c>
      <c r="G637" s="136">
        <v>0</v>
      </c>
      <c r="H637" s="136">
        <v>0</v>
      </c>
      <c r="I637" s="136">
        <v>3391.31</v>
      </c>
      <c r="J637" s="137">
        <f t="shared" si="4"/>
        <v>3391.31</v>
      </c>
      <c r="K637" s="138"/>
      <c r="L637" s="138"/>
      <c r="M637" s="138"/>
      <c r="N637" s="138"/>
      <c r="O637" s="138"/>
      <c r="P637" s="138"/>
      <c r="Q637" s="138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x14ac:dyDescent="0.2">
      <c r="A638" s="126" t="s">
        <v>397</v>
      </c>
      <c r="B638" s="48" t="s">
        <v>37</v>
      </c>
      <c r="C638" s="83" t="s">
        <v>212</v>
      </c>
      <c r="D638" s="48" t="s">
        <v>190</v>
      </c>
      <c r="E638" s="143">
        <v>1</v>
      </c>
      <c r="F638" s="86" t="s">
        <v>772</v>
      </c>
      <c r="G638" s="136">
        <v>0</v>
      </c>
      <c r="H638" s="136">
        <v>847.83</v>
      </c>
      <c r="I638" s="136">
        <v>3391.31</v>
      </c>
      <c r="J638" s="137">
        <f t="shared" si="4"/>
        <v>4239.1400000000003</v>
      </c>
      <c r="K638" s="138"/>
      <c r="L638" s="138"/>
      <c r="M638" s="138"/>
      <c r="N638" s="138"/>
      <c r="O638" s="138"/>
      <c r="P638" s="138"/>
      <c r="Q638" s="138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x14ac:dyDescent="0.2">
      <c r="A639" s="126" t="s">
        <v>397</v>
      </c>
      <c r="B639" s="48" t="s">
        <v>37</v>
      </c>
      <c r="C639" s="83" t="s">
        <v>212</v>
      </c>
      <c r="D639" s="48" t="s">
        <v>190</v>
      </c>
      <c r="E639" s="143">
        <v>1</v>
      </c>
      <c r="F639" s="86" t="s">
        <v>773</v>
      </c>
      <c r="G639" s="136">
        <v>0</v>
      </c>
      <c r="H639" s="136">
        <v>847.83</v>
      </c>
      <c r="I639" s="136">
        <v>3391.31</v>
      </c>
      <c r="J639" s="137">
        <f t="shared" si="4"/>
        <v>4239.1400000000003</v>
      </c>
      <c r="K639" s="138"/>
      <c r="L639" s="138"/>
      <c r="M639" s="138"/>
      <c r="N639" s="138"/>
      <c r="O639" s="138"/>
      <c r="P639" s="138"/>
      <c r="Q639" s="138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x14ac:dyDescent="0.2">
      <c r="A640" s="126" t="s">
        <v>397</v>
      </c>
      <c r="B640" s="48" t="s">
        <v>37</v>
      </c>
      <c r="C640" s="83" t="s">
        <v>212</v>
      </c>
      <c r="D640" s="48" t="s">
        <v>190</v>
      </c>
      <c r="E640" s="143">
        <v>1</v>
      </c>
      <c r="F640" s="86" t="s">
        <v>856</v>
      </c>
      <c r="G640" s="136">
        <v>0</v>
      </c>
      <c r="H640" s="136">
        <v>847.83</v>
      </c>
      <c r="I640" s="136">
        <v>3391.31</v>
      </c>
      <c r="J640" s="137">
        <f t="shared" si="4"/>
        <v>4239.1400000000003</v>
      </c>
      <c r="K640" s="138"/>
      <c r="L640" s="138"/>
      <c r="M640" s="138"/>
      <c r="N640" s="138"/>
      <c r="O640" s="138"/>
      <c r="P640" s="138"/>
      <c r="Q640" s="138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x14ac:dyDescent="0.2">
      <c r="A641" s="126" t="s">
        <v>397</v>
      </c>
      <c r="B641" s="48" t="s">
        <v>37</v>
      </c>
      <c r="C641" s="83" t="s">
        <v>212</v>
      </c>
      <c r="D641" s="48" t="s">
        <v>190</v>
      </c>
      <c r="E641" s="143">
        <v>1</v>
      </c>
      <c r="F641" s="86" t="s">
        <v>864</v>
      </c>
      <c r="G641" s="136">
        <v>0</v>
      </c>
      <c r="H641" s="136">
        <v>847.83</v>
      </c>
      <c r="I641" s="136">
        <v>3391.31</v>
      </c>
      <c r="J641" s="137">
        <f t="shared" si="4"/>
        <v>4239.1400000000003</v>
      </c>
      <c r="K641" s="138"/>
      <c r="L641" s="138"/>
      <c r="M641" s="138"/>
      <c r="N641" s="138"/>
      <c r="O641" s="138"/>
      <c r="P641" s="138"/>
      <c r="Q641" s="138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x14ac:dyDescent="0.2">
      <c r="A642" s="126" t="s">
        <v>397</v>
      </c>
      <c r="B642" s="48" t="s">
        <v>37</v>
      </c>
      <c r="C642" s="83" t="s">
        <v>187</v>
      </c>
      <c r="D642" s="48" t="s">
        <v>190</v>
      </c>
      <c r="E642" s="143">
        <v>1</v>
      </c>
      <c r="F642" s="86" t="s">
        <v>865</v>
      </c>
      <c r="G642" s="136">
        <v>0</v>
      </c>
      <c r="H642" s="136">
        <v>847.83</v>
      </c>
      <c r="I642" s="136">
        <v>3391.31</v>
      </c>
      <c r="J642" s="137">
        <f t="shared" si="4"/>
        <v>4239.1400000000003</v>
      </c>
      <c r="K642" s="138"/>
      <c r="L642" s="138"/>
      <c r="M642" s="138"/>
      <c r="N642" s="138"/>
      <c r="O642" s="138"/>
      <c r="P642" s="138"/>
      <c r="Q642" s="138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x14ac:dyDescent="0.2">
      <c r="A643" s="126" t="s">
        <v>397</v>
      </c>
      <c r="B643" s="48" t="s">
        <v>37</v>
      </c>
      <c r="C643" s="83" t="s">
        <v>212</v>
      </c>
      <c r="D643" s="48" t="s">
        <v>190</v>
      </c>
      <c r="E643" s="143">
        <v>1</v>
      </c>
      <c r="F643" s="86" t="s">
        <v>868</v>
      </c>
      <c r="G643" s="136">
        <v>0</v>
      </c>
      <c r="H643" s="136">
        <v>847.83</v>
      </c>
      <c r="I643" s="136">
        <v>3391.31</v>
      </c>
      <c r="J643" s="137">
        <f t="shared" si="4"/>
        <v>4239.1400000000003</v>
      </c>
      <c r="K643" s="138"/>
      <c r="L643" s="138"/>
      <c r="M643" s="138"/>
      <c r="N643" s="138"/>
      <c r="O643" s="138"/>
      <c r="P643" s="138"/>
      <c r="Q643" s="138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x14ac:dyDescent="0.2">
      <c r="A644" s="126" t="s">
        <v>533</v>
      </c>
      <c r="B644" s="48" t="s">
        <v>37</v>
      </c>
      <c r="C644" s="83" t="s">
        <v>187</v>
      </c>
      <c r="D644" s="48" t="s">
        <v>190</v>
      </c>
      <c r="E644" s="143">
        <v>1</v>
      </c>
      <c r="F644" s="86" t="s">
        <v>874</v>
      </c>
      <c r="G644" s="136">
        <v>0</v>
      </c>
      <c r="H644" s="136">
        <v>847.83</v>
      </c>
      <c r="I644" s="136">
        <v>3391.31</v>
      </c>
      <c r="J644" s="137">
        <f t="shared" si="4"/>
        <v>4239.1400000000003</v>
      </c>
      <c r="K644" s="138"/>
      <c r="L644" s="138"/>
      <c r="M644" s="138"/>
      <c r="N644" s="138"/>
      <c r="O644" s="138"/>
      <c r="P644" s="138"/>
      <c r="Q644" s="138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x14ac:dyDescent="0.2">
      <c r="A645" s="126" t="s">
        <v>533</v>
      </c>
      <c r="B645" s="48" t="s">
        <v>37</v>
      </c>
      <c r="C645" s="83" t="s">
        <v>212</v>
      </c>
      <c r="D645" s="48" t="s">
        <v>190</v>
      </c>
      <c r="E645" s="143">
        <v>1</v>
      </c>
      <c r="F645" s="86" t="s">
        <v>877</v>
      </c>
      <c r="G645" s="136">
        <v>0</v>
      </c>
      <c r="H645" s="136">
        <v>847.83</v>
      </c>
      <c r="I645" s="136">
        <v>3391.31</v>
      </c>
      <c r="J645" s="137">
        <f t="shared" si="4"/>
        <v>4239.1400000000003</v>
      </c>
      <c r="K645" s="138"/>
      <c r="L645" s="138"/>
      <c r="M645" s="138"/>
      <c r="N645" s="138"/>
      <c r="O645" s="138"/>
      <c r="P645" s="138"/>
      <c r="Q645" s="138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x14ac:dyDescent="0.2">
      <c r="A646" s="126" t="s">
        <v>533</v>
      </c>
      <c r="B646" s="48" t="s">
        <v>37</v>
      </c>
      <c r="C646" s="83" t="s">
        <v>187</v>
      </c>
      <c r="D646" s="48" t="s">
        <v>190</v>
      </c>
      <c r="E646" s="143">
        <v>1</v>
      </c>
      <c r="F646" s="204" t="s">
        <v>891</v>
      </c>
      <c r="G646" s="136">
        <v>0</v>
      </c>
      <c r="H646" s="136">
        <v>847.83</v>
      </c>
      <c r="I646" s="136">
        <v>3391.31</v>
      </c>
      <c r="J646" s="137">
        <f t="shared" si="4"/>
        <v>4239.1400000000003</v>
      </c>
      <c r="K646" s="138"/>
      <c r="L646" s="138"/>
      <c r="M646" s="138"/>
      <c r="N646" s="138"/>
      <c r="O646" s="138"/>
      <c r="P646" s="138"/>
      <c r="Q646" s="138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x14ac:dyDescent="0.2">
      <c r="A647" s="126" t="s">
        <v>533</v>
      </c>
      <c r="B647" s="48" t="s">
        <v>37</v>
      </c>
      <c r="C647" s="83" t="s">
        <v>187</v>
      </c>
      <c r="D647" s="48" t="s">
        <v>190</v>
      </c>
      <c r="E647" s="143">
        <v>1</v>
      </c>
      <c r="F647" s="214" t="s">
        <v>911</v>
      </c>
      <c r="G647" s="136">
        <v>0</v>
      </c>
      <c r="H647" s="136">
        <v>847.83</v>
      </c>
      <c r="I647" s="136">
        <v>3391.31</v>
      </c>
      <c r="J647" s="137">
        <f t="shared" si="4"/>
        <v>4239.1400000000003</v>
      </c>
      <c r="K647" s="138"/>
      <c r="L647" s="138"/>
      <c r="M647" s="138"/>
      <c r="N647" s="138"/>
      <c r="O647" s="138"/>
      <c r="P647" s="138"/>
      <c r="Q647" s="138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x14ac:dyDescent="0.2">
      <c r="A648" s="126" t="s">
        <v>533</v>
      </c>
      <c r="B648" s="48" t="s">
        <v>37</v>
      </c>
      <c r="C648" s="83" t="s">
        <v>187</v>
      </c>
      <c r="D648" s="48" t="s">
        <v>190</v>
      </c>
      <c r="E648" s="143">
        <v>1</v>
      </c>
      <c r="F648" s="86" t="s">
        <v>912</v>
      </c>
      <c r="G648" s="136">
        <v>0</v>
      </c>
      <c r="H648" s="136">
        <v>847.83</v>
      </c>
      <c r="I648" s="136">
        <v>3391.31</v>
      </c>
      <c r="J648" s="137">
        <f t="shared" si="4"/>
        <v>4239.1400000000003</v>
      </c>
      <c r="K648" s="138"/>
      <c r="L648" s="138"/>
      <c r="M648" s="138"/>
      <c r="N648" s="138"/>
      <c r="O648" s="138"/>
      <c r="P648" s="138"/>
      <c r="Q648" s="138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x14ac:dyDescent="0.2">
      <c r="A649" s="126" t="s">
        <v>533</v>
      </c>
      <c r="B649" s="48" t="s">
        <v>37</v>
      </c>
      <c r="C649" s="83" t="s">
        <v>187</v>
      </c>
      <c r="D649" s="48" t="s">
        <v>190</v>
      </c>
      <c r="E649" s="143">
        <v>1</v>
      </c>
      <c r="F649" s="86" t="s">
        <v>935</v>
      </c>
      <c r="G649" s="136">
        <v>0</v>
      </c>
      <c r="H649" s="136">
        <v>847.83</v>
      </c>
      <c r="I649" s="136">
        <v>3391.31</v>
      </c>
      <c r="J649" s="137">
        <f t="shared" si="4"/>
        <v>4239.1400000000003</v>
      </c>
      <c r="K649" s="138"/>
      <c r="L649" s="138"/>
      <c r="M649" s="138"/>
      <c r="N649" s="138"/>
      <c r="O649" s="138"/>
      <c r="P649" s="138"/>
      <c r="Q649" s="138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x14ac:dyDescent="0.2">
      <c r="A650" s="126" t="s">
        <v>533</v>
      </c>
      <c r="B650" s="48" t="s">
        <v>37</v>
      </c>
      <c r="C650" s="83" t="s">
        <v>187</v>
      </c>
      <c r="D650" s="48" t="s">
        <v>190</v>
      </c>
      <c r="E650" s="143">
        <v>1</v>
      </c>
      <c r="F650" s="86" t="s">
        <v>959</v>
      </c>
      <c r="G650" s="136">
        <v>0</v>
      </c>
      <c r="H650" s="136">
        <v>847.83</v>
      </c>
      <c r="I650" s="136">
        <v>3391.31</v>
      </c>
      <c r="J650" s="137">
        <f t="shared" si="4"/>
        <v>4239.1400000000003</v>
      </c>
      <c r="K650" s="138"/>
      <c r="L650" s="138"/>
      <c r="M650" s="138"/>
      <c r="N650" s="138"/>
      <c r="O650" s="138"/>
      <c r="P650" s="138"/>
      <c r="Q650" s="138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x14ac:dyDescent="0.2">
      <c r="A651" s="126" t="s">
        <v>533</v>
      </c>
      <c r="B651" s="48" t="s">
        <v>37</v>
      </c>
      <c r="C651" s="83" t="s">
        <v>212</v>
      </c>
      <c r="D651" s="48" t="s">
        <v>190</v>
      </c>
      <c r="E651" s="143">
        <v>1</v>
      </c>
      <c r="F651" s="86" t="s">
        <v>971</v>
      </c>
      <c r="G651" s="136">
        <v>0</v>
      </c>
      <c r="H651" s="136">
        <v>847.83</v>
      </c>
      <c r="I651" s="136">
        <v>3391.31</v>
      </c>
      <c r="J651" s="137">
        <f t="shared" si="4"/>
        <v>4239.1400000000003</v>
      </c>
      <c r="K651" s="138"/>
      <c r="L651" s="138"/>
      <c r="M651" s="138"/>
      <c r="N651" s="138"/>
      <c r="O651" s="138"/>
      <c r="P651" s="138"/>
      <c r="Q651" s="138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x14ac:dyDescent="0.2">
      <c r="A652" s="126" t="s">
        <v>533</v>
      </c>
      <c r="B652" s="48" t="s">
        <v>37</v>
      </c>
      <c r="C652" s="83" t="s">
        <v>212</v>
      </c>
      <c r="D652" s="48" t="s">
        <v>190</v>
      </c>
      <c r="E652" s="143">
        <v>1</v>
      </c>
      <c r="F652" s="86" t="s">
        <v>974</v>
      </c>
      <c r="G652" s="136">
        <v>0</v>
      </c>
      <c r="H652" s="136">
        <v>847.83</v>
      </c>
      <c r="I652" s="136">
        <v>3391.31</v>
      </c>
      <c r="J652" s="137">
        <f t="shared" si="4"/>
        <v>4239.1400000000003</v>
      </c>
      <c r="K652" s="138"/>
      <c r="L652" s="138"/>
      <c r="M652" s="138"/>
      <c r="N652" s="138"/>
      <c r="O652" s="138"/>
      <c r="P652" s="138"/>
      <c r="Q652" s="138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x14ac:dyDescent="0.2">
      <c r="A653" s="126" t="s">
        <v>533</v>
      </c>
      <c r="B653" s="48" t="s">
        <v>37</v>
      </c>
      <c r="C653" s="83" t="s">
        <v>777</v>
      </c>
      <c r="D653" s="48" t="s">
        <v>190</v>
      </c>
      <c r="E653" s="143">
        <v>1</v>
      </c>
      <c r="F653" s="86" t="s">
        <v>1011</v>
      </c>
      <c r="G653" s="136">
        <v>0</v>
      </c>
      <c r="H653" s="136">
        <v>847.83</v>
      </c>
      <c r="I653" s="136">
        <v>3391.31</v>
      </c>
      <c r="J653" s="137">
        <f t="shared" si="4"/>
        <v>4239.1400000000003</v>
      </c>
      <c r="K653" s="138"/>
      <c r="L653" s="138"/>
      <c r="M653" s="138"/>
      <c r="N653" s="138"/>
      <c r="O653" s="138"/>
      <c r="P653" s="138"/>
      <c r="Q653" s="138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x14ac:dyDescent="0.2">
      <c r="A654" s="126" t="s">
        <v>533</v>
      </c>
      <c r="B654" s="48" t="s">
        <v>37</v>
      </c>
      <c r="C654" s="83" t="s">
        <v>188</v>
      </c>
      <c r="D654" s="48" t="s">
        <v>190</v>
      </c>
      <c r="E654" s="143">
        <v>1</v>
      </c>
      <c r="F654" s="86" t="s">
        <v>1018</v>
      </c>
      <c r="G654" s="136">
        <v>0</v>
      </c>
      <c r="H654" s="136">
        <v>847.83</v>
      </c>
      <c r="I654" s="136">
        <v>3391.31</v>
      </c>
      <c r="J654" s="137">
        <f t="shared" si="4"/>
        <v>4239.1400000000003</v>
      </c>
      <c r="K654" s="138"/>
      <c r="L654" s="138"/>
      <c r="M654" s="138"/>
      <c r="N654" s="138"/>
      <c r="O654" s="138"/>
      <c r="P654" s="138"/>
      <c r="Q654" s="138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x14ac:dyDescent="0.2">
      <c r="A655" s="126" t="s">
        <v>533</v>
      </c>
      <c r="B655" s="48" t="s">
        <v>37</v>
      </c>
      <c r="C655" s="83" t="s">
        <v>785</v>
      </c>
      <c r="D655" s="48" t="s">
        <v>190</v>
      </c>
      <c r="E655" s="143">
        <v>1</v>
      </c>
      <c r="F655" s="223" t="s">
        <v>1045</v>
      </c>
      <c r="G655" s="136">
        <v>0</v>
      </c>
      <c r="H655" s="136">
        <v>847.83</v>
      </c>
      <c r="I655" s="136">
        <v>3391.31</v>
      </c>
      <c r="J655" s="137">
        <f t="shared" si="4"/>
        <v>4239.1400000000003</v>
      </c>
      <c r="K655" s="138"/>
      <c r="L655" s="138"/>
      <c r="M655" s="138"/>
      <c r="N655" s="138"/>
      <c r="O655" s="138"/>
      <c r="P655" s="138"/>
      <c r="Q655" s="138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x14ac:dyDescent="0.2">
      <c r="A656" s="62" t="s">
        <v>192</v>
      </c>
      <c r="B656" s="48" t="s">
        <v>37</v>
      </c>
      <c r="C656" s="52" t="s">
        <v>192</v>
      </c>
      <c r="D656" s="48" t="s">
        <v>192</v>
      </c>
      <c r="E656" s="143">
        <v>1</v>
      </c>
      <c r="F656" s="172" t="s">
        <v>192</v>
      </c>
      <c r="G656" s="136">
        <v>0</v>
      </c>
      <c r="H656" s="136">
        <v>0</v>
      </c>
      <c r="I656" s="136">
        <v>0</v>
      </c>
      <c r="J656" s="137">
        <f t="shared" si="4"/>
        <v>0</v>
      </c>
      <c r="K656" s="138"/>
      <c r="L656" s="138"/>
      <c r="M656" s="138"/>
      <c r="N656" s="138"/>
      <c r="O656" s="138"/>
      <c r="P656" s="138"/>
      <c r="Q656" s="138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x14ac:dyDescent="0.2">
      <c r="A657" s="62" t="s">
        <v>192</v>
      </c>
      <c r="B657" s="48" t="s">
        <v>37</v>
      </c>
      <c r="C657" s="52" t="s">
        <v>192</v>
      </c>
      <c r="D657" s="48" t="s">
        <v>192</v>
      </c>
      <c r="E657" s="143">
        <v>1</v>
      </c>
      <c r="F657" s="172" t="s">
        <v>192</v>
      </c>
      <c r="G657" s="136">
        <v>0</v>
      </c>
      <c r="H657" s="136">
        <v>0</v>
      </c>
      <c r="I657" s="136">
        <v>0</v>
      </c>
      <c r="J657" s="137">
        <f t="shared" si="4"/>
        <v>0</v>
      </c>
      <c r="K657" s="138"/>
      <c r="L657" s="138"/>
      <c r="M657" s="138"/>
      <c r="N657" s="138"/>
      <c r="O657" s="138"/>
      <c r="P657" s="138"/>
      <c r="Q657" s="138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x14ac:dyDescent="0.2">
      <c r="A658" s="62" t="s">
        <v>192</v>
      </c>
      <c r="B658" s="48" t="s">
        <v>37</v>
      </c>
      <c r="C658" s="52" t="s">
        <v>192</v>
      </c>
      <c r="D658" s="48" t="s">
        <v>192</v>
      </c>
      <c r="E658" s="143">
        <v>1</v>
      </c>
      <c r="F658" s="172" t="s">
        <v>192</v>
      </c>
      <c r="G658" s="136">
        <v>0</v>
      </c>
      <c r="H658" s="136">
        <v>0</v>
      </c>
      <c r="I658" s="136">
        <v>0</v>
      </c>
      <c r="J658" s="137">
        <f t="shared" si="4"/>
        <v>0</v>
      </c>
      <c r="K658" s="138"/>
      <c r="L658" s="138"/>
      <c r="M658" s="138"/>
      <c r="N658" s="138"/>
      <c r="O658" s="138"/>
      <c r="P658" s="138"/>
      <c r="Q658" s="138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x14ac:dyDescent="0.2">
      <c r="A659" s="62" t="s">
        <v>192</v>
      </c>
      <c r="B659" s="48" t="s">
        <v>37</v>
      </c>
      <c r="C659" s="52" t="s">
        <v>192</v>
      </c>
      <c r="D659" s="48" t="s">
        <v>192</v>
      </c>
      <c r="E659" s="143">
        <v>1</v>
      </c>
      <c r="F659" s="172" t="s">
        <v>192</v>
      </c>
      <c r="G659" s="136">
        <v>0</v>
      </c>
      <c r="H659" s="136">
        <v>0</v>
      </c>
      <c r="I659" s="136">
        <v>0</v>
      </c>
      <c r="J659" s="137">
        <f t="shared" si="4"/>
        <v>0</v>
      </c>
      <c r="K659" s="138"/>
      <c r="L659" s="138"/>
      <c r="M659" s="138"/>
      <c r="N659" s="138"/>
      <c r="O659" s="138"/>
      <c r="P659" s="138"/>
      <c r="Q659" s="138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x14ac:dyDescent="0.2">
      <c r="A660" s="62" t="s">
        <v>192</v>
      </c>
      <c r="B660" s="48" t="s">
        <v>37</v>
      </c>
      <c r="C660" s="52" t="s">
        <v>192</v>
      </c>
      <c r="D660" s="48" t="s">
        <v>192</v>
      </c>
      <c r="E660" s="143">
        <v>1</v>
      </c>
      <c r="F660" s="172" t="s">
        <v>192</v>
      </c>
      <c r="G660" s="136">
        <v>0</v>
      </c>
      <c r="H660" s="136">
        <v>0</v>
      </c>
      <c r="I660" s="136">
        <v>0</v>
      </c>
      <c r="J660" s="137">
        <f t="shared" si="4"/>
        <v>0</v>
      </c>
      <c r="K660" s="138"/>
      <c r="L660" s="138"/>
      <c r="M660" s="138"/>
      <c r="N660" s="138"/>
      <c r="O660" s="138"/>
      <c r="P660" s="138"/>
      <c r="Q660" s="138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x14ac:dyDescent="0.2">
      <c r="A661" s="62" t="s">
        <v>192</v>
      </c>
      <c r="B661" s="48" t="s">
        <v>37</v>
      </c>
      <c r="C661" s="52" t="s">
        <v>192</v>
      </c>
      <c r="D661" s="48" t="s">
        <v>192</v>
      </c>
      <c r="E661" s="143">
        <v>1</v>
      </c>
      <c r="F661" s="172" t="s">
        <v>192</v>
      </c>
      <c r="G661" s="136">
        <v>0</v>
      </c>
      <c r="H661" s="136">
        <v>0</v>
      </c>
      <c r="I661" s="136">
        <v>0</v>
      </c>
      <c r="J661" s="137">
        <f t="shared" si="4"/>
        <v>0</v>
      </c>
      <c r="K661" s="138"/>
      <c r="L661" s="138"/>
      <c r="M661" s="138"/>
      <c r="N661" s="138"/>
      <c r="O661" s="138"/>
      <c r="P661" s="138"/>
      <c r="Q661" s="138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x14ac:dyDescent="0.2">
      <c r="A662" s="62" t="s">
        <v>192</v>
      </c>
      <c r="B662" s="48" t="s">
        <v>37</v>
      </c>
      <c r="C662" s="52" t="s">
        <v>192</v>
      </c>
      <c r="D662" s="48" t="s">
        <v>192</v>
      </c>
      <c r="E662" s="143">
        <v>1</v>
      </c>
      <c r="F662" s="172" t="s">
        <v>192</v>
      </c>
      <c r="G662" s="136">
        <v>0</v>
      </c>
      <c r="H662" s="136">
        <v>0</v>
      </c>
      <c r="I662" s="136">
        <v>0</v>
      </c>
      <c r="J662" s="137">
        <f t="shared" si="4"/>
        <v>0</v>
      </c>
      <c r="K662" s="138"/>
      <c r="L662" s="138"/>
      <c r="M662" s="138"/>
      <c r="N662" s="138"/>
      <c r="O662" s="138"/>
      <c r="P662" s="138"/>
      <c r="Q662" s="138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x14ac:dyDescent="0.2">
      <c r="A663" s="126" t="s">
        <v>876</v>
      </c>
      <c r="B663" s="48" t="s">
        <v>39</v>
      </c>
      <c r="C663" s="101" t="s">
        <v>212</v>
      </c>
      <c r="D663" s="48" t="s">
        <v>190</v>
      </c>
      <c r="E663" s="144">
        <v>1</v>
      </c>
      <c r="F663" s="223" t="s">
        <v>931</v>
      </c>
      <c r="G663" s="136">
        <v>0</v>
      </c>
      <c r="H663" s="136">
        <v>551.09</v>
      </c>
      <c r="I663" s="136">
        <v>2204.36</v>
      </c>
      <c r="J663" s="137">
        <f t="shared" si="4"/>
        <v>2755.4500000000003</v>
      </c>
      <c r="K663" s="138"/>
      <c r="L663" s="138"/>
      <c r="M663" s="138"/>
      <c r="N663" s="138"/>
      <c r="O663" s="138"/>
      <c r="P663" s="138"/>
      <c r="Q663" s="138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x14ac:dyDescent="0.2">
      <c r="A664" s="61" t="s">
        <v>453</v>
      </c>
      <c r="B664" s="48" t="s">
        <v>39</v>
      </c>
      <c r="C664" s="67" t="s">
        <v>345</v>
      </c>
      <c r="D664" s="48" t="s">
        <v>190</v>
      </c>
      <c r="E664" s="143">
        <v>1</v>
      </c>
      <c r="F664" s="63" t="s">
        <v>439</v>
      </c>
      <c r="G664" s="136">
        <v>0</v>
      </c>
      <c r="H664" s="136">
        <v>551.09</v>
      </c>
      <c r="I664" s="136">
        <v>2204.36</v>
      </c>
      <c r="J664" s="137">
        <f t="shared" si="4"/>
        <v>2755.4500000000003</v>
      </c>
      <c r="K664" s="138"/>
      <c r="L664" s="138"/>
      <c r="M664" s="138"/>
      <c r="N664" s="138"/>
      <c r="O664" s="138"/>
      <c r="P664" s="138"/>
      <c r="Q664" s="138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s="106" customFormat="1" x14ac:dyDescent="0.2">
      <c r="A665" s="110" t="s">
        <v>397</v>
      </c>
      <c r="B665" s="48" t="s">
        <v>39</v>
      </c>
      <c r="C665" s="112" t="s">
        <v>188</v>
      </c>
      <c r="D665" s="67" t="s">
        <v>190</v>
      </c>
      <c r="E665" s="144">
        <v>1</v>
      </c>
      <c r="F665" s="113" t="s">
        <v>543</v>
      </c>
      <c r="G665" s="140">
        <v>0</v>
      </c>
      <c r="H665" s="140">
        <v>551.09</v>
      </c>
      <c r="I665" s="140">
        <v>2204.36</v>
      </c>
      <c r="J665" s="141">
        <f t="shared" si="4"/>
        <v>2755.4500000000003</v>
      </c>
      <c r="K665" s="142"/>
      <c r="L665" s="142"/>
      <c r="M665" s="142"/>
      <c r="N665" s="142"/>
      <c r="O665" s="142"/>
      <c r="P665" s="142"/>
      <c r="Q665" s="142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  <c r="AB665" s="105"/>
      <c r="AC665" s="105"/>
      <c r="AD665" s="105"/>
    </row>
    <row r="666" spans="1:30" s="106" customFormat="1" x14ac:dyDescent="0.2">
      <c r="A666" s="61" t="s">
        <v>453</v>
      </c>
      <c r="B666" s="48" t="s">
        <v>39</v>
      </c>
      <c r="C666" s="101" t="s">
        <v>191</v>
      </c>
      <c r="D666" s="48" t="s">
        <v>190</v>
      </c>
      <c r="E666" s="143">
        <v>1</v>
      </c>
      <c r="F666" s="87" t="s">
        <v>559</v>
      </c>
      <c r="G666" s="136">
        <v>0</v>
      </c>
      <c r="H666" s="136">
        <v>551.09</v>
      </c>
      <c r="I666" s="136">
        <v>2204.36</v>
      </c>
      <c r="J666" s="137">
        <f t="shared" si="4"/>
        <v>2755.4500000000003</v>
      </c>
      <c r="K666" s="142"/>
      <c r="L666" s="142"/>
      <c r="M666" s="142"/>
      <c r="N666" s="142"/>
      <c r="O666" s="142"/>
      <c r="P666" s="142"/>
      <c r="Q666" s="142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  <c r="AB666" s="105"/>
      <c r="AC666" s="105"/>
      <c r="AD666" s="105"/>
    </row>
    <row r="667" spans="1:30" s="106" customFormat="1" x14ac:dyDescent="0.2">
      <c r="A667" s="61" t="s">
        <v>453</v>
      </c>
      <c r="B667" s="48" t="s">
        <v>39</v>
      </c>
      <c r="C667" s="101" t="s">
        <v>212</v>
      </c>
      <c r="D667" s="48" t="s">
        <v>190</v>
      </c>
      <c r="E667" s="143">
        <v>1</v>
      </c>
      <c r="F667" s="87" t="s">
        <v>855</v>
      </c>
      <c r="G667" s="136">
        <v>0</v>
      </c>
      <c r="H667" s="136">
        <v>551.09</v>
      </c>
      <c r="I667" s="136">
        <v>2204.36</v>
      </c>
      <c r="J667" s="137">
        <f t="shared" si="4"/>
        <v>2755.4500000000003</v>
      </c>
      <c r="K667" s="142"/>
      <c r="L667" s="142"/>
      <c r="M667" s="142"/>
      <c r="N667" s="142"/>
      <c r="O667" s="142"/>
      <c r="P667" s="142"/>
      <c r="Q667" s="142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  <c r="AB667" s="105"/>
      <c r="AC667" s="105"/>
      <c r="AD667" s="105"/>
    </row>
    <row r="668" spans="1:30" s="106" customFormat="1" x14ac:dyDescent="0.2">
      <c r="A668" s="61" t="s">
        <v>453</v>
      </c>
      <c r="B668" s="48" t="s">
        <v>39</v>
      </c>
      <c r="C668" s="83" t="s">
        <v>185</v>
      </c>
      <c r="D668" s="48" t="s">
        <v>190</v>
      </c>
      <c r="E668" s="143">
        <v>1</v>
      </c>
      <c r="F668" s="204" t="s">
        <v>699</v>
      </c>
      <c r="G668" s="136">
        <v>0</v>
      </c>
      <c r="H668" s="136">
        <v>551.09</v>
      </c>
      <c r="I668" s="136">
        <v>2204.36</v>
      </c>
      <c r="J668" s="137">
        <f t="shared" si="4"/>
        <v>2755.4500000000003</v>
      </c>
      <c r="K668" s="142"/>
      <c r="L668" s="142"/>
      <c r="M668" s="142"/>
      <c r="N668" s="142"/>
      <c r="O668" s="142"/>
      <c r="P668" s="142"/>
      <c r="Q668" s="142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  <c r="AB668" s="105"/>
      <c r="AC668" s="105"/>
      <c r="AD668" s="105"/>
    </row>
    <row r="669" spans="1:30" s="106" customFormat="1" x14ac:dyDescent="0.2">
      <c r="A669" s="126" t="s">
        <v>822</v>
      </c>
      <c r="B669" s="48" t="s">
        <v>39</v>
      </c>
      <c r="C669" s="101" t="s">
        <v>188</v>
      </c>
      <c r="D669" s="48" t="s">
        <v>190</v>
      </c>
      <c r="E669" s="143">
        <v>1</v>
      </c>
      <c r="F669" s="87" t="s">
        <v>648</v>
      </c>
      <c r="G669" s="136">
        <v>0</v>
      </c>
      <c r="H669" s="136">
        <v>551.09</v>
      </c>
      <c r="I669" s="136">
        <v>2204.36</v>
      </c>
      <c r="J669" s="137">
        <f t="shared" si="4"/>
        <v>2755.4500000000003</v>
      </c>
      <c r="K669" s="142"/>
      <c r="L669" s="142"/>
      <c r="M669" s="142"/>
      <c r="N669" s="142"/>
      <c r="O669" s="142"/>
      <c r="P669" s="142"/>
      <c r="Q669" s="142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  <c r="AB669" s="105"/>
      <c r="AC669" s="105"/>
      <c r="AD669" s="105"/>
    </row>
    <row r="670" spans="1:30" s="106" customFormat="1" x14ac:dyDescent="0.2">
      <c r="A670" s="126" t="s">
        <v>397</v>
      </c>
      <c r="B670" s="48" t="s">
        <v>39</v>
      </c>
      <c r="C670" s="101" t="s">
        <v>187</v>
      </c>
      <c r="D670" s="48" t="s">
        <v>190</v>
      </c>
      <c r="E670" s="143">
        <v>1</v>
      </c>
      <c r="F670" s="202" t="s">
        <v>675</v>
      </c>
      <c r="G670" s="136">
        <v>0</v>
      </c>
      <c r="H670" s="136">
        <v>551.09</v>
      </c>
      <c r="I670" s="136">
        <v>2204.36</v>
      </c>
      <c r="J670" s="137">
        <f t="shared" si="4"/>
        <v>2755.4500000000003</v>
      </c>
      <c r="K670" s="142"/>
      <c r="L670" s="142"/>
      <c r="M670" s="142"/>
      <c r="N670" s="142"/>
      <c r="O670" s="142"/>
      <c r="P670" s="142"/>
      <c r="Q670" s="142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  <c r="AB670" s="105"/>
      <c r="AC670" s="105"/>
      <c r="AD670" s="105"/>
    </row>
    <row r="671" spans="1:30" s="106" customFormat="1" x14ac:dyDescent="0.2">
      <c r="A671" s="126" t="s">
        <v>397</v>
      </c>
      <c r="B671" s="48" t="s">
        <v>39</v>
      </c>
      <c r="C671" s="101" t="s">
        <v>212</v>
      </c>
      <c r="D671" s="48" t="s">
        <v>190</v>
      </c>
      <c r="E671" s="143">
        <v>1</v>
      </c>
      <c r="F671" s="87" t="s">
        <v>857</v>
      </c>
      <c r="G671" s="136">
        <v>0</v>
      </c>
      <c r="H671" s="136">
        <v>551.09</v>
      </c>
      <c r="I671" s="136">
        <v>2204.36</v>
      </c>
      <c r="J671" s="137">
        <f t="shared" si="4"/>
        <v>2755.4500000000003</v>
      </c>
      <c r="K671" s="142"/>
      <c r="L671" s="142"/>
      <c r="M671" s="142"/>
      <c r="N671" s="142"/>
      <c r="O671" s="142"/>
      <c r="P671" s="142"/>
      <c r="Q671" s="142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  <c r="AB671" s="105"/>
      <c r="AC671" s="105"/>
      <c r="AD671" s="105"/>
    </row>
    <row r="672" spans="1:30" s="106" customFormat="1" x14ac:dyDescent="0.2">
      <c r="A672" s="126" t="s">
        <v>397</v>
      </c>
      <c r="B672" s="48" t="s">
        <v>39</v>
      </c>
      <c r="C672" s="101" t="s">
        <v>212</v>
      </c>
      <c r="D672" s="48" t="s">
        <v>190</v>
      </c>
      <c r="E672" s="143">
        <v>1</v>
      </c>
      <c r="F672" s="204" t="s">
        <v>732</v>
      </c>
      <c r="G672" s="136">
        <v>0</v>
      </c>
      <c r="H672" s="136">
        <v>551.09</v>
      </c>
      <c r="I672" s="136">
        <v>2204.36</v>
      </c>
      <c r="J672" s="137">
        <f t="shared" si="4"/>
        <v>2755.4500000000003</v>
      </c>
      <c r="K672" s="142"/>
      <c r="L672" s="142"/>
      <c r="M672" s="142"/>
      <c r="N672" s="142"/>
      <c r="O672" s="142"/>
      <c r="P672" s="142"/>
      <c r="Q672" s="142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  <c r="AB672" s="105"/>
      <c r="AC672" s="105"/>
      <c r="AD672" s="105"/>
    </row>
    <row r="673" spans="1:30" s="106" customFormat="1" x14ac:dyDescent="0.2">
      <c r="A673" s="126" t="s">
        <v>397</v>
      </c>
      <c r="B673" s="48" t="s">
        <v>39</v>
      </c>
      <c r="C673" s="101" t="s">
        <v>212</v>
      </c>
      <c r="D673" s="48" t="s">
        <v>190</v>
      </c>
      <c r="E673" s="143">
        <v>1</v>
      </c>
      <c r="F673" s="87" t="s">
        <v>858</v>
      </c>
      <c r="G673" s="136">
        <v>0</v>
      </c>
      <c r="H673" s="136">
        <v>551.09</v>
      </c>
      <c r="I673" s="136">
        <v>2204.36</v>
      </c>
      <c r="J673" s="137">
        <f t="shared" si="4"/>
        <v>2755.4500000000003</v>
      </c>
      <c r="K673" s="142"/>
      <c r="L673" s="142"/>
      <c r="M673" s="142"/>
      <c r="N673" s="142"/>
      <c r="O673" s="142"/>
      <c r="P673" s="142"/>
      <c r="Q673" s="142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  <c r="AB673" s="105"/>
      <c r="AC673" s="105"/>
      <c r="AD673" s="105"/>
    </row>
    <row r="674" spans="1:30" s="106" customFormat="1" x14ac:dyDescent="0.2">
      <c r="A674" s="126" t="s">
        <v>397</v>
      </c>
      <c r="B674" s="48" t="s">
        <v>39</v>
      </c>
      <c r="C674" s="101" t="s">
        <v>212</v>
      </c>
      <c r="D674" s="48" t="s">
        <v>190</v>
      </c>
      <c r="E674" s="143">
        <v>1</v>
      </c>
      <c r="F674" s="87" t="s">
        <v>859</v>
      </c>
      <c r="G674" s="136">
        <v>0</v>
      </c>
      <c r="H674" s="136">
        <v>551.09</v>
      </c>
      <c r="I674" s="136">
        <v>2204.36</v>
      </c>
      <c r="J674" s="137">
        <f t="shared" si="4"/>
        <v>2755.4500000000003</v>
      </c>
      <c r="K674" s="142"/>
      <c r="L674" s="142"/>
      <c r="M674" s="142"/>
      <c r="N674" s="142"/>
      <c r="O674" s="142"/>
      <c r="P674" s="142"/>
      <c r="Q674" s="142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  <c r="AB674" s="105"/>
      <c r="AC674" s="105"/>
      <c r="AD674" s="105"/>
    </row>
    <row r="675" spans="1:30" s="106" customFormat="1" x14ac:dyDescent="0.2">
      <c r="A675" s="61" t="s">
        <v>460</v>
      </c>
      <c r="B675" s="48" t="s">
        <v>39</v>
      </c>
      <c r="C675" s="67" t="s">
        <v>186</v>
      </c>
      <c r="D675" s="48" t="s">
        <v>190</v>
      </c>
      <c r="E675" s="143">
        <v>1</v>
      </c>
      <c r="F675" s="63" t="s">
        <v>451</v>
      </c>
      <c r="G675" s="136">
        <v>0</v>
      </c>
      <c r="H675" s="136">
        <v>551.09</v>
      </c>
      <c r="I675" s="136">
        <v>2204.36</v>
      </c>
      <c r="J675" s="137">
        <f t="shared" si="4"/>
        <v>2755.4500000000003</v>
      </c>
      <c r="K675" s="142"/>
      <c r="L675" s="142"/>
      <c r="M675" s="142"/>
      <c r="N675" s="142"/>
      <c r="O675" s="142"/>
      <c r="P675" s="142"/>
      <c r="Q675" s="142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  <c r="AB675" s="105"/>
      <c r="AC675" s="105"/>
      <c r="AD675" s="105"/>
    </row>
    <row r="676" spans="1:30" s="106" customFormat="1" x14ac:dyDescent="0.2">
      <c r="A676" s="126" t="s">
        <v>876</v>
      </c>
      <c r="B676" s="48" t="s">
        <v>39</v>
      </c>
      <c r="C676" s="101" t="s">
        <v>212</v>
      </c>
      <c r="D676" s="48" t="s">
        <v>190</v>
      </c>
      <c r="E676" s="143">
        <v>1</v>
      </c>
      <c r="F676" s="87" t="s">
        <v>1052</v>
      </c>
      <c r="G676" s="136">
        <v>0</v>
      </c>
      <c r="H676" s="136">
        <v>551.09</v>
      </c>
      <c r="I676" s="136">
        <v>2204.36</v>
      </c>
      <c r="J676" s="137">
        <f t="shared" si="4"/>
        <v>2755.4500000000003</v>
      </c>
      <c r="K676" s="142"/>
      <c r="L676" s="142"/>
      <c r="M676" s="142"/>
      <c r="N676" s="142"/>
      <c r="O676" s="142"/>
      <c r="P676" s="142"/>
      <c r="Q676" s="142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  <c r="AB676" s="105"/>
      <c r="AC676" s="105"/>
      <c r="AD676" s="105"/>
    </row>
    <row r="677" spans="1:30" s="106" customFormat="1" x14ac:dyDescent="0.2">
      <c r="A677" s="126" t="s">
        <v>397</v>
      </c>
      <c r="B677" s="48" t="s">
        <v>39</v>
      </c>
      <c r="C677" s="101" t="s">
        <v>187</v>
      </c>
      <c r="D677" s="48" t="s">
        <v>190</v>
      </c>
      <c r="E677" s="143">
        <v>1</v>
      </c>
      <c r="F677" s="87" t="s">
        <v>860</v>
      </c>
      <c r="G677" s="136">
        <v>0</v>
      </c>
      <c r="H677" s="136">
        <v>551.09</v>
      </c>
      <c r="I677" s="136">
        <v>2204.36</v>
      </c>
      <c r="J677" s="137">
        <f t="shared" si="4"/>
        <v>2755.4500000000003</v>
      </c>
      <c r="K677" s="142"/>
      <c r="L677" s="142"/>
      <c r="M677" s="142"/>
      <c r="N677" s="142"/>
      <c r="O677" s="142"/>
      <c r="P677" s="142"/>
      <c r="Q677" s="142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  <c r="AB677" s="105"/>
      <c r="AC677" s="105"/>
      <c r="AD677" s="105"/>
    </row>
    <row r="678" spans="1:30" s="106" customFormat="1" x14ac:dyDescent="0.2">
      <c r="A678" s="126" t="s">
        <v>397</v>
      </c>
      <c r="B678" s="48" t="s">
        <v>39</v>
      </c>
      <c r="C678" s="101" t="s">
        <v>188</v>
      </c>
      <c r="D678" s="48" t="s">
        <v>189</v>
      </c>
      <c r="E678" s="144">
        <v>1</v>
      </c>
      <c r="F678" s="63" t="s">
        <v>504</v>
      </c>
      <c r="G678" s="136">
        <v>0</v>
      </c>
      <c r="H678" s="136">
        <v>0</v>
      </c>
      <c r="I678" s="136">
        <v>2204.36</v>
      </c>
      <c r="J678" s="137">
        <f t="shared" si="4"/>
        <v>2204.36</v>
      </c>
      <c r="K678" s="142"/>
      <c r="L678" s="142"/>
      <c r="M678" s="142"/>
      <c r="N678" s="142"/>
      <c r="O678" s="142"/>
      <c r="P678" s="142"/>
      <c r="Q678" s="142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  <c r="AB678" s="105"/>
      <c r="AC678" s="105"/>
      <c r="AD678" s="105"/>
    </row>
    <row r="679" spans="1:30" s="106" customFormat="1" x14ac:dyDescent="0.2">
      <c r="A679" s="126" t="s">
        <v>397</v>
      </c>
      <c r="B679" s="48" t="s">
        <v>39</v>
      </c>
      <c r="C679" s="101" t="s">
        <v>191</v>
      </c>
      <c r="D679" s="48" t="s">
        <v>189</v>
      </c>
      <c r="E679" s="144">
        <v>1</v>
      </c>
      <c r="F679" s="63" t="s">
        <v>499</v>
      </c>
      <c r="G679" s="136">
        <v>0</v>
      </c>
      <c r="H679" s="136">
        <v>0</v>
      </c>
      <c r="I679" s="136">
        <v>2204.36</v>
      </c>
      <c r="J679" s="137">
        <f t="shared" si="4"/>
        <v>2204.36</v>
      </c>
      <c r="K679" s="142"/>
      <c r="L679" s="142"/>
      <c r="M679" s="142"/>
      <c r="N679" s="142"/>
      <c r="O679" s="142"/>
      <c r="P679" s="142"/>
      <c r="Q679" s="142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  <c r="AB679" s="105"/>
      <c r="AC679" s="105"/>
      <c r="AD679" s="105"/>
    </row>
    <row r="680" spans="1:30" s="106" customFormat="1" x14ac:dyDescent="0.2">
      <c r="A680" s="126" t="s">
        <v>397</v>
      </c>
      <c r="B680" s="48" t="s">
        <v>39</v>
      </c>
      <c r="C680" s="101" t="s">
        <v>187</v>
      </c>
      <c r="D680" s="48" t="s">
        <v>189</v>
      </c>
      <c r="E680" s="144">
        <v>1</v>
      </c>
      <c r="F680" s="63" t="s">
        <v>501</v>
      </c>
      <c r="G680" s="136">
        <v>0</v>
      </c>
      <c r="H680" s="136">
        <v>0</v>
      </c>
      <c r="I680" s="136">
        <v>2204.36</v>
      </c>
      <c r="J680" s="137">
        <f t="shared" si="4"/>
        <v>2204.36</v>
      </c>
      <c r="K680" s="142"/>
      <c r="L680" s="142"/>
      <c r="M680" s="142"/>
      <c r="N680" s="142"/>
      <c r="O680" s="142"/>
      <c r="P680" s="142"/>
      <c r="Q680" s="142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  <c r="AB680" s="105"/>
      <c r="AC680" s="105"/>
      <c r="AD680" s="105"/>
    </row>
    <row r="681" spans="1:30" s="106" customFormat="1" x14ac:dyDescent="0.2">
      <c r="A681" s="126" t="s">
        <v>397</v>
      </c>
      <c r="B681" s="48" t="s">
        <v>39</v>
      </c>
      <c r="C681" s="101" t="s">
        <v>212</v>
      </c>
      <c r="D681" s="48" t="s">
        <v>190</v>
      </c>
      <c r="E681" s="144">
        <v>1</v>
      </c>
      <c r="F681" s="178" t="s">
        <v>770</v>
      </c>
      <c r="G681" s="136">
        <v>0</v>
      </c>
      <c r="H681" s="136">
        <v>551.09</v>
      </c>
      <c r="I681" s="136">
        <v>2204.36</v>
      </c>
      <c r="J681" s="137">
        <f t="shared" si="4"/>
        <v>2755.4500000000003</v>
      </c>
      <c r="K681" s="142"/>
      <c r="L681" s="142"/>
      <c r="M681" s="142"/>
      <c r="N681" s="142"/>
      <c r="O681" s="142"/>
      <c r="P681" s="142"/>
      <c r="Q681" s="142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  <c r="AB681" s="105"/>
      <c r="AC681" s="105"/>
      <c r="AD681" s="105"/>
    </row>
    <row r="682" spans="1:30" s="106" customFormat="1" x14ac:dyDescent="0.2">
      <c r="A682" s="126" t="s">
        <v>397</v>
      </c>
      <c r="B682" s="48" t="s">
        <v>39</v>
      </c>
      <c r="C682" s="101" t="s">
        <v>212</v>
      </c>
      <c r="D682" s="48" t="s">
        <v>190</v>
      </c>
      <c r="E682" s="144">
        <v>1</v>
      </c>
      <c r="F682" s="178" t="s">
        <v>771</v>
      </c>
      <c r="G682" s="136">
        <v>0</v>
      </c>
      <c r="H682" s="136">
        <v>551.09</v>
      </c>
      <c r="I682" s="136">
        <v>2204.36</v>
      </c>
      <c r="J682" s="137">
        <f t="shared" si="4"/>
        <v>2755.4500000000003</v>
      </c>
      <c r="K682" s="142"/>
      <c r="L682" s="142"/>
      <c r="M682" s="142"/>
      <c r="N682" s="142"/>
      <c r="O682" s="142"/>
      <c r="P682" s="142"/>
      <c r="Q682" s="142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  <c r="AB682" s="105"/>
      <c r="AC682" s="105"/>
      <c r="AD682" s="105"/>
    </row>
    <row r="683" spans="1:30" s="106" customFormat="1" x14ac:dyDescent="0.2">
      <c r="A683" s="126" t="s">
        <v>397</v>
      </c>
      <c r="B683" s="48" t="s">
        <v>39</v>
      </c>
      <c r="C683" s="101" t="s">
        <v>187</v>
      </c>
      <c r="D683" s="48" t="s">
        <v>190</v>
      </c>
      <c r="E683" s="144">
        <v>1</v>
      </c>
      <c r="F683" s="102" t="s">
        <v>861</v>
      </c>
      <c r="G683" s="136">
        <v>0</v>
      </c>
      <c r="H683" s="136">
        <v>551.09</v>
      </c>
      <c r="I683" s="136">
        <v>2204.36</v>
      </c>
      <c r="J683" s="137">
        <f t="shared" si="4"/>
        <v>2755.4500000000003</v>
      </c>
      <c r="K683" s="142"/>
      <c r="L683" s="142"/>
      <c r="M683" s="142"/>
      <c r="N683" s="142"/>
      <c r="O683" s="142"/>
      <c r="P683" s="142"/>
      <c r="Q683" s="142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  <c r="AB683" s="105"/>
      <c r="AC683" s="105"/>
      <c r="AD683" s="105"/>
    </row>
    <row r="684" spans="1:30" s="106" customFormat="1" x14ac:dyDescent="0.2">
      <c r="A684" s="126" t="s">
        <v>397</v>
      </c>
      <c r="B684" s="48" t="s">
        <v>39</v>
      </c>
      <c r="C684" s="101" t="s">
        <v>187</v>
      </c>
      <c r="D684" s="48" t="s">
        <v>190</v>
      </c>
      <c r="E684" s="144">
        <v>1</v>
      </c>
      <c r="F684" s="102" t="s">
        <v>862</v>
      </c>
      <c r="G684" s="136">
        <v>0</v>
      </c>
      <c r="H684" s="136">
        <v>551.09</v>
      </c>
      <c r="I684" s="136">
        <v>2204.36</v>
      </c>
      <c r="J684" s="137">
        <f t="shared" si="4"/>
        <v>2755.4500000000003</v>
      </c>
      <c r="K684" s="142"/>
      <c r="L684" s="142"/>
      <c r="M684" s="142"/>
      <c r="N684" s="142"/>
      <c r="O684" s="142"/>
      <c r="P684" s="142"/>
      <c r="Q684" s="142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  <c r="AB684" s="105"/>
      <c r="AC684" s="105"/>
      <c r="AD684" s="105"/>
    </row>
    <row r="685" spans="1:30" s="106" customFormat="1" x14ac:dyDescent="0.2">
      <c r="A685" s="126" t="s">
        <v>397</v>
      </c>
      <c r="B685" s="48" t="s">
        <v>39</v>
      </c>
      <c r="C685" s="101" t="s">
        <v>187</v>
      </c>
      <c r="D685" s="48" t="s">
        <v>190</v>
      </c>
      <c r="E685" s="144">
        <v>1</v>
      </c>
      <c r="F685" s="102" t="s">
        <v>863</v>
      </c>
      <c r="G685" s="136">
        <v>0</v>
      </c>
      <c r="H685" s="136">
        <v>551.09</v>
      </c>
      <c r="I685" s="136">
        <v>2204.36</v>
      </c>
      <c r="J685" s="137">
        <f t="shared" si="4"/>
        <v>2755.4500000000003</v>
      </c>
      <c r="K685" s="142"/>
      <c r="L685" s="142"/>
      <c r="M685" s="142"/>
      <c r="N685" s="142"/>
      <c r="O685" s="142"/>
      <c r="P685" s="142"/>
      <c r="Q685" s="142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  <c r="AB685" s="105"/>
      <c r="AC685" s="105"/>
      <c r="AD685" s="105"/>
    </row>
    <row r="686" spans="1:30" s="106" customFormat="1" x14ac:dyDescent="0.2">
      <c r="A686" s="126" t="s">
        <v>397</v>
      </c>
      <c r="B686" s="48" t="s">
        <v>39</v>
      </c>
      <c r="C686" s="101" t="s">
        <v>212</v>
      </c>
      <c r="D686" s="48" t="s">
        <v>190</v>
      </c>
      <c r="E686" s="144">
        <v>1</v>
      </c>
      <c r="F686" s="102" t="s">
        <v>866</v>
      </c>
      <c r="G686" s="136">
        <v>0</v>
      </c>
      <c r="H686" s="136">
        <v>551.09</v>
      </c>
      <c r="I686" s="136">
        <v>2204.36</v>
      </c>
      <c r="J686" s="137">
        <f t="shared" si="4"/>
        <v>2755.4500000000003</v>
      </c>
      <c r="K686" s="142"/>
      <c r="L686" s="142"/>
      <c r="M686" s="142"/>
      <c r="N686" s="142"/>
      <c r="O686" s="142"/>
      <c r="P686" s="142"/>
      <c r="Q686" s="142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  <c r="AB686" s="105"/>
      <c r="AC686" s="105"/>
      <c r="AD686" s="105"/>
    </row>
    <row r="687" spans="1:30" s="106" customFormat="1" x14ac:dyDescent="0.2">
      <c r="A687" s="126" t="s">
        <v>397</v>
      </c>
      <c r="B687" s="48" t="s">
        <v>39</v>
      </c>
      <c r="C687" s="101" t="s">
        <v>187</v>
      </c>
      <c r="D687" s="48" t="s">
        <v>190</v>
      </c>
      <c r="E687" s="144">
        <v>1</v>
      </c>
      <c r="F687" s="102" t="s">
        <v>867</v>
      </c>
      <c r="G687" s="136">
        <v>0</v>
      </c>
      <c r="H687" s="136">
        <v>551.09</v>
      </c>
      <c r="I687" s="136">
        <v>2204.36</v>
      </c>
      <c r="J687" s="137">
        <f t="shared" si="4"/>
        <v>2755.4500000000003</v>
      </c>
      <c r="K687" s="142"/>
      <c r="L687" s="142"/>
      <c r="M687" s="142"/>
      <c r="N687" s="142"/>
      <c r="O687" s="142"/>
      <c r="P687" s="142"/>
      <c r="Q687" s="142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  <c r="AB687" s="105"/>
      <c r="AC687" s="105"/>
      <c r="AD687" s="105"/>
    </row>
    <row r="688" spans="1:30" s="106" customFormat="1" x14ac:dyDescent="0.2">
      <c r="A688" s="126" t="s">
        <v>397</v>
      </c>
      <c r="B688" s="48" t="s">
        <v>39</v>
      </c>
      <c r="C688" s="101" t="s">
        <v>187</v>
      </c>
      <c r="D688" s="48" t="s">
        <v>190</v>
      </c>
      <c r="E688" s="144">
        <v>1</v>
      </c>
      <c r="F688" s="102" t="s">
        <v>869</v>
      </c>
      <c r="G688" s="136">
        <v>0</v>
      </c>
      <c r="H688" s="136">
        <v>551.09</v>
      </c>
      <c r="I688" s="136">
        <v>2204.36</v>
      </c>
      <c r="J688" s="137">
        <f t="shared" si="4"/>
        <v>2755.4500000000003</v>
      </c>
      <c r="K688" s="142"/>
      <c r="L688" s="142"/>
      <c r="M688" s="142"/>
      <c r="N688" s="142"/>
      <c r="O688" s="142"/>
      <c r="P688" s="142"/>
      <c r="Q688" s="142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  <c r="AB688" s="105"/>
      <c r="AC688" s="105"/>
      <c r="AD688" s="105"/>
    </row>
    <row r="689" spans="1:30" x14ac:dyDescent="0.2">
      <c r="A689" s="126" t="s">
        <v>397</v>
      </c>
      <c r="B689" s="48" t="s">
        <v>39</v>
      </c>
      <c r="C689" s="101" t="s">
        <v>187</v>
      </c>
      <c r="D689" s="48" t="s">
        <v>190</v>
      </c>
      <c r="E689" s="144">
        <v>1</v>
      </c>
      <c r="F689" s="223" t="s">
        <v>870</v>
      </c>
      <c r="G689" s="136">
        <v>0</v>
      </c>
      <c r="H689" s="136">
        <v>551.09</v>
      </c>
      <c r="I689" s="136">
        <v>2204.36</v>
      </c>
      <c r="J689" s="137">
        <f t="shared" si="4"/>
        <v>2755.4500000000003</v>
      </c>
      <c r="K689" s="138"/>
      <c r="L689" s="138"/>
      <c r="M689" s="138"/>
      <c r="N689" s="138"/>
      <c r="O689" s="138"/>
      <c r="P689" s="138"/>
      <c r="Q689" s="138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x14ac:dyDescent="0.2">
      <c r="A690" s="126" t="s">
        <v>397</v>
      </c>
      <c r="B690" s="48" t="s">
        <v>39</v>
      </c>
      <c r="C690" s="101" t="s">
        <v>187</v>
      </c>
      <c r="D690" s="48" t="s">
        <v>190</v>
      </c>
      <c r="E690" s="143">
        <v>1</v>
      </c>
      <c r="F690" s="87" t="s">
        <v>871</v>
      </c>
      <c r="G690" s="136">
        <v>0</v>
      </c>
      <c r="H690" s="136">
        <v>551.09</v>
      </c>
      <c r="I690" s="136">
        <v>2204.36</v>
      </c>
      <c r="J690" s="137">
        <f t="shared" si="4"/>
        <v>2755.4500000000003</v>
      </c>
      <c r="K690" s="138"/>
      <c r="L690" s="138"/>
      <c r="M690" s="138"/>
      <c r="N690" s="138"/>
      <c r="O690" s="138"/>
      <c r="P690" s="138"/>
      <c r="Q690" s="138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x14ac:dyDescent="0.2">
      <c r="A691" s="126" t="s">
        <v>876</v>
      </c>
      <c r="B691" s="48" t="s">
        <v>39</v>
      </c>
      <c r="C691" s="101" t="s">
        <v>212</v>
      </c>
      <c r="D691" s="48" t="s">
        <v>190</v>
      </c>
      <c r="E691" s="143">
        <v>1</v>
      </c>
      <c r="F691" s="87" t="s">
        <v>875</v>
      </c>
      <c r="G691" s="136">
        <v>0</v>
      </c>
      <c r="H691" s="136">
        <v>551.09</v>
      </c>
      <c r="I691" s="136">
        <v>2204.36</v>
      </c>
      <c r="J691" s="137">
        <f t="shared" si="4"/>
        <v>2755.4500000000003</v>
      </c>
      <c r="K691" s="138"/>
      <c r="L691" s="138"/>
      <c r="M691" s="138"/>
      <c r="N691" s="138"/>
      <c r="O691" s="138"/>
      <c r="P691" s="138"/>
      <c r="Q691" s="138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x14ac:dyDescent="0.2">
      <c r="A692" s="126" t="s">
        <v>876</v>
      </c>
      <c r="B692" s="48" t="s">
        <v>39</v>
      </c>
      <c r="C692" s="101" t="s">
        <v>187</v>
      </c>
      <c r="D692" s="48" t="s">
        <v>190</v>
      </c>
      <c r="E692" s="143">
        <v>1</v>
      </c>
      <c r="F692" s="87" t="s">
        <v>462</v>
      </c>
      <c r="G692" s="136">
        <v>0</v>
      </c>
      <c r="H692" s="136">
        <v>551.09</v>
      </c>
      <c r="I692" s="136">
        <v>2204.36</v>
      </c>
      <c r="J692" s="137">
        <f t="shared" si="4"/>
        <v>2755.4500000000003</v>
      </c>
      <c r="K692" s="138"/>
      <c r="L692" s="138"/>
      <c r="M692" s="138"/>
      <c r="N692" s="138"/>
      <c r="O692" s="138"/>
      <c r="P692" s="138"/>
      <c r="Q692" s="138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x14ac:dyDescent="0.2">
      <c r="A693" s="126" t="s">
        <v>876</v>
      </c>
      <c r="B693" s="48" t="s">
        <v>39</v>
      </c>
      <c r="C693" s="101" t="s">
        <v>187</v>
      </c>
      <c r="D693" s="48" t="s">
        <v>190</v>
      </c>
      <c r="E693" s="143">
        <v>1</v>
      </c>
      <c r="F693" s="87" t="s">
        <v>932</v>
      </c>
      <c r="G693" s="136">
        <v>0</v>
      </c>
      <c r="H693" s="136">
        <v>551.09</v>
      </c>
      <c r="I693" s="136">
        <v>2204.36</v>
      </c>
      <c r="J693" s="137">
        <f t="shared" si="4"/>
        <v>2755.4500000000003</v>
      </c>
      <c r="K693" s="138"/>
      <c r="L693" s="138"/>
      <c r="M693" s="138"/>
      <c r="N693" s="138"/>
      <c r="O693" s="138"/>
      <c r="P693" s="138"/>
      <c r="Q693" s="138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x14ac:dyDescent="0.2">
      <c r="A694" s="126" t="s">
        <v>876</v>
      </c>
      <c r="B694" s="48" t="s">
        <v>39</v>
      </c>
      <c r="C694" s="101" t="s">
        <v>187</v>
      </c>
      <c r="D694" s="48" t="s">
        <v>190</v>
      </c>
      <c r="E694" s="143">
        <v>1</v>
      </c>
      <c r="F694" s="87" t="s">
        <v>933</v>
      </c>
      <c r="G694" s="136">
        <v>0</v>
      </c>
      <c r="H694" s="136">
        <v>551.09</v>
      </c>
      <c r="I694" s="136">
        <v>2204.36</v>
      </c>
      <c r="J694" s="137">
        <f t="shared" si="4"/>
        <v>2755.4500000000003</v>
      </c>
      <c r="K694" s="138"/>
      <c r="L694" s="138"/>
      <c r="M694" s="138"/>
      <c r="N694" s="138"/>
      <c r="O694" s="138"/>
      <c r="P694" s="138"/>
      <c r="Q694" s="138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x14ac:dyDescent="0.2">
      <c r="A695" s="126" t="s">
        <v>876</v>
      </c>
      <c r="B695" s="48" t="s">
        <v>39</v>
      </c>
      <c r="C695" s="101" t="s">
        <v>187</v>
      </c>
      <c r="D695" s="48" t="s">
        <v>190</v>
      </c>
      <c r="E695" s="143">
        <v>1</v>
      </c>
      <c r="F695" s="87" t="s">
        <v>936</v>
      </c>
      <c r="G695" s="136">
        <v>0</v>
      </c>
      <c r="H695" s="136">
        <v>551.09</v>
      </c>
      <c r="I695" s="136">
        <v>2204.36</v>
      </c>
      <c r="J695" s="137">
        <f t="shared" si="4"/>
        <v>2755.4500000000003</v>
      </c>
      <c r="K695" s="138"/>
      <c r="L695" s="138"/>
      <c r="M695" s="138"/>
      <c r="N695" s="138"/>
      <c r="O695" s="138"/>
      <c r="P695" s="138"/>
      <c r="Q695" s="138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x14ac:dyDescent="0.2">
      <c r="A696" s="126" t="s">
        <v>876</v>
      </c>
      <c r="B696" s="48" t="s">
        <v>39</v>
      </c>
      <c r="C696" s="101" t="s">
        <v>187</v>
      </c>
      <c r="D696" s="48" t="s">
        <v>190</v>
      </c>
      <c r="E696" s="143">
        <v>1</v>
      </c>
      <c r="F696" s="87" t="s">
        <v>949</v>
      </c>
      <c r="G696" s="136">
        <v>0</v>
      </c>
      <c r="H696" s="136">
        <v>551.09</v>
      </c>
      <c r="I696" s="136">
        <v>2204.36</v>
      </c>
      <c r="J696" s="137">
        <f t="shared" si="4"/>
        <v>2755.4500000000003</v>
      </c>
      <c r="K696" s="138"/>
      <c r="L696" s="138"/>
      <c r="M696" s="138"/>
      <c r="N696" s="138"/>
      <c r="O696" s="138"/>
      <c r="P696" s="138"/>
      <c r="Q696" s="138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x14ac:dyDescent="0.2">
      <c r="A697" s="126" t="s">
        <v>876</v>
      </c>
      <c r="B697" s="48" t="s">
        <v>39</v>
      </c>
      <c r="C697" s="101" t="s">
        <v>212</v>
      </c>
      <c r="D697" s="48" t="s">
        <v>190</v>
      </c>
      <c r="E697" s="143">
        <v>1</v>
      </c>
      <c r="F697" s="87" t="s">
        <v>972</v>
      </c>
      <c r="G697" s="136">
        <v>0</v>
      </c>
      <c r="H697" s="136">
        <v>551.09</v>
      </c>
      <c r="I697" s="136">
        <v>2204.36</v>
      </c>
      <c r="J697" s="137">
        <f t="shared" si="4"/>
        <v>2755.4500000000003</v>
      </c>
      <c r="K697" s="138"/>
      <c r="L697" s="138"/>
      <c r="M697" s="138"/>
      <c r="N697" s="138"/>
      <c r="O697" s="138"/>
      <c r="P697" s="138"/>
      <c r="Q697" s="138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x14ac:dyDescent="0.2">
      <c r="A698" s="126" t="s">
        <v>876</v>
      </c>
      <c r="B698" s="48" t="s">
        <v>39</v>
      </c>
      <c r="C698" s="101" t="s">
        <v>187</v>
      </c>
      <c r="D698" s="48" t="s">
        <v>190</v>
      </c>
      <c r="E698" s="143">
        <v>1</v>
      </c>
      <c r="F698" s="87" t="s">
        <v>980</v>
      </c>
      <c r="G698" s="136">
        <v>0</v>
      </c>
      <c r="H698" s="136">
        <v>551.09</v>
      </c>
      <c r="I698" s="136">
        <v>2204.36</v>
      </c>
      <c r="J698" s="137">
        <f t="shared" si="4"/>
        <v>2755.4500000000003</v>
      </c>
      <c r="K698" s="138"/>
      <c r="L698" s="138"/>
      <c r="M698" s="138"/>
      <c r="N698" s="138"/>
      <c r="O698" s="138"/>
      <c r="P698" s="138"/>
      <c r="Q698" s="138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x14ac:dyDescent="0.2">
      <c r="A699" s="126" t="s">
        <v>876</v>
      </c>
      <c r="B699" s="48" t="s">
        <v>39</v>
      </c>
      <c r="C699" s="101" t="s">
        <v>187</v>
      </c>
      <c r="D699" s="48" t="s">
        <v>190</v>
      </c>
      <c r="E699" s="143">
        <v>1</v>
      </c>
      <c r="F699" s="87" t="s">
        <v>976</v>
      </c>
      <c r="G699" s="136">
        <v>0</v>
      </c>
      <c r="H699" s="136">
        <v>551.09</v>
      </c>
      <c r="I699" s="136">
        <v>2204.36</v>
      </c>
      <c r="J699" s="137">
        <f t="shared" si="4"/>
        <v>2755.4500000000003</v>
      </c>
      <c r="K699" s="138"/>
      <c r="L699" s="138"/>
      <c r="M699" s="138"/>
      <c r="N699" s="138"/>
      <c r="O699" s="138"/>
      <c r="P699" s="138"/>
      <c r="Q699" s="138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x14ac:dyDescent="0.2">
      <c r="A700" s="126" t="s">
        <v>876</v>
      </c>
      <c r="B700" s="48" t="s">
        <v>39</v>
      </c>
      <c r="C700" s="101" t="s">
        <v>187</v>
      </c>
      <c r="D700" s="48" t="s">
        <v>190</v>
      </c>
      <c r="E700" s="143">
        <v>1</v>
      </c>
      <c r="F700" s="87" t="s">
        <v>977</v>
      </c>
      <c r="G700" s="136">
        <v>0</v>
      </c>
      <c r="H700" s="136">
        <v>551.09</v>
      </c>
      <c r="I700" s="136">
        <v>2204.36</v>
      </c>
      <c r="J700" s="137">
        <f t="shared" si="4"/>
        <v>2755.4500000000003</v>
      </c>
      <c r="K700" s="138"/>
      <c r="L700" s="138"/>
      <c r="M700" s="138"/>
      <c r="N700" s="138"/>
      <c r="O700" s="138"/>
      <c r="P700" s="138"/>
      <c r="Q700" s="138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x14ac:dyDescent="0.2">
      <c r="A701" s="126" t="s">
        <v>876</v>
      </c>
      <c r="B701" s="48" t="s">
        <v>39</v>
      </c>
      <c r="C701" s="101" t="s">
        <v>187</v>
      </c>
      <c r="D701" s="48" t="s">
        <v>190</v>
      </c>
      <c r="E701" s="143">
        <v>1</v>
      </c>
      <c r="F701" s="87" t="s">
        <v>978</v>
      </c>
      <c r="G701" s="136">
        <v>0</v>
      </c>
      <c r="H701" s="136">
        <v>551.09</v>
      </c>
      <c r="I701" s="136">
        <v>2204.36</v>
      </c>
      <c r="J701" s="137">
        <f t="shared" si="4"/>
        <v>2755.4500000000003</v>
      </c>
      <c r="K701" s="138"/>
      <c r="L701" s="138"/>
      <c r="M701" s="138"/>
      <c r="N701" s="138"/>
      <c r="O701" s="138"/>
      <c r="P701" s="138"/>
      <c r="Q701" s="138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x14ac:dyDescent="0.2">
      <c r="A702" s="126" t="s">
        <v>876</v>
      </c>
      <c r="B702" s="48" t="s">
        <v>39</v>
      </c>
      <c r="C702" s="101" t="s">
        <v>187</v>
      </c>
      <c r="D702" s="48" t="s">
        <v>190</v>
      </c>
      <c r="E702" s="143">
        <v>1</v>
      </c>
      <c r="F702" s="87" t="s">
        <v>979</v>
      </c>
      <c r="G702" s="136">
        <v>0</v>
      </c>
      <c r="H702" s="136">
        <v>551.09</v>
      </c>
      <c r="I702" s="136">
        <v>2204.36</v>
      </c>
      <c r="J702" s="137">
        <f t="shared" si="4"/>
        <v>2755.4500000000003</v>
      </c>
      <c r="K702" s="138"/>
      <c r="L702" s="138"/>
      <c r="M702" s="138"/>
      <c r="N702" s="138"/>
      <c r="O702" s="138"/>
      <c r="P702" s="138"/>
      <c r="Q702" s="138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s="106" customFormat="1" x14ac:dyDescent="0.2">
      <c r="A703" s="107" t="s">
        <v>529</v>
      </c>
      <c r="B703" s="67" t="s">
        <v>41</v>
      </c>
      <c r="C703" s="101" t="s">
        <v>188</v>
      </c>
      <c r="D703" s="67" t="s">
        <v>190</v>
      </c>
      <c r="E703" s="144">
        <v>1</v>
      </c>
      <c r="F703" s="63" t="s">
        <v>899</v>
      </c>
      <c r="G703" s="140">
        <v>0</v>
      </c>
      <c r="H703" s="147">
        <v>339.13</v>
      </c>
      <c r="I703" s="147">
        <v>1356.53</v>
      </c>
      <c r="J703" s="141">
        <f t="shared" si="4"/>
        <v>1695.6599999999999</v>
      </c>
      <c r="K703" s="142"/>
      <c r="L703" s="142"/>
      <c r="M703" s="142"/>
      <c r="N703" s="142"/>
      <c r="O703" s="142"/>
      <c r="P703" s="142"/>
      <c r="Q703" s="142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  <c r="AB703" s="105"/>
      <c r="AC703" s="105"/>
      <c r="AD703" s="105"/>
    </row>
    <row r="704" spans="1:30" s="80" customFormat="1" x14ac:dyDescent="0.2">
      <c r="A704" s="126" t="s">
        <v>529</v>
      </c>
      <c r="B704" s="48" t="s">
        <v>41</v>
      </c>
      <c r="C704" s="101" t="s">
        <v>187</v>
      </c>
      <c r="D704" s="48" t="s">
        <v>190</v>
      </c>
      <c r="E704" s="143">
        <v>1</v>
      </c>
      <c r="F704" s="87" t="s">
        <v>934</v>
      </c>
      <c r="G704" s="136">
        <v>0</v>
      </c>
      <c r="H704" s="147">
        <v>339.13</v>
      </c>
      <c r="I704" s="147">
        <v>1356.53</v>
      </c>
      <c r="J704" s="137">
        <f t="shared" si="4"/>
        <v>1695.6599999999999</v>
      </c>
      <c r="K704" s="149"/>
      <c r="L704" s="149"/>
      <c r="M704" s="149"/>
      <c r="N704" s="149"/>
      <c r="O704" s="149"/>
      <c r="P704" s="149"/>
      <c r="Q704" s="14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79"/>
    </row>
    <row r="705" spans="1:30" x14ac:dyDescent="0.2">
      <c r="A705" s="126" t="s">
        <v>529</v>
      </c>
      <c r="B705" s="48" t="s">
        <v>41</v>
      </c>
      <c r="C705" s="101" t="s">
        <v>212</v>
      </c>
      <c r="D705" s="48" t="s">
        <v>190</v>
      </c>
      <c r="E705" s="143">
        <v>1</v>
      </c>
      <c r="F705" s="86" t="s">
        <v>973</v>
      </c>
      <c r="G705" s="136">
        <v>0</v>
      </c>
      <c r="H705" s="147">
        <v>339.13</v>
      </c>
      <c r="I705" s="147">
        <v>1356.53</v>
      </c>
      <c r="J705" s="137">
        <f t="shared" si="4"/>
        <v>1695.6599999999999</v>
      </c>
      <c r="K705" s="138"/>
      <c r="L705" s="138"/>
      <c r="M705" s="138"/>
      <c r="N705" s="138"/>
      <c r="O705" s="138"/>
      <c r="P705" s="138"/>
      <c r="Q705" s="138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x14ac:dyDescent="0.2">
      <c r="A706" s="126" t="s">
        <v>397</v>
      </c>
      <c r="B706" s="48" t="s">
        <v>41</v>
      </c>
      <c r="C706" s="101" t="s">
        <v>191</v>
      </c>
      <c r="D706" s="48" t="s">
        <v>190</v>
      </c>
      <c r="E706" s="143">
        <v>1</v>
      </c>
      <c r="F706" s="63" t="s">
        <v>755</v>
      </c>
      <c r="G706" s="136">
        <v>0</v>
      </c>
      <c r="H706" s="147">
        <v>339.13</v>
      </c>
      <c r="I706" s="147">
        <v>1356.53</v>
      </c>
      <c r="J706" s="137">
        <f t="shared" si="4"/>
        <v>1695.6599999999999</v>
      </c>
      <c r="K706" s="138"/>
      <c r="L706" s="138"/>
      <c r="M706" s="138"/>
      <c r="N706" s="138"/>
      <c r="O706" s="138"/>
      <c r="P706" s="138"/>
      <c r="Q706" s="138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x14ac:dyDescent="0.2">
      <c r="A707" s="126" t="s">
        <v>529</v>
      </c>
      <c r="B707" s="48" t="s">
        <v>41</v>
      </c>
      <c r="C707" s="101" t="s">
        <v>188</v>
      </c>
      <c r="D707" s="48" t="s">
        <v>189</v>
      </c>
      <c r="E707" s="143">
        <v>1</v>
      </c>
      <c r="F707" s="63" t="s">
        <v>527</v>
      </c>
      <c r="G707" s="136">
        <v>0</v>
      </c>
      <c r="H707" s="136">
        <v>0</v>
      </c>
      <c r="I707" s="147">
        <v>1356.53</v>
      </c>
      <c r="J707" s="137">
        <f t="shared" si="4"/>
        <v>1356.53</v>
      </c>
      <c r="K707" s="138"/>
      <c r="L707" s="138"/>
      <c r="M707" s="138"/>
      <c r="N707" s="138"/>
      <c r="O707" s="138"/>
      <c r="P707" s="138"/>
      <c r="Q707" s="138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x14ac:dyDescent="0.2">
      <c r="A708" s="126" t="s">
        <v>397</v>
      </c>
      <c r="B708" s="48" t="s">
        <v>41</v>
      </c>
      <c r="C708" s="101" t="s">
        <v>186</v>
      </c>
      <c r="D708" s="48" t="s">
        <v>189</v>
      </c>
      <c r="E708" s="143">
        <v>1</v>
      </c>
      <c r="F708" s="218" t="s">
        <v>756</v>
      </c>
      <c r="G708" s="136">
        <v>0</v>
      </c>
      <c r="H708" s="147">
        <v>0</v>
      </c>
      <c r="I708" s="147">
        <v>1356.53</v>
      </c>
      <c r="J708" s="137">
        <f t="shared" si="4"/>
        <v>1356.53</v>
      </c>
      <c r="K708" s="138"/>
      <c r="L708" s="138"/>
      <c r="M708" s="138"/>
      <c r="N708" s="138"/>
      <c r="O708" s="138"/>
      <c r="P708" s="138"/>
      <c r="Q708" s="138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x14ac:dyDescent="0.2">
      <c r="A709" s="126" t="s">
        <v>529</v>
      </c>
      <c r="B709" s="48" t="s">
        <v>41</v>
      </c>
      <c r="C709" s="101" t="s">
        <v>212</v>
      </c>
      <c r="D709" s="48" t="s">
        <v>190</v>
      </c>
      <c r="E709" s="143">
        <v>1</v>
      </c>
      <c r="F709" s="87" t="s">
        <v>975</v>
      </c>
      <c r="G709" s="136">
        <v>0</v>
      </c>
      <c r="H709" s="147">
        <v>339.13</v>
      </c>
      <c r="I709" s="147">
        <v>1356.53</v>
      </c>
      <c r="J709" s="141">
        <f t="shared" si="4"/>
        <v>1695.6599999999999</v>
      </c>
      <c r="K709" s="138"/>
      <c r="L709" s="138"/>
      <c r="M709" s="138"/>
      <c r="N709" s="138"/>
      <c r="O709" s="138"/>
      <c r="P709" s="138"/>
      <c r="Q709" s="138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x14ac:dyDescent="0.2">
      <c r="A710" s="62" t="s">
        <v>192</v>
      </c>
      <c r="B710" s="48" t="s">
        <v>41</v>
      </c>
      <c r="C710" s="68" t="s">
        <v>192</v>
      </c>
      <c r="D710" s="48" t="s">
        <v>192</v>
      </c>
      <c r="E710" s="143">
        <v>1</v>
      </c>
      <c r="F710" s="64" t="s">
        <v>192</v>
      </c>
      <c r="G710" s="136">
        <v>0</v>
      </c>
      <c r="H710" s="147">
        <v>0</v>
      </c>
      <c r="I710" s="147">
        <v>0</v>
      </c>
      <c r="J710" s="137">
        <f t="shared" si="4"/>
        <v>0</v>
      </c>
      <c r="K710" s="138"/>
      <c r="L710" s="138"/>
      <c r="M710" s="138"/>
      <c r="N710" s="138"/>
      <c r="O710" s="138"/>
      <c r="P710" s="138"/>
      <c r="Q710" s="138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x14ac:dyDescent="0.2">
      <c r="A711" s="62" t="s">
        <v>192</v>
      </c>
      <c r="B711" s="48" t="s">
        <v>41</v>
      </c>
      <c r="C711" s="68" t="s">
        <v>192</v>
      </c>
      <c r="D711" s="48" t="s">
        <v>192</v>
      </c>
      <c r="E711" s="143">
        <v>1</v>
      </c>
      <c r="F711" s="64" t="s">
        <v>192</v>
      </c>
      <c r="G711" s="136">
        <v>0</v>
      </c>
      <c r="H711" s="136">
        <v>0</v>
      </c>
      <c r="I711" s="136">
        <v>0</v>
      </c>
      <c r="J711" s="137">
        <f t="shared" si="4"/>
        <v>0</v>
      </c>
      <c r="K711" s="138"/>
      <c r="L711" s="138"/>
      <c r="M711" s="138"/>
      <c r="N711" s="138"/>
      <c r="O711" s="138"/>
      <c r="P711" s="138"/>
      <c r="Q711" s="138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x14ac:dyDescent="0.2">
      <c r="A712" s="62" t="s">
        <v>192</v>
      </c>
      <c r="B712" s="48" t="s">
        <v>41</v>
      </c>
      <c r="C712" s="68" t="s">
        <v>192</v>
      </c>
      <c r="D712" s="48" t="s">
        <v>192</v>
      </c>
      <c r="E712" s="143">
        <v>1</v>
      </c>
      <c r="F712" s="64" t="s">
        <v>192</v>
      </c>
      <c r="G712" s="136">
        <v>0</v>
      </c>
      <c r="H712" s="136">
        <v>0</v>
      </c>
      <c r="I712" s="136">
        <v>0</v>
      </c>
      <c r="J712" s="137">
        <f t="shared" si="4"/>
        <v>0</v>
      </c>
      <c r="K712" s="138"/>
      <c r="L712" s="138"/>
      <c r="M712" s="138"/>
      <c r="N712" s="138"/>
      <c r="O712" s="138"/>
      <c r="P712" s="138"/>
      <c r="Q712" s="138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x14ac:dyDescent="0.2">
      <c r="A713" s="62" t="s">
        <v>192</v>
      </c>
      <c r="B713" s="48" t="s">
        <v>41</v>
      </c>
      <c r="C713" s="68" t="s">
        <v>192</v>
      </c>
      <c r="D713" s="48" t="s">
        <v>192</v>
      </c>
      <c r="E713" s="143">
        <v>1</v>
      </c>
      <c r="F713" s="64" t="s">
        <v>192</v>
      </c>
      <c r="G713" s="136">
        <v>0</v>
      </c>
      <c r="H713" s="136">
        <v>0</v>
      </c>
      <c r="I713" s="136">
        <v>0</v>
      </c>
      <c r="J713" s="137">
        <f t="shared" si="4"/>
        <v>0</v>
      </c>
      <c r="K713" s="138"/>
      <c r="L713" s="138"/>
      <c r="M713" s="138"/>
      <c r="N713" s="138"/>
      <c r="O713" s="138"/>
      <c r="P713" s="138"/>
      <c r="Q713" s="138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x14ac:dyDescent="0.2">
      <c r="A714" s="62" t="s">
        <v>192</v>
      </c>
      <c r="B714" s="48" t="s">
        <v>41</v>
      </c>
      <c r="C714" s="68" t="s">
        <v>192</v>
      </c>
      <c r="D714" s="48" t="s">
        <v>192</v>
      </c>
      <c r="E714" s="143">
        <v>1</v>
      </c>
      <c r="F714" s="64" t="s">
        <v>192</v>
      </c>
      <c r="G714" s="136">
        <v>0</v>
      </c>
      <c r="H714" s="136">
        <v>0</v>
      </c>
      <c r="I714" s="136">
        <v>0</v>
      </c>
      <c r="J714" s="137">
        <f t="shared" si="4"/>
        <v>0</v>
      </c>
      <c r="K714" s="138"/>
      <c r="L714" s="138"/>
      <c r="M714" s="138"/>
      <c r="N714" s="138"/>
      <c r="O714" s="138"/>
      <c r="P714" s="138"/>
      <c r="Q714" s="138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x14ac:dyDescent="0.2">
      <c r="A715" s="62" t="s">
        <v>192</v>
      </c>
      <c r="B715" s="48" t="s">
        <v>41</v>
      </c>
      <c r="C715" s="68" t="s">
        <v>192</v>
      </c>
      <c r="D715" s="48" t="s">
        <v>192</v>
      </c>
      <c r="E715" s="143">
        <v>1</v>
      </c>
      <c r="F715" s="64" t="s">
        <v>192</v>
      </c>
      <c r="G715" s="136">
        <v>0</v>
      </c>
      <c r="H715" s="136">
        <v>0</v>
      </c>
      <c r="I715" s="136">
        <v>0</v>
      </c>
      <c r="J715" s="137">
        <f t="shared" si="4"/>
        <v>0</v>
      </c>
      <c r="K715" s="138"/>
      <c r="L715" s="138"/>
      <c r="M715" s="138"/>
      <c r="N715" s="138"/>
      <c r="O715" s="138"/>
      <c r="P715" s="138"/>
      <c r="Q715" s="138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x14ac:dyDescent="0.2">
      <c r="A716" s="62" t="s">
        <v>192</v>
      </c>
      <c r="B716" s="48" t="s">
        <v>41</v>
      </c>
      <c r="C716" s="68" t="s">
        <v>192</v>
      </c>
      <c r="D716" s="48" t="s">
        <v>192</v>
      </c>
      <c r="E716" s="143">
        <v>1</v>
      </c>
      <c r="F716" s="64" t="s">
        <v>192</v>
      </c>
      <c r="G716" s="136">
        <v>0</v>
      </c>
      <c r="H716" s="147">
        <v>0</v>
      </c>
      <c r="I716" s="147">
        <v>0</v>
      </c>
      <c r="J716" s="137">
        <f t="shared" si="4"/>
        <v>0</v>
      </c>
      <c r="K716" s="138"/>
      <c r="L716" s="138"/>
      <c r="M716" s="138"/>
      <c r="N716" s="138"/>
      <c r="O716" s="138"/>
      <c r="P716" s="138"/>
      <c r="Q716" s="138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45" x14ac:dyDescent="0.2">
      <c r="A717" s="41" t="s">
        <v>13</v>
      </c>
      <c r="B717" s="41" t="s">
        <v>14</v>
      </c>
      <c r="C717" s="21" t="s">
        <v>15</v>
      </c>
      <c r="D717" s="21" t="s">
        <v>16</v>
      </c>
      <c r="E717" s="21" t="s">
        <v>17</v>
      </c>
      <c r="F717" s="151"/>
      <c r="G717" s="21" t="s">
        <v>18</v>
      </c>
      <c r="H717" s="21" t="s">
        <v>19</v>
      </c>
      <c r="I717" s="21" t="s">
        <v>20</v>
      </c>
      <c r="J717" s="21" t="s">
        <v>21</v>
      </c>
      <c r="K717" s="138"/>
      <c r="L717" s="138"/>
      <c r="M717" s="138"/>
      <c r="N717" s="138"/>
      <c r="O717" s="138"/>
      <c r="P717" s="138"/>
      <c r="Q717" s="138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x14ac:dyDescent="0.2">
      <c r="A718" s="152" t="s">
        <v>22</v>
      </c>
      <c r="B718" s="135" t="s">
        <v>23</v>
      </c>
      <c r="C718" s="153">
        <f>SUMIFS($E$7:$E$716,$B$7:$B$716,"DAS",$D$7:$D$716,"&lt;&gt;VAGO")</f>
        <v>1</v>
      </c>
      <c r="D718" s="153">
        <f>SUMIFS($E$7:$E$716,$B$7:$B$716,"DAS",$D$7:$D$716,"VAGO")</f>
        <v>0</v>
      </c>
      <c r="E718" s="153">
        <f t="shared" ref="E718:E728" si="6">C718+D718</f>
        <v>1</v>
      </c>
      <c r="F718" s="154"/>
      <c r="G718" s="18">
        <f>SUMIF($B$7:$B$716,"DAS",$G$7:$G$716)</f>
        <v>0</v>
      </c>
      <c r="H718" s="18">
        <f>SUMIF($B$7:$B$716,"DAS",$H$7:$H$716)</f>
        <v>0</v>
      </c>
      <c r="I718" s="18">
        <f>SUMIF($B$7:$B$716,"DAS",$I$7:$I$716)</f>
        <v>18810</v>
      </c>
      <c r="J718" s="18">
        <f>SUMIF($B$7:$B$716,"DAS",$J$7:$J$716)</f>
        <v>18810</v>
      </c>
      <c r="K718" s="155"/>
      <c r="L718" s="155"/>
      <c r="M718" s="155"/>
      <c r="N718" s="155"/>
      <c r="O718" s="155"/>
      <c r="P718" s="155"/>
      <c r="Q718" s="155"/>
    </row>
    <row r="719" spans="1:30" x14ac:dyDescent="0.2">
      <c r="A719" s="152" t="s">
        <v>24</v>
      </c>
      <c r="B719" s="135" t="s">
        <v>25</v>
      </c>
      <c r="C719" s="153">
        <f>SUMIFS($E$7:$E$716,$B$7:$B$716,"DAS-1",$D$7:$D$716,"&lt;&gt;VAGO")</f>
        <v>7</v>
      </c>
      <c r="D719" s="153">
        <f>SUMIFS($E$7:$E$716,$B$7:$B$716,"DAS-1",$D$7:$D$716,"VAGO")</f>
        <v>0</v>
      </c>
      <c r="E719" s="153">
        <f t="shared" si="6"/>
        <v>7</v>
      </c>
      <c r="F719" s="156"/>
      <c r="G719" s="18">
        <f>SUMIF($B$7:$B$716,"DAS-1",$G$7:$G$716)</f>
        <v>0</v>
      </c>
      <c r="H719" s="18">
        <f>SUMIF($B$7:$B$716,"DAS-1",$H$7:$H$716)</f>
        <v>14300</v>
      </c>
      <c r="I719" s="18">
        <f>SUMIF($B$7:$B$716,"DAS-1",$I$7:$I$716)</f>
        <v>80080</v>
      </c>
      <c r="J719" s="18">
        <f>SUMIF($B$7:$B$716,"DAS-1",$J$7:$J$716)</f>
        <v>94380</v>
      </c>
      <c r="K719" s="155"/>
      <c r="L719" s="155"/>
      <c r="M719" s="155"/>
      <c r="N719" s="155"/>
      <c r="O719" s="155"/>
      <c r="P719" s="155"/>
      <c r="Q719" s="155"/>
    </row>
    <row r="720" spans="1:30" x14ac:dyDescent="0.2">
      <c r="A720" s="152" t="s">
        <v>26</v>
      </c>
      <c r="B720" s="135" t="s">
        <v>27</v>
      </c>
      <c r="C720" s="153">
        <f>SUMIFS($E$7:$E$716,$B$7:$B$716,"DAS-2",$D$7:$D$716,"&lt;&gt;VAGO")</f>
        <v>24</v>
      </c>
      <c r="D720" s="153">
        <f>SUMIFS($E$7:$E$716,$B$7:$B$716,"DAS-2",$D$7:$D$716,"VAGO")</f>
        <v>5</v>
      </c>
      <c r="E720" s="153">
        <f t="shared" si="6"/>
        <v>29</v>
      </c>
      <c r="F720" s="156"/>
      <c r="G720" s="18">
        <f>SUMIF($B$7:$B$716,"DAS-2",$G$7:$G$716)</f>
        <v>0</v>
      </c>
      <c r="H720" s="18">
        <f>SUMIF($B$7:$B$716,"DAS-2",$H$7:$H$716)</f>
        <v>41034.840000000011</v>
      </c>
      <c r="I720" s="18">
        <f>SUMIF($B$7:$B$716,"DAS-2",$I$7:$I$716)</f>
        <v>179060.87999999995</v>
      </c>
      <c r="J720" s="18">
        <f>SUMIF($B$7:$B$716,"DAS-2",$J$7:$J$716)</f>
        <v>220095.71999999994</v>
      </c>
      <c r="K720" s="155"/>
      <c r="L720" s="155"/>
      <c r="M720" s="155"/>
      <c r="N720" s="155"/>
      <c r="O720" s="155"/>
      <c r="P720" s="155"/>
      <c r="Q720" s="155"/>
    </row>
    <row r="721" spans="1:30" x14ac:dyDescent="0.2">
      <c r="A721" s="152" t="s">
        <v>28</v>
      </c>
      <c r="B721" s="135" t="s">
        <v>29</v>
      </c>
      <c r="C721" s="153">
        <f>SUMIFS($E$7:$E$716,$B$7:$B$716,"DAS-3",$D$7:$D$716,"&lt;&gt;VAGO")</f>
        <v>48</v>
      </c>
      <c r="D721" s="153">
        <f>SUMIFS($E$7:$E$716,$B$7:$B$716,"DAS-3",$D$7:$D$716,"VAGO")</f>
        <v>76</v>
      </c>
      <c r="E721" s="153">
        <f t="shared" si="6"/>
        <v>124</v>
      </c>
      <c r="F721" s="156"/>
      <c r="G721" s="18">
        <f>SUMIF($B$7:$B$716,"DAS-3",$G$7:$G$716)</f>
        <v>0</v>
      </c>
      <c r="H721" s="18">
        <f>SUMIF($B$7:$B$716,"DAS-3",$H$7:$H$716)</f>
        <v>70581.600000000049</v>
      </c>
      <c r="I721" s="18">
        <f>SUMIF($B$7:$B$716,"DAS-3",$I$7:$I$716)</f>
        <v>301148.16000000015</v>
      </c>
      <c r="J721" s="18">
        <f>SUMIF($B$7:$B$716,"DAS-3",$J$7:$J$716)</f>
        <v>371729.76000000024</v>
      </c>
      <c r="K721" s="155"/>
      <c r="L721" s="155"/>
      <c r="M721" s="155"/>
      <c r="N721" s="155"/>
      <c r="O721" s="155"/>
      <c r="P721" s="155"/>
      <c r="Q721" s="155"/>
    </row>
    <row r="722" spans="1:30" x14ac:dyDescent="0.2">
      <c r="A722" s="157" t="s">
        <v>30</v>
      </c>
      <c r="B722" s="135" t="s">
        <v>31</v>
      </c>
      <c r="C722" s="153">
        <f>SUMIFS($E$7:$E$716,$B$7:$B$716,"DAS-4",$D$7:$D$716,"&lt;&gt;VAGO")</f>
        <v>190</v>
      </c>
      <c r="D722" s="153">
        <f>SUMIFS($E$7:$E$716,$B$7:$B$716,"DAS-4",$D$7:$D$716,"VAGO")</f>
        <v>94</v>
      </c>
      <c r="E722" s="153">
        <f t="shared" si="6"/>
        <v>284</v>
      </c>
      <c r="F722" s="158"/>
      <c r="G722" s="18">
        <f>SUMIF($B$7:$B$716,"DAS-4",$G$7:$G$716)</f>
        <v>0</v>
      </c>
      <c r="H722" s="18">
        <f>SUMIF($B$7:$B$716,"DAS-4",$H$7:$H$716)</f>
        <v>268083.65999999968</v>
      </c>
      <c r="I722" s="18">
        <f>SUMIF($B$7:$B$716,"DAS-4",$I$7:$I$716)</f>
        <v>1089626.5799999961</v>
      </c>
      <c r="J722" s="18">
        <f>SUMIF($B$7:$B$716,"DAS-4",$J$7:$J$716)</f>
        <v>1357710.2400000039</v>
      </c>
      <c r="K722" s="155"/>
      <c r="L722" s="155"/>
      <c r="M722" s="155"/>
      <c r="N722" s="155"/>
      <c r="O722" s="155"/>
      <c r="P722" s="155"/>
      <c r="Q722" s="155"/>
    </row>
    <row r="723" spans="1:30" x14ac:dyDescent="0.2">
      <c r="A723" s="157" t="s">
        <v>32</v>
      </c>
      <c r="B723" s="135" t="s">
        <v>33</v>
      </c>
      <c r="C723" s="153">
        <f>SUMIFS($E$7:$E$716,$B$7:$B$716,"DAS-5",$D$7:$D$716,"&lt;&gt;VAGO")</f>
        <v>47</v>
      </c>
      <c r="D723" s="153">
        <f>SUMIFS($E$7:$E$716,$B$7:$B$716,"DAS-5",$D$7:$D$716,"VAGO")</f>
        <v>20</v>
      </c>
      <c r="E723" s="153">
        <f t="shared" si="6"/>
        <v>67</v>
      </c>
      <c r="F723" s="158"/>
      <c r="G723" s="18">
        <f>SUMIF($B$7:$B$716,"DAS-5",$G$7:$G$716)</f>
        <v>0</v>
      </c>
      <c r="H723" s="18">
        <f>SUMIF($B$7:$B$716,"DAS-5",$H$7:$H$716)</f>
        <v>53413.199999999968</v>
      </c>
      <c r="I723" s="18">
        <f>SUMIF($B$7:$B$716,"DAS-5",$I$7:$I$716)</f>
        <v>223148.47999999986</v>
      </c>
      <c r="J723" s="18">
        <f>SUMIF($B$7:$B$716,"DAS-5",$J$7:$J$716)</f>
        <v>276561.67999999976</v>
      </c>
      <c r="K723" s="155"/>
      <c r="L723" s="155"/>
      <c r="M723" s="155"/>
      <c r="N723" s="155"/>
      <c r="O723" s="155"/>
      <c r="P723" s="155"/>
      <c r="Q723" s="155"/>
    </row>
    <row r="724" spans="1:30" x14ac:dyDescent="0.2">
      <c r="A724" s="157" t="s">
        <v>34</v>
      </c>
      <c r="B724" s="135" t="s">
        <v>35</v>
      </c>
      <c r="C724" s="153">
        <f>SUMIFS($E$7:$E$716,$B$7:$B$716,"CAA-1",$D$7:$D$716,"&lt;&gt;VAGO")</f>
        <v>51</v>
      </c>
      <c r="D724" s="153">
        <f>SUMIFS($E$7:$E$716,$B$7:$B$716,"CAA-1",$D$7:$D$716,"VAGO")</f>
        <v>51</v>
      </c>
      <c r="E724" s="153">
        <f t="shared" si="6"/>
        <v>102</v>
      </c>
      <c r="F724" s="158"/>
      <c r="G724" s="18">
        <f>SUMIF($B$7:$B$716,"CAA-1",$G$7:$G$716)</f>
        <v>0</v>
      </c>
      <c r="H724" s="18">
        <f>SUMIF($B$7:$B$716,"CAA-1",$H$7:$H$716)</f>
        <v>50475.390000000021</v>
      </c>
      <c r="I724" s="18">
        <f>SUMIF($B$7:$B$716,"CAA-1",$I$7:$I$716)</f>
        <v>210141.92999999976</v>
      </c>
      <c r="J724" s="18">
        <f>SUMIF($B$7:$B$716,"CAA-1",$J$7:$J$716)</f>
        <v>260617.32000000009</v>
      </c>
      <c r="K724" s="155"/>
      <c r="L724" s="155"/>
      <c r="M724" s="155"/>
      <c r="N724" s="155"/>
      <c r="O724" s="155"/>
      <c r="P724" s="155"/>
      <c r="Q724" s="155"/>
    </row>
    <row r="725" spans="1:30" x14ac:dyDescent="0.2">
      <c r="A725" s="157" t="s">
        <v>36</v>
      </c>
      <c r="B725" s="135" t="s">
        <v>37</v>
      </c>
      <c r="C725" s="153">
        <f>SUMIFS($E$7:$E$716,$B$7:$B$716,"CAA-2",$D$7:$D$716,"&lt;&gt;VAGO")</f>
        <v>35</v>
      </c>
      <c r="D725" s="153">
        <f>SUMIFS($E$7:$E$716,$B$7:$B$716,"CAA-2",$D$7:$D$716,"VAGO")</f>
        <v>7</v>
      </c>
      <c r="E725" s="153">
        <f t="shared" si="6"/>
        <v>42</v>
      </c>
      <c r="F725" s="158"/>
      <c r="G725" s="18">
        <f>SUMIF($B$7:$B$716,"CAA-2",$G$7:$G$716)</f>
        <v>0</v>
      </c>
      <c r="H725" s="18">
        <f>SUMIF($B$7:$B$716,"CAA-2",$H$7:$H$716)</f>
        <v>27978.390000000025</v>
      </c>
      <c r="I725" s="18">
        <f>SUMIF($B$7:$B$716,"CAA-2",$I$7:$I$716)</f>
        <v>118695.84999999995</v>
      </c>
      <c r="J725" s="18">
        <f>SUMIF($B$7:$B$716,"CAA-2",$J$7:$J$716)</f>
        <v>146674.24000000005</v>
      </c>
      <c r="K725" s="155"/>
      <c r="L725" s="155"/>
      <c r="M725" s="155"/>
      <c r="N725" s="155"/>
      <c r="O725" s="155"/>
      <c r="P725" s="155"/>
      <c r="Q725" s="155"/>
    </row>
    <row r="726" spans="1:30" x14ac:dyDescent="0.2">
      <c r="A726" s="157" t="s">
        <v>38</v>
      </c>
      <c r="B726" s="135" t="s">
        <v>39</v>
      </c>
      <c r="C726" s="153">
        <f>SUMIFS($E$7:$E$716,$B$7:$B$716,"CAA-3",$D$7:$D$716,"&lt;&gt;VAGO")</f>
        <v>40</v>
      </c>
      <c r="D726" s="153">
        <f>SUMIFS($E$7:$E$716,$B$7:$B$716,"CAA-3",$D$7:$D$716,"VAGO")</f>
        <v>0</v>
      </c>
      <c r="E726" s="153">
        <f t="shared" si="6"/>
        <v>40</v>
      </c>
      <c r="F726" s="156"/>
      <c r="G726" s="18">
        <f>SUMIF($B$7:$B$716,"CAA-3",$G$7:$G$716)</f>
        <v>0</v>
      </c>
      <c r="H726" s="18">
        <f>SUMIF($B$7:$B$716,"CAA-3",$H$7:$H$716)</f>
        <v>20390.330000000002</v>
      </c>
      <c r="I726" s="18">
        <f>SUMIF($B$7:$B$716,"CAA-3",$I$7:$I$716)</f>
        <v>88174.400000000009</v>
      </c>
      <c r="J726" s="18">
        <f>SUMIF($B$7:$B$716,"CAA-3",$J$7:$J$716)</f>
        <v>108564.72999999994</v>
      </c>
      <c r="K726" s="155"/>
      <c r="L726" s="155"/>
      <c r="M726" s="155"/>
      <c r="N726" s="155"/>
      <c r="O726" s="155"/>
      <c r="P726" s="155"/>
      <c r="Q726" s="155"/>
    </row>
    <row r="727" spans="1:30" x14ac:dyDescent="0.2">
      <c r="A727" s="157" t="s">
        <v>40</v>
      </c>
      <c r="B727" s="135" t="s">
        <v>41</v>
      </c>
      <c r="C727" s="153">
        <f>SUMIFS($E$7:$E$716,$B$7:$B$716,"CAA-4",$D$7:$D$716,"&lt;&gt;VAGO")</f>
        <v>7</v>
      </c>
      <c r="D727" s="153">
        <f>SUMIFS($E$7:$E$716,$B$7:$B$716,"CAA-4",$D$7:$D$716,"VAGO")</f>
        <v>7</v>
      </c>
      <c r="E727" s="153">
        <f t="shared" si="6"/>
        <v>14</v>
      </c>
      <c r="F727" s="156"/>
      <c r="G727" s="18">
        <f>SUMIF($B$7:$B$716,"CAA-4",$G$7:$G$716)</f>
        <v>0</v>
      </c>
      <c r="H727" s="18">
        <f>SUMIF($B$7:$B$716,"CAA-4",$H$7:$H$716)</f>
        <v>1695.65</v>
      </c>
      <c r="I727" s="18">
        <f>SUMIF($B$7:$B$716,"CAA-4",$I$7:$I$716)</f>
        <v>9495.7099999999991</v>
      </c>
      <c r="J727" s="18">
        <f>SUMIF($B$7:$B$716,"CAA-4",$J$7:$J$716)</f>
        <v>11191.359999999999</v>
      </c>
      <c r="K727" s="155"/>
      <c r="L727" s="155"/>
      <c r="M727" s="155"/>
      <c r="N727" s="155"/>
      <c r="O727" s="155"/>
      <c r="P727" s="155"/>
      <c r="Q727" s="155"/>
    </row>
    <row r="728" spans="1:30" x14ac:dyDescent="0.2">
      <c r="A728" s="157" t="s">
        <v>42</v>
      </c>
      <c r="B728" s="135" t="s">
        <v>43</v>
      </c>
      <c r="C728" s="153">
        <f>SUMIFS($E$7:$E$716,$B$7:$B$716,"CAA-5",$D$7:$D$716,"&lt;&gt;VAGO")</f>
        <v>0</v>
      </c>
      <c r="D728" s="153">
        <f>SUMIFS($E$7:$E$716,$B$7:$B$716,"CAA-5",$D$7:$D$716,"VAGO")</f>
        <v>0</v>
      </c>
      <c r="E728" s="153">
        <f t="shared" si="6"/>
        <v>0</v>
      </c>
      <c r="F728" s="156"/>
      <c r="G728" s="18">
        <f>SUMIF($B$7:$B$716,"CAA-5",$G$7:$G$716)</f>
        <v>0</v>
      </c>
      <c r="H728" s="18">
        <f>SUMIF($B$7:$B$716,"CAA-5",$H$7:$H$716)</f>
        <v>0</v>
      </c>
      <c r="I728" s="18">
        <f>SUMIF($B$7:$B$716,"CAA-5",$I$7:$I$716)</f>
        <v>0</v>
      </c>
      <c r="J728" s="18">
        <f>SUMIF($B$7:$B$716,"CAA-5",$J$7:$J$716)</f>
        <v>0</v>
      </c>
      <c r="K728" s="155"/>
      <c r="L728" s="155"/>
      <c r="M728" s="155"/>
      <c r="N728" s="155"/>
      <c r="O728" s="155"/>
      <c r="P728" s="155"/>
      <c r="Q728" s="155"/>
    </row>
    <row r="729" spans="1:30" x14ac:dyDescent="0.2">
      <c r="A729" s="41" t="s">
        <v>44</v>
      </c>
      <c r="B729" s="151"/>
      <c r="C729" s="21">
        <f>SUM(C718:C726)</f>
        <v>443</v>
      </c>
      <c r="D729" s="21">
        <f>SUM(D718:D726)</f>
        <v>253</v>
      </c>
      <c r="E729" s="21">
        <f>SUM(E718:E726)</f>
        <v>696</v>
      </c>
      <c r="F729" s="151"/>
      <c r="G729" s="22">
        <f>SUM(G718:G728)</f>
        <v>0</v>
      </c>
      <c r="H729" s="22">
        <f>SUM(H718:H728)</f>
        <v>547953.05999999971</v>
      </c>
      <c r="I729" s="22">
        <f>SUM(I718:I728)</f>
        <v>2318381.9899999956</v>
      </c>
      <c r="J729" s="22">
        <f>SUM(J718:J728)</f>
        <v>2866335.0500000045</v>
      </c>
      <c r="K729" s="155"/>
      <c r="L729" s="155"/>
      <c r="M729" s="155"/>
      <c r="N729" s="155"/>
      <c r="O729" s="155"/>
      <c r="P729" s="155"/>
      <c r="Q729" s="155"/>
    </row>
    <row r="730" spans="1:30" ht="45.75" customHeight="1" x14ac:dyDescent="0.2">
      <c r="A730" s="155"/>
      <c r="B730" s="155"/>
      <c r="C730" s="155"/>
      <c r="D730" s="155"/>
      <c r="E730" s="155"/>
      <c r="F730" s="155"/>
      <c r="G730" s="155"/>
      <c r="H730" s="138"/>
      <c r="I730" s="138"/>
      <c r="J730" s="159"/>
      <c r="K730" s="155"/>
      <c r="L730" s="155"/>
      <c r="M730" s="155"/>
      <c r="N730" s="155"/>
      <c r="O730" s="155"/>
      <c r="P730" s="155"/>
      <c r="Q730" s="155"/>
    </row>
    <row r="731" spans="1:30" x14ac:dyDescent="0.2">
      <c r="A731" s="239" t="s">
        <v>45</v>
      </c>
      <c r="B731" s="232"/>
      <c r="C731" s="232"/>
      <c r="D731" s="232"/>
      <c r="E731" s="232"/>
      <c r="F731" s="232"/>
      <c r="G731" s="232"/>
      <c r="H731" s="232"/>
      <c r="I731" s="233"/>
      <c r="J731" s="155"/>
      <c r="K731" s="129"/>
      <c r="L731" s="155"/>
      <c r="M731" s="155"/>
      <c r="N731" s="155"/>
      <c r="O731" s="155"/>
      <c r="P731" s="155"/>
      <c r="Q731" s="155"/>
    </row>
    <row r="732" spans="1:30" ht="30" x14ac:dyDescent="0.2">
      <c r="A732" s="9" t="s">
        <v>46</v>
      </c>
      <c r="B732" s="9" t="s">
        <v>47</v>
      </c>
      <c r="C732" s="9" t="s">
        <v>48</v>
      </c>
      <c r="D732" s="9" t="s">
        <v>49</v>
      </c>
      <c r="E732" s="9" t="s">
        <v>50</v>
      </c>
      <c r="F732" s="9" t="s">
        <v>51</v>
      </c>
      <c r="G732" s="9" t="s">
        <v>52</v>
      </c>
      <c r="H732" s="9" t="s">
        <v>53</v>
      </c>
      <c r="I732" s="9" t="s">
        <v>54</v>
      </c>
      <c r="J732" s="160"/>
      <c r="K732" s="129"/>
      <c r="L732" s="160"/>
      <c r="M732" s="160"/>
      <c r="N732" s="160"/>
      <c r="O732" s="160"/>
      <c r="P732" s="160"/>
      <c r="Q732" s="160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</row>
    <row r="733" spans="1:30" x14ac:dyDescent="0.2">
      <c r="A733" s="63" t="s">
        <v>63</v>
      </c>
      <c r="B733" s="161" t="s">
        <v>64</v>
      </c>
      <c r="C733" s="52" t="s">
        <v>192</v>
      </c>
      <c r="D733" s="48" t="s">
        <v>192</v>
      </c>
      <c r="E733" s="135">
        <v>1</v>
      </c>
      <c r="F733" s="64" t="s">
        <v>192</v>
      </c>
      <c r="G733" s="136">
        <v>0</v>
      </c>
      <c r="H733" s="136">
        <v>0</v>
      </c>
      <c r="I733" s="137">
        <f t="shared" ref="I733:I747" si="7">SUM(G733:H733)</f>
        <v>0</v>
      </c>
      <c r="J733" s="155"/>
      <c r="K733" s="138"/>
      <c r="L733" s="138"/>
      <c r="M733" s="138"/>
      <c r="N733" s="138"/>
      <c r="O733" s="138"/>
      <c r="P733" s="138"/>
      <c r="Q733" s="138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x14ac:dyDescent="0.2">
      <c r="A734" s="63" t="s">
        <v>65</v>
      </c>
      <c r="B734" s="162" t="s">
        <v>66</v>
      </c>
      <c r="C734" s="52" t="s">
        <v>192</v>
      </c>
      <c r="D734" s="48" t="s">
        <v>192</v>
      </c>
      <c r="E734" s="135">
        <v>1</v>
      </c>
      <c r="F734" s="64" t="s">
        <v>192</v>
      </c>
      <c r="G734" s="136">
        <v>0</v>
      </c>
      <c r="H734" s="136">
        <v>0</v>
      </c>
      <c r="I734" s="137">
        <f t="shared" si="7"/>
        <v>0</v>
      </c>
      <c r="J734" s="155"/>
      <c r="K734" s="138"/>
      <c r="L734" s="138"/>
      <c r="M734" s="138"/>
      <c r="N734" s="138"/>
      <c r="O734" s="138"/>
      <c r="P734" s="138"/>
      <c r="Q734" s="138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x14ac:dyDescent="0.2">
      <c r="A735" s="63" t="s">
        <v>65</v>
      </c>
      <c r="B735" s="162" t="s">
        <v>66</v>
      </c>
      <c r="C735" s="52" t="s">
        <v>192</v>
      </c>
      <c r="D735" s="48" t="s">
        <v>192</v>
      </c>
      <c r="E735" s="135">
        <v>1</v>
      </c>
      <c r="F735" s="64" t="s">
        <v>192</v>
      </c>
      <c r="G735" s="136">
        <v>0</v>
      </c>
      <c r="H735" s="136">
        <v>0</v>
      </c>
      <c r="I735" s="137">
        <f t="shared" si="7"/>
        <v>0</v>
      </c>
      <c r="J735" s="155"/>
      <c r="K735" s="138"/>
      <c r="L735" s="138"/>
      <c r="M735" s="138"/>
      <c r="N735" s="138"/>
      <c r="O735" s="138"/>
      <c r="P735" s="138"/>
      <c r="Q735" s="138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x14ac:dyDescent="0.2">
      <c r="A736" s="87" t="s">
        <v>205</v>
      </c>
      <c r="B736" s="162" t="s">
        <v>68</v>
      </c>
      <c r="C736" s="83" t="s">
        <v>191</v>
      </c>
      <c r="D736" s="48" t="s">
        <v>189</v>
      </c>
      <c r="E736" s="135">
        <v>1</v>
      </c>
      <c r="F736" s="87" t="s">
        <v>488</v>
      </c>
      <c r="G736" s="136">
        <v>0</v>
      </c>
      <c r="H736" s="136">
        <v>5765.22</v>
      </c>
      <c r="I736" s="137">
        <f t="shared" si="7"/>
        <v>5765.22</v>
      </c>
      <c r="J736" s="155"/>
      <c r="K736" s="138"/>
      <c r="L736" s="138"/>
      <c r="M736" s="138"/>
      <c r="N736" s="138"/>
      <c r="O736" s="138"/>
      <c r="P736" s="138"/>
      <c r="Q736" s="138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x14ac:dyDescent="0.2">
      <c r="A737" s="63" t="s">
        <v>482</v>
      </c>
      <c r="B737" s="162" t="s">
        <v>68</v>
      </c>
      <c r="C737" s="48" t="s">
        <v>479</v>
      </c>
      <c r="D737" s="48" t="s">
        <v>189</v>
      </c>
      <c r="E737" s="135">
        <v>1</v>
      </c>
      <c r="F737" s="63" t="s">
        <v>475</v>
      </c>
      <c r="G737" s="136">
        <v>0</v>
      </c>
      <c r="H737" s="136">
        <v>5765.22</v>
      </c>
      <c r="I737" s="137">
        <f t="shared" si="7"/>
        <v>5765.22</v>
      </c>
      <c r="J737" s="155"/>
      <c r="K737" s="138"/>
      <c r="L737" s="138"/>
      <c r="M737" s="138"/>
      <c r="N737" s="138"/>
      <c r="O737" s="138"/>
      <c r="P737" s="138"/>
      <c r="Q737" s="138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x14ac:dyDescent="0.2">
      <c r="A738" s="63" t="s">
        <v>483</v>
      </c>
      <c r="B738" s="162" t="s">
        <v>68</v>
      </c>
      <c r="C738" s="48" t="s">
        <v>213</v>
      </c>
      <c r="D738" s="48" t="s">
        <v>189</v>
      </c>
      <c r="E738" s="135">
        <v>1</v>
      </c>
      <c r="F738" s="63" t="s">
        <v>476</v>
      </c>
      <c r="G738" s="136">
        <v>0</v>
      </c>
      <c r="H738" s="136">
        <v>5765.22</v>
      </c>
      <c r="I738" s="137">
        <f t="shared" si="7"/>
        <v>5765.22</v>
      </c>
      <c r="J738" s="155"/>
      <c r="K738" s="138"/>
      <c r="L738" s="138"/>
      <c r="M738" s="138"/>
      <c r="N738" s="138"/>
      <c r="O738" s="138"/>
      <c r="P738" s="138"/>
      <c r="Q738" s="138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x14ac:dyDescent="0.2">
      <c r="A739" s="64" t="s">
        <v>192</v>
      </c>
      <c r="B739" s="162" t="s">
        <v>68</v>
      </c>
      <c r="C739" s="48" t="s">
        <v>480</v>
      </c>
      <c r="D739" s="48" t="s">
        <v>192</v>
      </c>
      <c r="E739" s="135">
        <v>1</v>
      </c>
      <c r="F739" s="64" t="s">
        <v>192</v>
      </c>
      <c r="G739" s="136">
        <v>0</v>
      </c>
      <c r="H739" s="136">
        <v>0</v>
      </c>
      <c r="I739" s="137">
        <f t="shared" si="7"/>
        <v>0</v>
      </c>
      <c r="J739" s="155"/>
      <c r="K739" s="138"/>
      <c r="L739" s="138"/>
      <c r="M739" s="138"/>
      <c r="N739" s="138"/>
      <c r="O739" s="138"/>
      <c r="P739" s="138"/>
      <c r="Q739" s="138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x14ac:dyDescent="0.2">
      <c r="A740" s="64" t="s">
        <v>192</v>
      </c>
      <c r="B740" s="162" t="s">
        <v>68</v>
      </c>
      <c r="C740" s="48" t="s">
        <v>192</v>
      </c>
      <c r="D740" s="48" t="s">
        <v>192</v>
      </c>
      <c r="E740" s="135">
        <v>1</v>
      </c>
      <c r="F740" s="219" t="s">
        <v>192</v>
      </c>
      <c r="G740" s="136">
        <v>0</v>
      </c>
      <c r="H740" s="136">
        <v>0</v>
      </c>
      <c r="I740" s="137">
        <v>0</v>
      </c>
      <c r="J740" s="155"/>
      <c r="K740" s="138"/>
      <c r="L740" s="138"/>
      <c r="M740" s="138"/>
      <c r="N740" s="138"/>
      <c r="O740" s="138"/>
      <c r="P740" s="138"/>
      <c r="Q740" s="138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x14ac:dyDescent="0.2">
      <c r="A741" s="87" t="s">
        <v>205</v>
      </c>
      <c r="B741" s="162" t="s">
        <v>68</v>
      </c>
      <c r="C741" s="48" t="s">
        <v>212</v>
      </c>
      <c r="D741" s="48" t="s">
        <v>189</v>
      </c>
      <c r="E741" s="135">
        <v>1</v>
      </c>
      <c r="F741" s="228" t="s">
        <v>485</v>
      </c>
      <c r="G741" s="136">
        <v>0</v>
      </c>
      <c r="H741" s="136">
        <v>5765.22</v>
      </c>
      <c r="I741" s="137">
        <v>5765.22</v>
      </c>
      <c r="J741" s="155"/>
      <c r="K741" s="138"/>
      <c r="L741" s="138"/>
      <c r="M741" s="138"/>
      <c r="N741" s="138"/>
      <c r="O741" s="138"/>
      <c r="P741" s="138"/>
      <c r="Q741" s="138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x14ac:dyDescent="0.2">
      <c r="A742" s="87" t="s">
        <v>666</v>
      </c>
      <c r="B742" s="162" t="s">
        <v>70</v>
      </c>
      <c r="C742" s="83" t="s">
        <v>191</v>
      </c>
      <c r="D742" s="48" t="s">
        <v>189</v>
      </c>
      <c r="E742" s="135">
        <v>1</v>
      </c>
      <c r="F742" s="202" t="s">
        <v>489</v>
      </c>
      <c r="G742" s="136">
        <v>0</v>
      </c>
      <c r="H742" s="136">
        <v>4747.83</v>
      </c>
      <c r="I742" s="137">
        <f t="shared" si="7"/>
        <v>4747.83</v>
      </c>
      <c r="J742" s="155"/>
      <c r="K742" s="138"/>
      <c r="L742" s="138"/>
      <c r="M742" s="138"/>
      <c r="N742" s="138"/>
      <c r="O742" s="138"/>
      <c r="P742" s="138"/>
      <c r="Q742" s="138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x14ac:dyDescent="0.2">
      <c r="A743" s="75" t="s">
        <v>192</v>
      </c>
      <c r="B743" s="162" t="s">
        <v>70</v>
      </c>
      <c r="C743" s="52" t="s">
        <v>192</v>
      </c>
      <c r="D743" s="48" t="s">
        <v>192</v>
      </c>
      <c r="E743" s="135">
        <v>1</v>
      </c>
      <c r="F743" s="64" t="s">
        <v>192</v>
      </c>
      <c r="G743" s="136">
        <v>0</v>
      </c>
      <c r="H743" s="136">
        <v>0</v>
      </c>
      <c r="I743" s="137">
        <v>0</v>
      </c>
      <c r="J743" s="155"/>
      <c r="K743" s="138"/>
      <c r="L743" s="138"/>
      <c r="M743" s="138"/>
      <c r="N743" s="138"/>
      <c r="O743" s="138"/>
      <c r="P743" s="138"/>
      <c r="Q743" s="138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x14ac:dyDescent="0.2">
      <c r="A744" s="70" t="s">
        <v>493</v>
      </c>
      <c r="B744" s="162" t="s">
        <v>70</v>
      </c>
      <c r="C744" s="48" t="s">
        <v>212</v>
      </c>
      <c r="D744" s="48" t="s">
        <v>189</v>
      </c>
      <c r="E744" s="135">
        <v>1</v>
      </c>
      <c r="F744" s="63" t="s">
        <v>486</v>
      </c>
      <c r="G744" s="136">
        <v>0</v>
      </c>
      <c r="H744" s="136">
        <v>4747.83</v>
      </c>
      <c r="I744" s="137">
        <f t="shared" si="7"/>
        <v>4747.83</v>
      </c>
      <c r="J744" s="155"/>
      <c r="K744" s="138"/>
      <c r="L744" s="138"/>
      <c r="M744" s="138"/>
      <c r="N744" s="138"/>
      <c r="O744" s="138"/>
      <c r="P744" s="138"/>
      <c r="Q744" s="138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x14ac:dyDescent="0.2">
      <c r="A745" s="75" t="s">
        <v>192</v>
      </c>
      <c r="B745" s="162" t="s">
        <v>70</v>
      </c>
      <c r="C745" s="52" t="s">
        <v>192</v>
      </c>
      <c r="D745" s="48" t="s">
        <v>192</v>
      </c>
      <c r="E745" s="135">
        <v>1</v>
      </c>
      <c r="F745" s="64" t="s">
        <v>192</v>
      </c>
      <c r="G745" s="136">
        <v>0</v>
      </c>
      <c r="H745" s="136">
        <v>0</v>
      </c>
      <c r="I745" s="137">
        <f t="shared" si="7"/>
        <v>0</v>
      </c>
      <c r="J745" s="155"/>
      <c r="K745" s="138"/>
      <c r="L745" s="138"/>
      <c r="M745" s="138"/>
      <c r="N745" s="138"/>
      <c r="O745" s="138"/>
      <c r="P745" s="138"/>
      <c r="Q745" s="138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x14ac:dyDescent="0.2">
      <c r="A746" s="174" t="s">
        <v>404</v>
      </c>
      <c r="B746" s="162" t="s">
        <v>72</v>
      </c>
      <c r="C746" s="125" t="s">
        <v>191</v>
      </c>
      <c r="D746" s="48" t="s">
        <v>189</v>
      </c>
      <c r="E746" s="135">
        <v>1</v>
      </c>
      <c r="F746" s="202" t="s">
        <v>667</v>
      </c>
      <c r="G746" s="136">
        <v>0</v>
      </c>
      <c r="H746" s="136">
        <v>3391.31</v>
      </c>
      <c r="I746" s="137">
        <f t="shared" si="7"/>
        <v>3391.31</v>
      </c>
      <c r="J746" s="155"/>
      <c r="K746" s="138"/>
      <c r="L746" s="138"/>
      <c r="M746" s="138"/>
      <c r="N746" s="138"/>
      <c r="O746" s="138"/>
      <c r="P746" s="138"/>
      <c r="Q746" s="138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x14ac:dyDescent="0.2">
      <c r="A747" s="70" t="s">
        <v>395</v>
      </c>
      <c r="B747" s="162" t="s">
        <v>72</v>
      </c>
      <c r="C747" s="65" t="s">
        <v>187</v>
      </c>
      <c r="D747" s="48" t="s">
        <v>189</v>
      </c>
      <c r="E747" s="135">
        <v>1</v>
      </c>
      <c r="F747" s="63" t="s">
        <v>490</v>
      </c>
      <c r="G747" s="136">
        <v>0</v>
      </c>
      <c r="H747" s="136">
        <v>3391.31</v>
      </c>
      <c r="I747" s="137">
        <f t="shared" si="7"/>
        <v>3391.31</v>
      </c>
      <c r="J747" s="155"/>
      <c r="K747" s="138"/>
      <c r="L747" s="138"/>
      <c r="M747" s="138"/>
      <c r="N747" s="138"/>
      <c r="O747" s="138"/>
      <c r="P747" s="138"/>
      <c r="Q747" s="138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45" x14ac:dyDescent="0.2">
      <c r="A748" s="41" t="s">
        <v>55</v>
      </c>
      <c r="B748" s="41" t="s">
        <v>56</v>
      </c>
      <c r="C748" s="21" t="s">
        <v>57</v>
      </c>
      <c r="D748" s="21" t="s">
        <v>58</v>
      </c>
      <c r="E748" s="21" t="s">
        <v>59</v>
      </c>
      <c r="F748" s="163"/>
      <c r="G748" s="21" t="s">
        <v>60</v>
      </c>
      <c r="H748" s="21" t="s">
        <v>61</v>
      </c>
      <c r="I748" s="21" t="s">
        <v>62</v>
      </c>
      <c r="J748" s="155"/>
      <c r="K748" s="129"/>
      <c r="L748" s="129"/>
      <c r="M748" s="129"/>
      <c r="N748" s="129"/>
      <c r="O748" s="129"/>
      <c r="P748" s="129"/>
      <c r="Q748" s="12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</row>
    <row r="749" spans="1:30" x14ac:dyDescent="0.2">
      <c r="A749" s="152" t="s">
        <v>63</v>
      </c>
      <c r="B749" s="164" t="s">
        <v>64</v>
      </c>
      <c r="C749" s="153">
        <f>SUMIFS($E$733:$E$747,$B$733:$B$747,"FDA",$D$733:$D$747,"&lt;&gt;VAGO")</f>
        <v>0</v>
      </c>
      <c r="D749" s="153">
        <f>SUMIFS($E$733:$E$747,$B$733:$B$747,"FDA",$D$733:$D$747,"VAGO")</f>
        <v>1</v>
      </c>
      <c r="E749" s="153">
        <f t="shared" ref="E749:E753" si="8">C749+D749</f>
        <v>1</v>
      </c>
      <c r="F749" s="154"/>
      <c r="G749" s="137">
        <f>SUMIF($B$733:$B$747,"FDA",$G$733:$G$747)</f>
        <v>0</v>
      </c>
      <c r="H749" s="137">
        <f>SUMIF($B$733:$B$747,"FDA",$H$733:$H$747)</f>
        <v>0</v>
      </c>
      <c r="I749" s="137">
        <f>SUMIF($B$733:$B$747,"FDA",$I$733:$I$747)</f>
        <v>0</v>
      </c>
      <c r="J749" s="138"/>
      <c r="K749" s="129"/>
      <c r="L749" s="138"/>
      <c r="M749" s="138"/>
      <c r="N749" s="138"/>
      <c r="O749" s="138"/>
      <c r="P749" s="138"/>
      <c r="Q749" s="138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x14ac:dyDescent="0.2">
      <c r="A750" s="152" t="s">
        <v>65</v>
      </c>
      <c r="B750" s="164" t="s">
        <v>66</v>
      </c>
      <c r="C750" s="153">
        <f>SUMIFS($E$733:$E$747,$B$733:$B$747,"FDA-1",$D$733:$D$747,"&lt;&gt;VAGO")</f>
        <v>0</v>
      </c>
      <c r="D750" s="153">
        <f>SUMIFS($E$733:$E$747,$B$733:$B$747,"FDA-1",$D$733:$D$747,"VAGO")</f>
        <v>2</v>
      </c>
      <c r="E750" s="153">
        <f t="shared" si="8"/>
        <v>2</v>
      </c>
      <c r="F750" s="154"/>
      <c r="G750" s="137">
        <f>SUMIF($B$733:$B$747,"FDA-1",$G$733:$G$747)</f>
        <v>0</v>
      </c>
      <c r="H750" s="137">
        <f>SUMIF($B$733:$B$747,"FDA-1",$H$733:$H$747)</f>
        <v>0</v>
      </c>
      <c r="I750" s="137">
        <f>SUMIF($B$733:$B$747,"FDA-1",$I$733:$I$747)</f>
        <v>0</v>
      </c>
      <c r="J750" s="138"/>
      <c r="K750" s="129"/>
      <c r="L750" s="138"/>
      <c r="M750" s="138"/>
      <c r="N750" s="138"/>
      <c r="O750" s="138"/>
      <c r="P750" s="138"/>
      <c r="Q750" s="138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x14ac:dyDescent="0.2">
      <c r="A751" s="152" t="s">
        <v>67</v>
      </c>
      <c r="B751" s="164" t="s">
        <v>68</v>
      </c>
      <c r="C751" s="153">
        <f>SUMIFS($E$733:$E$747,$B$733:$B$747,"FDA-2",$D$733:$D$747,"&lt;&gt;VAGO")</f>
        <v>4</v>
      </c>
      <c r="D751" s="153">
        <f>SUMIFS($E$733:$E$747,$B$733:$B$747,"FDA-2",$D$733:$D$747,"VAGO")</f>
        <v>2</v>
      </c>
      <c r="E751" s="153">
        <f t="shared" si="8"/>
        <v>6</v>
      </c>
      <c r="F751" s="156"/>
      <c r="G751" s="137">
        <f>SUMIF($B$733:$B$747,"FDA-2",$G$733:$G$747)</f>
        <v>0</v>
      </c>
      <c r="H751" s="137">
        <f>SUMIF($B$733:$B$747,"FDA-2",$H$733:$H$747)</f>
        <v>23060.880000000001</v>
      </c>
      <c r="I751" s="137">
        <f>SUMIF($B$733:$B$747,"FDA-2",$I$733:$I$747)</f>
        <v>23060.880000000001</v>
      </c>
      <c r="J751" s="138"/>
      <c r="K751" s="129"/>
      <c r="L751" s="138"/>
      <c r="M751" s="138"/>
      <c r="N751" s="138"/>
      <c r="O751" s="138"/>
      <c r="P751" s="138"/>
      <c r="Q751" s="138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x14ac:dyDescent="0.2">
      <c r="A752" s="152" t="s">
        <v>69</v>
      </c>
      <c r="B752" s="164" t="s">
        <v>70</v>
      </c>
      <c r="C752" s="153">
        <f>SUMIFS($E$733:$E$747,$B$733:$B$747,"FDA-3",$D$733:$D$747,"&lt;&gt;VAGO")</f>
        <v>2</v>
      </c>
      <c r="D752" s="153">
        <f>SUMIFS($E$733:$E$747,$B$733:$B$747,"FDA-3",$D$733:$D$747,"VAGO")</f>
        <v>2</v>
      </c>
      <c r="E752" s="153">
        <f t="shared" si="8"/>
        <v>4</v>
      </c>
      <c r="F752" s="158"/>
      <c r="G752" s="137">
        <f>SUMIF($B$733:$B$747,"FDA-3",$G$733:$G$747)</f>
        <v>0</v>
      </c>
      <c r="H752" s="137">
        <f>SUMIF($B$733:$B$747,"FDA-3",$H$733:$H$747)</f>
        <v>9495.66</v>
      </c>
      <c r="I752" s="137">
        <f>SUMIF($B$733:$B$747,"FDA-3",$I$733:$I$747)</f>
        <v>9495.66</v>
      </c>
      <c r="J752" s="138"/>
      <c r="K752" s="129"/>
      <c r="L752" s="138"/>
      <c r="M752" s="138"/>
      <c r="N752" s="138"/>
      <c r="O752" s="138"/>
      <c r="P752" s="138"/>
      <c r="Q752" s="138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x14ac:dyDescent="0.2">
      <c r="A753" s="152" t="s">
        <v>71</v>
      </c>
      <c r="B753" s="164" t="s">
        <v>72</v>
      </c>
      <c r="C753" s="153">
        <f>SUMIFS($E$733:$E$747,$B$733:$B$747,"FDA-4",$D$733:$D$747,"&lt;&gt;VAGO")</f>
        <v>2</v>
      </c>
      <c r="D753" s="153">
        <f>SUMIFS($E$733:$E$747,$B$733:$B$747,"FDA-4",$D$733:$D$747,"VAGO")</f>
        <v>0</v>
      </c>
      <c r="E753" s="153">
        <f t="shared" si="8"/>
        <v>2</v>
      </c>
      <c r="F753" s="156"/>
      <c r="G753" s="137">
        <f>SUMIF($B$733:$B$747,"FDA-4",$G$733:$G$747)</f>
        <v>0</v>
      </c>
      <c r="H753" s="137">
        <f>SUMIF($B$733:$B$747,"FDA-4",$H$733:$H$747)</f>
        <v>6782.62</v>
      </c>
      <c r="I753" s="137">
        <f>SUMIF($B$733:$B$747,"FDA-4",$I$733:$I$747)</f>
        <v>6782.62</v>
      </c>
      <c r="J753" s="138"/>
      <c r="K753" s="129"/>
      <c r="L753" s="138"/>
      <c r="M753" s="138"/>
      <c r="N753" s="138"/>
      <c r="O753" s="138"/>
      <c r="P753" s="138"/>
      <c r="Q753" s="138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30" x14ac:dyDescent="0.2">
      <c r="A754" s="41" t="s">
        <v>73</v>
      </c>
      <c r="B754" s="163"/>
      <c r="C754" s="21">
        <f t="shared" ref="C754:E754" si="9">SUM(C750:C753)</f>
        <v>8</v>
      </c>
      <c r="D754" s="21">
        <f t="shared" si="9"/>
        <v>6</v>
      </c>
      <c r="E754" s="21">
        <f t="shared" si="9"/>
        <v>14</v>
      </c>
      <c r="F754" s="163"/>
      <c r="G754" s="32">
        <f t="shared" ref="G754:I754" si="10">SUM(G749:G753)</f>
        <v>0</v>
      </c>
      <c r="H754" s="32">
        <f t="shared" si="10"/>
        <v>39339.160000000003</v>
      </c>
      <c r="I754" s="32">
        <f t="shared" si="10"/>
        <v>39339.160000000003</v>
      </c>
      <c r="J754" s="138"/>
      <c r="K754" s="129"/>
      <c r="L754" s="138"/>
      <c r="M754" s="138"/>
      <c r="N754" s="138"/>
      <c r="O754" s="138"/>
      <c r="P754" s="138"/>
      <c r="Q754" s="138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45" customHeight="1" x14ac:dyDescent="0.2">
      <c r="A755" s="159"/>
      <c r="B755" s="159"/>
      <c r="C755" s="159"/>
      <c r="D755" s="159"/>
      <c r="E755" s="159"/>
      <c r="F755" s="159"/>
      <c r="G755" s="159"/>
      <c r="H755" s="159"/>
      <c r="I755" s="129"/>
      <c r="J755" s="138"/>
      <c r="K755" s="129"/>
      <c r="L755" s="138"/>
      <c r="M755" s="138"/>
      <c r="N755" s="138"/>
      <c r="O755" s="138"/>
      <c r="P755" s="138"/>
      <c r="Q755" s="138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x14ac:dyDescent="0.2">
      <c r="A756" s="239" t="s">
        <v>74</v>
      </c>
      <c r="B756" s="232"/>
      <c r="C756" s="232"/>
      <c r="D756" s="232"/>
      <c r="E756" s="232"/>
      <c r="F756" s="232"/>
      <c r="G756" s="232"/>
      <c r="H756" s="232"/>
      <c r="I756" s="233"/>
      <c r="J756" s="138"/>
      <c r="K756" s="129"/>
      <c r="L756" s="138"/>
      <c r="M756" s="138"/>
      <c r="N756" s="138"/>
      <c r="O756" s="138"/>
      <c r="P756" s="138"/>
      <c r="Q756" s="138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30" x14ac:dyDescent="0.2">
      <c r="A757" s="33" t="s">
        <v>75</v>
      </c>
      <c r="B757" s="9" t="s">
        <v>76</v>
      </c>
      <c r="C757" s="9" t="s">
        <v>77</v>
      </c>
      <c r="D757" s="9" t="s">
        <v>78</v>
      </c>
      <c r="E757" s="9" t="s">
        <v>79</v>
      </c>
      <c r="F757" s="9" t="s">
        <v>80</v>
      </c>
      <c r="G757" s="9" t="s">
        <v>81</v>
      </c>
      <c r="H757" s="9" t="s">
        <v>82</v>
      </c>
      <c r="I757" s="9" t="s">
        <v>83</v>
      </c>
      <c r="J757" s="129"/>
      <c r="K757" s="129"/>
      <c r="L757" s="129"/>
      <c r="M757" s="129"/>
      <c r="N757" s="129"/>
      <c r="O757" s="129"/>
      <c r="P757" s="129"/>
      <c r="Q757" s="129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</row>
    <row r="758" spans="1:30" x14ac:dyDescent="0.2">
      <c r="A758" s="70" t="s">
        <v>512</v>
      </c>
      <c r="B758" s="165" t="s">
        <v>93</v>
      </c>
      <c r="C758" s="48" t="s">
        <v>253</v>
      </c>
      <c r="D758" s="48" t="s">
        <v>189</v>
      </c>
      <c r="E758" s="135">
        <v>1</v>
      </c>
      <c r="F758" s="63" t="s">
        <v>496</v>
      </c>
      <c r="G758" s="136">
        <v>0</v>
      </c>
      <c r="H758" s="136">
        <v>1532.08</v>
      </c>
      <c r="I758" s="137">
        <f t="shared" ref="I758:I769" si="11">SUM(G758:H758)</f>
        <v>1532.08</v>
      </c>
      <c r="J758" s="138"/>
      <c r="K758" s="138"/>
      <c r="L758" s="138"/>
      <c r="M758" s="138"/>
      <c r="N758" s="138"/>
      <c r="O758" s="138"/>
      <c r="P758" s="138"/>
      <c r="Q758" s="138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x14ac:dyDescent="0.2">
      <c r="A759" s="70" t="s">
        <v>513</v>
      </c>
      <c r="B759" s="165" t="s">
        <v>93</v>
      </c>
      <c r="C759" s="48" t="s">
        <v>253</v>
      </c>
      <c r="D759" s="48" t="s">
        <v>189</v>
      </c>
      <c r="E759" s="135">
        <v>1</v>
      </c>
      <c r="F759" s="63" t="s">
        <v>497</v>
      </c>
      <c r="G759" s="136">
        <v>0</v>
      </c>
      <c r="H759" s="136">
        <v>1532.08</v>
      </c>
      <c r="I759" s="137">
        <f t="shared" si="11"/>
        <v>1532.08</v>
      </c>
      <c r="J759" s="138"/>
      <c r="K759" s="138"/>
      <c r="L759" s="138"/>
      <c r="M759" s="138"/>
      <c r="N759" s="138"/>
      <c r="O759" s="138"/>
      <c r="P759" s="138"/>
      <c r="Q759" s="138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x14ac:dyDescent="0.2">
      <c r="A760" s="174" t="s">
        <v>186</v>
      </c>
      <c r="B760" s="165" t="s">
        <v>93</v>
      </c>
      <c r="C760" s="175" t="s">
        <v>186</v>
      </c>
      <c r="D760" s="48" t="s">
        <v>189</v>
      </c>
      <c r="E760" s="135">
        <v>1</v>
      </c>
      <c r="F760" s="176" t="s">
        <v>622</v>
      </c>
      <c r="G760" s="136">
        <v>0</v>
      </c>
      <c r="H760" s="136">
        <v>1532.08</v>
      </c>
      <c r="I760" s="137">
        <f t="shared" si="11"/>
        <v>1532.08</v>
      </c>
      <c r="J760" s="138"/>
      <c r="K760" s="138"/>
      <c r="L760" s="138"/>
      <c r="M760" s="138"/>
      <c r="N760" s="138"/>
      <c r="O760" s="138"/>
      <c r="P760" s="138"/>
      <c r="Q760" s="138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x14ac:dyDescent="0.2">
      <c r="A761" s="174" t="s">
        <v>664</v>
      </c>
      <c r="B761" s="165" t="s">
        <v>93</v>
      </c>
      <c r="C761" s="175" t="s">
        <v>191</v>
      </c>
      <c r="D761" s="48" t="s">
        <v>189</v>
      </c>
      <c r="E761" s="135">
        <v>1</v>
      </c>
      <c r="F761" s="176" t="s">
        <v>663</v>
      </c>
      <c r="G761" s="136">
        <v>0</v>
      </c>
      <c r="H761" s="136">
        <v>1532.08</v>
      </c>
      <c r="I761" s="137">
        <f t="shared" si="11"/>
        <v>1532.08</v>
      </c>
      <c r="J761" s="138"/>
      <c r="K761" s="138"/>
      <c r="L761" s="138"/>
      <c r="M761" s="138"/>
      <c r="N761" s="138"/>
      <c r="O761" s="138"/>
      <c r="P761" s="138"/>
      <c r="Q761" s="138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x14ac:dyDescent="0.2">
      <c r="A762" s="70" t="s">
        <v>515</v>
      </c>
      <c r="B762" s="165" t="s">
        <v>93</v>
      </c>
      <c r="C762" s="48" t="s">
        <v>185</v>
      </c>
      <c r="D762" s="48" t="s">
        <v>189</v>
      </c>
      <c r="E762" s="135">
        <v>1</v>
      </c>
      <c r="F762" s="63" t="s">
        <v>498</v>
      </c>
      <c r="G762" s="136">
        <v>0</v>
      </c>
      <c r="H762" s="136">
        <v>1532.08</v>
      </c>
      <c r="I762" s="137">
        <f t="shared" si="11"/>
        <v>1532.08</v>
      </c>
      <c r="J762" s="138"/>
      <c r="K762" s="138"/>
      <c r="L762" s="138"/>
      <c r="M762" s="138"/>
      <c r="N762" s="138"/>
      <c r="O762" s="138"/>
      <c r="P762" s="138"/>
      <c r="Q762" s="138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x14ac:dyDescent="0.2">
      <c r="A763" s="70" t="s">
        <v>516</v>
      </c>
      <c r="B763" s="165" t="s">
        <v>93</v>
      </c>
      <c r="C763" s="48" t="s">
        <v>185</v>
      </c>
      <c r="D763" s="48" t="s">
        <v>189</v>
      </c>
      <c r="E763" s="135">
        <v>1</v>
      </c>
      <c r="F763" s="63" t="s">
        <v>500</v>
      </c>
      <c r="G763" s="136">
        <v>0</v>
      </c>
      <c r="H763" s="136">
        <v>1532.08</v>
      </c>
      <c r="I763" s="137">
        <f t="shared" si="11"/>
        <v>1532.08</v>
      </c>
      <c r="J763" s="138"/>
      <c r="K763" s="138"/>
      <c r="L763" s="138"/>
      <c r="M763" s="138"/>
      <c r="N763" s="138"/>
      <c r="O763" s="138"/>
      <c r="P763" s="138"/>
      <c r="Q763" s="138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x14ac:dyDescent="0.2">
      <c r="A764" s="70" t="s">
        <v>518</v>
      </c>
      <c r="B764" s="165" t="s">
        <v>93</v>
      </c>
      <c r="C764" s="48" t="s">
        <v>235</v>
      </c>
      <c r="D764" s="48" t="s">
        <v>189</v>
      </c>
      <c r="E764" s="135">
        <v>1</v>
      </c>
      <c r="F764" s="63" t="s">
        <v>502</v>
      </c>
      <c r="G764" s="136">
        <v>0</v>
      </c>
      <c r="H764" s="136">
        <v>1532.08</v>
      </c>
      <c r="I764" s="137">
        <f t="shared" si="11"/>
        <v>1532.08</v>
      </c>
      <c r="J764" s="138"/>
      <c r="K764" s="138"/>
      <c r="L764" s="138"/>
      <c r="M764" s="138"/>
      <c r="N764" s="138"/>
      <c r="O764" s="138"/>
      <c r="P764" s="138"/>
      <c r="Q764" s="138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x14ac:dyDescent="0.2">
      <c r="A765" s="70" t="s">
        <v>519</v>
      </c>
      <c r="B765" s="165" t="s">
        <v>93</v>
      </c>
      <c r="C765" s="48" t="s">
        <v>235</v>
      </c>
      <c r="D765" s="48" t="s">
        <v>189</v>
      </c>
      <c r="E765" s="135">
        <v>1</v>
      </c>
      <c r="F765" s="63" t="s">
        <v>503</v>
      </c>
      <c r="G765" s="136">
        <v>0</v>
      </c>
      <c r="H765" s="136">
        <v>1532.08</v>
      </c>
      <c r="I765" s="137">
        <f t="shared" si="11"/>
        <v>1532.08</v>
      </c>
      <c r="J765" s="138"/>
      <c r="K765" s="138"/>
      <c r="L765" s="138"/>
      <c r="M765" s="138"/>
      <c r="N765" s="138"/>
      <c r="O765" s="138"/>
      <c r="P765" s="138"/>
      <c r="Q765" s="138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x14ac:dyDescent="0.2">
      <c r="A766" s="70" t="s">
        <v>523</v>
      </c>
      <c r="B766" s="165" t="s">
        <v>93</v>
      </c>
      <c r="C766" s="48" t="s">
        <v>345</v>
      </c>
      <c r="D766" s="48" t="s">
        <v>189</v>
      </c>
      <c r="E766" s="135">
        <v>1</v>
      </c>
      <c r="F766" s="63" t="s">
        <v>507</v>
      </c>
      <c r="G766" s="136">
        <v>0</v>
      </c>
      <c r="H766" s="136">
        <v>1532.08</v>
      </c>
      <c r="I766" s="137">
        <f t="shared" si="11"/>
        <v>1532.08</v>
      </c>
      <c r="J766" s="138"/>
      <c r="K766" s="138"/>
      <c r="L766" s="138"/>
      <c r="M766" s="138"/>
      <c r="N766" s="138"/>
      <c r="O766" s="138"/>
      <c r="P766" s="138"/>
      <c r="Q766" s="138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x14ac:dyDescent="0.2">
      <c r="A767" s="70" t="s">
        <v>524</v>
      </c>
      <c r="B767" s="165" t="s">
        <v>93</v>
      </c>
      <c r="C767" s="48" t="s">
        <v>185</v>
      </c>
      <c r="D767" s="48" t="s">
        <v>189</v>
      </c>
      <c r="E767" s="135">
        <v>1</v>
      </c>
      <c r="F767" s="63" t="s">
        <v>508</v>
      </c>
      <c r="G767" s="136">
        <v>0</v>
      </c>
      <c r="H767" s="136">
        <v>1532.08</v>
      </c>
      <c r="I767" s="137">
        <f t="shared" si="11"/>
        <v>1532.08</v>
      </c>
      <c r="J767" s="138"/>
      <c r="K767" s="138"/>
      <c r="L767" s="138"/>
      <c r="M767" s="138"/>
      <c r="N767" s="138"/>
      <c r="O767" s="138"/>
      <c r="P767" s="138"/>
      <c r="Q767" s="138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x14ac:dyDescent="0.2">
      <c r="A768" s="70" t="s">
        <v>525</v>
      </c>
      <c r="B768" s="165" t="s">
        <v>93</v>
      </c>
      <c r="C768" s="48" t="s">
        <v>471</v>
      </c>
      <c r="D768" s="48" t="s">
        <v>189</v>
      </c>
      <c r="E768" s="135">
        <v>1</v>
      </c>
      <c r="F768" s="63" t="s">
        <v>509</v>
      </c>
      <c r="G768" s="136">
        <v>0</v>
      </c>
      <c r="H768" s="136">
        <v>1532.08</v>
      </c>
      <c r="I768" s="137">
        <f t="shared" si="11"/>
        <v>1532.08</v>
      </c>
      <c r="J768" s="138"/>
      <c r="K768" s="138"/>
      <c r="L768" s="138"/>
      <c r="M768" s="138"/>
      <c r="N768" s="138"/>
      <c r="O768" s="138"/>
      <c r="P768" s="138"/>
      <c r="Q768" s="138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x14ac:dyDescent="0.2">
      <c r="A769" s="70" t="s">
        <v>526</v>
      </c>
      <c r="B769" s="165" t="s">
        <v>93</v>
      </c>
      <c r="C769" s="48" t="s">
        <v>185</v>
      </c>
      <c r="D769" s="48" t="s">
        <v>189</v>
      </c>
      <c r="E769" s="135">
        <v>1</v>
      </c>
      <c r="F769" s="63" t="s">
        <v>510</v>
      </c>
      <c r="G769" s="136">
        <v>0</v>
      </c>
      <c r="H769" s="136">
        <v>1532.08</v>
      </c>
      <c r="I769" s="137">
        <f t="shared" si="11"/>
        <v>1532.08</v>
      </c>
      <c r="J769" s="138"/>
      <c r="K769" s="138"/>
      <c r="L769" s="138"/>
      <c r="M769" s="138"/>
      <c r="N769" s="138"/>
      <c r="O769" s="138"/>
      <c r="P769" s="138"/>
      <c r="Q769" s="138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45" x14ac:dyDescent="0.2">
      <c r="A770" s="41" t="s">
        <v>84</v>
      </c>
      <c r="B770" s="41" t="s">
        <v>85</v>
      </c>
      <c r="C770" s="21" t="s">
        <v>86</v>
      </c>
      <c r="D770" s="21" t="s">
        <v>87</v>
      </c>
      <c r="E770" s="21" t="s">
        <v>88</v>
      </c>
      <c r="F770" s="163"/>
      <c r="G770" s="21" t="s">
        <v>89</v>
      </c>
      <c r="H770" s="21" t="s">
        <v>90</v>
      </c>
      <c r="I770" s="21" t="s">
        <v>91</v>
      </c>
      <c r="J770" s="138"/>
      <c r="K770" s="138"/>
      <c r="L770" s="138"/>
      <c r="M770" s="138"/>
      <c r="N770" s="138"/>
      <c r="O770" s="138"/>
      <c r="P770" s="138"/>
      <c r="Q770" s="138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</row>
    <row r="771" spans="1:30" x14ac:dyDescent="0.2">
      <c r="A771" s="152" t="s">
        <v>92</v>
      </c>
      <c r="B771" s="164" t="s">
        <v>93</v>
      </c>
      <c r="C771" s="153">
        <f>SUMIFS($E$758:$E$769,$B$758:$B$769,"FGS-1",$D$758:$D$769,"&lt;&gt;VAGO")</f>
        <v>12</v>
      </c>
      <c r="D771" s="153">
        <f>SUMIFS($E$758:$E$769,$B$758:$B$769,"FGS-1",$D$758:$D$769,"VAGO")</f>
        <v>0</v>
      </c>
      <c r="E771" s="153">
        <f t="shared" ref="E771:E776" si="12">C771+D771</f>
        <v>12</v>
      </c>
      <c r="F771" s="154"/>
      <c r="G771" s="137">
        <f>SUMIF($B$758:$B$769,"FGS-1",$G$758:$G$769)</f>
        <v>0</v>
      </c>
      <c r="H771" s="137">
        <f>SUMIF($B$758:$B$769,"FGS-1",$G$758:$G$769)</f>
        <v>0</v>
      </c>
      <c r="I771" s="137">
        <f>SUMIF($B$758:$B$769,"FGS-1",$G$758:$G$769)</f>
        <v>0</v>
      </c>
      <c r="J771" s="138"/>
      <c r="K771" s="138"/>
      <c r="L771" s="138"/>
      <c r="M771" s="138"/>
      <c r="N771" s="138"/>
      <c r="O771" s="138"/>
      <c r="P771" s="138"/>
      <c r="Q771" s="138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</row>
    <row r="772" spans="1:30" x14ac:dyDescent="0.2">
      <c r="A772" s="152" t="s">
        <v>94</v>
      </c>
      <c r="B772" s="164" t="s">
        <v>95</v>
      </c>
      <c r="C772" s="153">
        <f>SUMIFS($E$758:$E$769,$B$758:$B$769,"FGS-2",$D$758:$D$769,"&lt;&gt;VAGO")</f>
        <v>0</v>
      </c>
      <c r="D772" s="153">
        <f>SUMIFS($E$758:$E$769,$B$758:$B$769,"FGS-2",$D$758:$D$769,"VAGO")</f>
        <v>0</v>
      </c>
      <c r="E772" s="153">
        <f t="shared" si="12"/>
        <v>0</v>
      </c>
      <c r="F772" s="156"/>
      <c r="G772" s="137">
        <f>SUMIF($B$758:$B$769,"FGS-2",$G$758:$G$769)</f>
        <v>0</v>
      </c>
      <c r="H772" s="137">
        <f>SUMIF($B$758:$B$769,"FGS-2",$G$758:$G$769)</f>
        <v>0</v>
      </c>
      <c r="I772" s="137">
        <f>SUMIF($B$758:$B$769,"FGS-2",$G$758:$G$769)</f>
        <v>0</v>
      </c>
      <c r="J772" s="138"/>
      <c r="K772" s="138"/>
      <c r="L772" s="138"/>
      <c r="M772" s="138"/>
      <c r="N772" s="138"/>
      <c r="O772" s="138"/>
      <c r="P772" s="138"/>
      <c r="Q772" s="138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</row>
    <row r="773" spans="1:30" x14ac:dyDescent="0.2">
      <c r="A773" s="152" t="s">
        <v>96</v>
      </c>
      <c r="B773" s="164" t="s">
        <v>97</v>
      </c>
      <c r="C773" s="153">
        <f>SUMIFS($E$758:$E$769,$B$758:$B$769,"FGS-3",$D$758:$D$769,"&lt;&gt;VAGO")</f>
        <v>0</v>
      </c>
      <c r="D773" s="153">
        <f>SUMIFS($E$758:$E$769,$B$758:$B$769,"FGS-3",$D$758:$D$769,"VAGO")</f>
        <v>0</v>
      </c>
      <c r="E773" s="153">
        <f t="shared" si="12"/>
        <v>0</v>
      </c>
      <c r="F773" s="156"/>
      <c r="G773" s="137">
        <f>SUMIF($B$758:$B$769,"FGS-3",$G$758:$G$769)</f>
        <v>0</v>
      </c>
      <c r="H773" s="137">
        <f>SUMIF($B$758:$B$769,"FGS-3",$G$758:$G$769)</f>
        <v>0</v>
      </c>
      <c r="I773" s="137">
        <f>SUMIF($B$758:$B$769,"FGS-3",$G$758:$G$769)</f>
        <v>0</v>
      </c>
      <c r="J773" s="138"/>
      <c r="K773" s="138"/>
      <c r="L773" s="138"/>
      <c r="M773" s="138"/>
      <c r="N773" s="138"/>
      <c r="O773" s="138"/>
      <c r="P773" s="138"/>
      <c r="Q773" s="138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</row>
    <row r="774" spans="1:30" x14ac:dyDescent="0.2">
      <c r="A774" s="157" t="s">
        <v>98</v>
      </c>
      <c r="B774" s="166" t="s">
        <v>99</v>
      </c>
      <c r="C774" s="153">
        <f>SUMIFS($E$758:$E$769,$B$758:$B$769,"FGA-1",$D$758:$D$769,"&lt;&gt;VAGO")</f>
        <v>0</v>
      </c>
      <c r="D774" s="153">
        <f>SUMIFS($E$758:$E$769,$B$758:$B$769,"FGA-1",$D$758:$D$769,"VAGO")</f>
        <v>0</v>
      </c>
      <c r="E774" s="153">
        <f t="shared" si="12"/>
        <v>0</v>
      </c>
      <c r="F774" s="158"/>
      <c r="G774" s="137">
        <f>SUMIF($B$758:$B$769,"FGA-1",$G$758:$G$769)</f>
        <v>0</v>
      </c>
      <c r="H774" s="137">
        <f>SUMIF($B$758:$B$769,"FGA-1",$G$758:$G$769)</f>
        <v>0</v>
      </c>
      <c r="I774" s="137">
        <f>SUMIF($B$758:$B$769,"FGA-1",$G$758:$G$769)</f>
        <v>0</v>
      </c>
      <c r="J774" s="138"/>
      <c r="K774" s="138"/>
      <c r="L774" s="138"/>
      <c r="M774" s="138"/>
      <c r="N774" s="138"/>
      <c r="O774" s="138"/>
      <c r="P774" s="138"/>
      <c r="Q774" s="138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</row>
    <row r="775" spans="1:30" x14ac:dyDescent="0.2">
      <c r="A775" s="152" t="s">
        <v>100</v>
      </c>
      <c r="B775" s="164" t="s">
        <v>101</v>
      </c>
      <c r="C775" s="153">
        <f>SUMIFS($E$758:$E$769,$B$758:$B$769,"FGA-2",$D$758:$D$769,"&lt;&gt;VAGO")</f>
        <v>0</v>
      </c>
      <c r="D775" s="153">
        <f>SUMIFS($E$758:$E$769,$B$758:$B$769,"FGA-2",$D$758:$D$769,"VAGO")</f>
        <v>0</v>
      </c>
      <c r="E775" s="153">
        <f t="shared" si="12"/>
        <v>0</v>
      </c>
      <c r="F775" s="158"/>
      <c r="G775" s="137">
        <f>SUMIF($B$758:$B$769,"FGA-2",$G$758:$G$769)</f>
        <v>0</v>
      </c>
      <c r="H775" s="137">
        <f>SUMIF($B$758:$B$769,"FGA-2",$G$758:$G$769)</f>
        <v>0</v>
      </c>
      <c r="I775" s="137">
        <f>SUMIF($B$758:$B$769,"FGA-2",$G$758:$G$769)</f>
        <v>0</v>
      </c>
      <c r="J775" s="138"/>
      <c r="K775" s="138"/>
      <c r="L775" s="138"/>
      <c r="M775" s="138"/>
      <c r="N775" s="138"/>
      <c r="O775" s="138"/>
      <c r="P775" s="138"/>
      <c r="Q775" s="138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/>
      <c r="AD775" s="134"/>
    </row>
    <row r="776" spans="1:30" x14ac:dyDescent="0.2">
      <c r="A776" s="152" t="s">
        <v>102</v>
      </c>
      <c r="B776" s="164" t="s">
        <v>103</v>
      </c>
      <c r="C776" s="153">
        <f>SUMIFS($E$758:$E$769,$B$758:$B$769,"FGA-3",$D$758:$D$769,"&lt;&gt;VAGO")</f>
        <v>0</v>
      </c>
      <c r="D776" s="153">
        <f>SUMIFS($E$758:$E$769,$B$758:$B$769,"FGA-3",$D$758:$D$769,"VAGO")</f>
        <v>0</v>
      </c>
      <c r="E776" s="153">
        <f t="shared" si="12"/>
        <v>0</v>
      </c>
      <c r="F776" s="156"/>
      <c r="G776" s="137">
        <f>SUMIF($B$758:$B$769,"FGA-3",$G$758:$G$769)</f>
        <v>0</v>
      </c>
      <c r="H776" s="137">
        <f>SUMIF($B$758:$B$769,"FGA-3",$G$758:$G$769)</f>
        <v>0</v>
      </c>
      <c r="I776" s="137">
        <f>SUMIF($B$758:$B$769,"FGA-3",$G$758:$G$769)</f>
        <v>0</v>
      </c>
      <c r="J776" s="138"/>
      <c r="K776" s="138"/>
      <c r="L776" s="138"/>
      <c r="M776" s="138"/>
      <c r="N776" s="138"/>
      <c r="O776" s="138"/>
      <c r="P776" s="138"/>
      <c r="Q776" s="138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</row>
    <row r="777" spans="1:30" ht="30" x14ac:dyDescent="0.2">
      <c r="A777" s="41" t="s">
        <v>104</v>
      </c>
      <c r="B777" s="163"/>
      <c r="C777" s="21">
        <f t="shared" ref="C777:E777" si="13">SUM(C771:C776)</f>
        <v>12</v>
      </c>
      <c r="D777" s="21">
        <f t="shared" si="13"/>
        <v>0</v>
      </c>
      <c r="E777" s="21">
        <f t="shared" si="13"/>
        <v>12</v>
      </c>
      <c r="F777" s="163"/>
      <c r="G777" s="32">
        <f t="shared" ref="G777:I777" si="14">SUM(G771:G776)</f>
        <v>0</v>
      </c>
      <c r="H777" s="32">
        <f t="shared" si="14"/>
        <v>0</v>
      </c>
      <c r="I777" s="32">
        <f t="shared" si="14"/>
        <v>0</v>
      </c>
      <c r="J777" s="138"/>
      <c r="K777" s="138"/>
      <c r="L777" s="138"/>
      <c r="M777" s="138"/>
      <c r="N777" s="138"/>
      <c r="O777" s="138"/>
      <c r="P777" s="138"/>
      <c r="Q777" s="138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</row>
    <row r="778" spans="1:30" ht="33" customHeight="1" x14ac:dyDescent="0.2">
      <c r="A778" s="155"/>
      <c r="B778" s="155"/>
      <c r="C778" s="155"/>
      <c r="D778" s="155"/>
      <c r="E778" s="155"/>
      <c r="F778" s="155"/>
      <c r="G778" s="155"/>
      <c r="H778" s="155"/>
      <c r="I778" s="160"/>
      <c r="J778" s="160"/>
      <c r="K778" s="129"/>
      <c r="L778" s="160"/>
      <c r="M778" s="160"/>
      <c r="N778" s="160"/>
      <c r="O778" s="160"/>
      <c r="P778" s="160"/>
      <c r="Q778" s="160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</row>
    <row r="779" spans="1:30" ht="45" x14ac:dyDescent="0.2">
      <c r="A779" s="41"/>
      <c r="B779" s="41"/>
      <c r="C779" s="21" t="s">
        <v>105</v>
      </c>
      <c r="D779" s="21" t="s">
        <v>106</v>
      </c>
      <c r="E779" s="21" t="s">
        <v>107</v>
      </c>
      <c r="F779" s="151"/>
      <c r="G779" s="21" t="s">
        <v>108</v>
      </c>
      <c r="H779" s="21" t="s">
        <v>109</v>
      </c>
      <c r="I779" s="21" t="s">
        <v>110</v>
      </c>
      <c r="J779" s="160"/>
      <c r="K779" s="129"/>
      <c r="L779" s="160"/>
      <c r="M779" s="160"/>
      <c r="N779" s="160"/>
      <c r="O779" s="160"/>
      <c r="P779" s="160"/>
      <c r="Q779" s="160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</row>
    <row r="780" spans="1:30" ht="30" x14ac:dyDescent="0.2">
      <c r="A780" s="41" t="s">
        <v>111</v>
      </c>
      <c r="B780" s="151"/>
      <c r="C780" s="21">
        <f>SUM(C729+C754+C777)</f>
        <v>463</v>
      </c>
      <c r="D780" s="21">
        <f>SUM(D729+D754+D777)</f>
        <v>259</v>
      </c>
      <c r="E780" s="21">
        <f>SUM(E729+E754+E777)</f>
        <v>722</v>
      </c>
      <c r="F780" s="151"/>
      <c r="G780" s="32">
        <f>SUM(H729+G754+G777)</f>
        <v>547953.05999999971</v>
      </c>
      <c r="H780" s="32">
        <f>SUM(I729+H754+H777)</f>
        <v>2357721.1499999957</v>
      </c>
      <c r="I780" s="32">
        <f>SUM(J729+I754+I777)</f>
        <v>2905674.2100000046</v>
      </c>
      <c r="J780" s="160"/>
      <c r="K780" s="129"/>
      <c r="L780" s="160"/>
      <c r="M780" s="160"/>
      <c r="N780" s="160"/>
      <c r="O780" s="160"/>
      <c r="P780" s="160"/>
      <c r="Q780" s="160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</row>
    <row r="781" spans="1:30" ht="30" customHeight="1" x14ac:dyDescent="0.2">
      <c r="A781" s="155"/>
      <c r="B781" s="155"/>
      <c r="C781" s="155"/>
      <c r="D781" s="155"/>
      <c r="E781" s="155"/>
      <c r="F781" s="155"/>
      <c r="G781" s="155"/>
      <c r="H781" s="155"/>
      <c r="I781" s="160"/>
      <c r="J781" s="160"/>
      <c r="K781" s="129"/>
      <c r="L781" s="160"/>
      <c r="M781" s="160"/>
      <c r="N781" s="160"/>
      <c r="O781" s="160"/>
      <c r="P781" s="160"/>
      <c r="Q781" s="160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</row>
    <row r="782" spans="1:30" x14ac:dyDescent="0.2">
      <c r="A782" s="237" t="s">
        <v>112</v>
      </c>
      <c r="B782" s="232"/>
      <c r="C782" s="232"/>
      <c r="D782" s="232"/>
      <c r="E782" s="232"/>
      <c r="F782" s="233"/>
      <c r="G782" s="138"/>
      <c r="H782" s="155"/>
      <c r="I782" s="155"/>
      <c r="J782" s="155"/>
      <c r="K782" s="138"/>
      <c r="L782" s="155"/>
      <c r="M782" s="160"/>
      <c r="N782" s="160"/>
      <c r="O782" s="160"/>
      <c r="P782" s="160"/>
      <c r="Q782" s="160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</row>
    <row r="783" spans="1:30" x14ac:dyDescent="0.2">
      <c r="A783" s="240" t="s">
        <v>113</v>
      </c>
      <c r="B783" s="232"/>
      <c r="C783" s="232"/>
      <c r="D783" s="232"/>
      <c r="E783" s="232"/>
      <c r="F783" s="233"/>
      <c r="G783" s="138"/>
      <c r="H783" s="155"/>
      <c r="I783" s="155"/>
      <c r="J783" s="155"/>
      <c r="K783" s="155"/>
      <c r="L783" s="155"/>
      <c r="M783" s="160"/>
      <c r="N783" s="160"/>
      <c r="O783" s="160"/>
      <c r="P783" s="160"/>
      <c r="Q783" s="160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</row>
    <row r="784" spans="1:30" x14ac:dyDescent="0.2">
      <c r="A784" s="240" t="s">
        <v>114</v>
      </c>
      <c r="B784" s="232"/>
      <c r="C784" s="232"/>
      <c r="D784" s="232"/>
      <c r="E784" s="232"/>
      <c r="F784" s="233"/>
      <c r="G784" s="138"/>
      <c r="H784" s="155"/>
      <c r="I784" s="155"/>
      <c r="J784" s="155"/>
      <c r="K784" s="155"/>
      <c r="L784" s="155"/>
      <c r="M784" s="160"/>
      <c r="N784" s="160"/>
      <c r="O784" s="160"/>
      <c r="P784" s="160"/>
      <c r="Q784" s="160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</row>
    <row r="785" spans="1:30" x14ac:dyDescent="0.2">
      <c r="A785" s="241" t="s">
        <v>115</v>
      </c>
      <c r="B785" s="232"/>
      <c r="C785" s="232"/>
      <c r="D785" s="232"/>
      <c r="E785" s="232"/>
      <c r="F785" s="233"/>
      <c r="G785" s="138"/>
      <c r="H785" s="155"/>
      <c r="I785" s="155"/>
      <c r="J785" s="155"/>
      <c r="K785" s="155"/>
      <c r="L785" s="155"/>
      <c r="M785" s="160"/>
      <c r="N785" s="160"/>
      <c r="O785" s="160"/>
      <c r="P785" s="160"/>
      <c r="Q785" s="160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</row>
    <row r="786" spans="1:30" x14ac:dyDescent="0.2">
      <c r="A786" s="241" t="s">
        <v>116</v>
      </c>
      <c r="B786" s="232"/>
      <c r="C786" s="232"/>
      <c r="D786" s="232"/>
      <c r="E786" s="232"/>
      <c r="F786" s="233"/>
      <c r="G786" s="138"/>
      <c r="H786" s="155"/>
      <c r="I786" s="155"/>
      <c r="J786" s="155"/>
      <c r="K786" s="155"/>
      <c r="L786" s="155"/>
      <c r="M786" s="160"/>
      <c r="N786" s="160"/>
      <c r="O786" s="160"/>
      <c r="P786" s="160"/>
      <c r="Q786" s="160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</row>
    <row r="787" spans="1:30" x14ac:dyDescent="0.2">
      <c r="A787" s="241" t="s">
        <v>117</v>
      </c>
      <c r="B787" s="232"/>
      <c r="C787" s="232"/>
      <c r="D787" s="232"/>
      <c r="E787" s="232"/>
      <c r="F787" s="233"/>
      <c r="G787" s="138"/>
      <c r="H787" s="155"/>
      <c r="I787" s="155"/>
      <c r="J787" s="155"/>
      <c r="K787" s="155"/>
      <c r="L787" s="155"/>
      <c r="M787" s="160"/>
      <c r="N787" s="160"/>
      <c r="O787" s="160"/>
      <c r="P787" s="160"/>
      <c r="Q787" s="160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</row>
    <row r="788" spans="1:30" x14ac:dyDescent="0.2">
      <c r="A788" s="241"/>
      <c r="B788" s="232"/>
      <c r="C788" s="232"/>
      <c r="D788" s="232"/>
      <c r="E788" s="232"/>
      <c r="F788" s="233"/>
      <c r="G788" s="138"/>
      <c r="H788" s="155"/>
      <c r="I788" s="155"/>
      <c r="J788" s="155"/>
      <c r="K788" s="155"/>
      <c r="L788" s="155"/>
      <c r="M788" s="160"/>
      <c r="N788" s="160"/>
      <c r="O788" s="160"/>
      <c r="P788" s="160"/>
      <c r="Q788" s="160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</row>
    <row r="789" spans="1:30" x14ac:dyDescent="0.2">
      <c r="A789" s="241"/>
      <c r="B789" s="232"/>
      <c r="C789" s="232"/>
      <c r="D789" s="232"/>
      <c r="E789" s="232"/>
      <c r="F789" s="233"/>
      <c r="G789" s="138"/>
      <c r="H789" s="155"/>
      <c r="I789" s="155"/>
      <c r="J789" s="155"/>
      <c r="K789" s="155"/>
      <c r="L789" s="155"/>
      <c r="M789" s="160"/>
      <c r="N789" s="160"/>
      <c r="O789" s="160"/>
      <c r="P789" s="160"/>
      <c r="Q789" s="160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</row>
    <row r="790" spans="1:30" x14ac:dyDescent="0.2">
      <c r="A790" s="234"/>
      <c r="B790" s="232"/>
      <c r="C790" s="232"/>
      <c r="D790" s="232"/>
      <c r="E790" s="232"/>
      <c r="F790" s="233"/>
      <c r="G790" s="138"/>
      <c r="H790" s="155"/>
      <c r="I790" s="155"/>
      <c r="J790" s="155"/>
      <c r="K790" s="155"/>
      <c r="L790" s="155"/>
      <c r="M790" s="160"/>
      <c r="N790" s="160"/>
      <c r="O790" s="160"/>
      <c r="P790" s="160"/>
      <c r="Q790" s="160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</row>
    <row r="791" spans="1:30" x14ac:dyDescent="0.2">
      <c r="A791" s="234"/>
      <c r="B791" s="232"/>
      <c r="C791" s="232"/>
      <c r="D791" s="232"/>
      <c r="E791" s="232"/>
      <c r="F791" s="233"/>
      <c r="G791" s="138"/>
      <c r="H791" s="155"/>
      <c r="I791" s="155"/>
      <c r="J791" s="155"/>
      <c r="K791" s="155"/>
      <c r="L791" s="155"/>
      <c r="M791" s="160"/>
      <c r="N791" s="160"/>
      <c r="O791" s="160"/>
      <c r="P791" s="160"/>
      <c r="Q791" s="160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</row>
    <row r="792" spans="1:30" x14ac:dyDescent="0.2">
      <c r="A792" s="234"/>
      <c r="B792" s="232"/>
      <c r="C792" s="232"/>
      <c r="D792" s="232"/>
      <c r="E792" s="232"/>
      <c r="F792" s="233"/>
      <c r="G792" s="138"/>
      <c r="H792" s="155"/>
      <c r="I792" s="155"/>
      <c r="J792" s="155"/>
      <c r="K792" s="155"/>
      <c r="L792" s="155"/>
      <c r="M792" s="160"/>
      <c r="N792" s="160"/>
      <c r="O792" s="160"/>
      <c r="P792" s="160"/>
      <c r="Q792" s="160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</row>
    <row r="793" spans="1:30" x14ac:dyDescent="0.2">
      <c r="A793" s="234"/>
      <c r="B793" s="232"/>
      <c r="C793" s="232"/>
      <c r="D793" s="232"/>
      <c r="E793" s="232"/>
      <c r="F793" s="233"/>
      <c r="G793" s="138"/>
      <c r="H793" s="155"/>
      <c r="I793" s="155"/>
      <c r="J793" s="155"/>
      <c r="K793" s="155"/>
      <c r="L793" s="155"/>
      <c r="M793" s="160"/>
      <c r="N793" s="160"/>
      <c r="O793" s="160"/>
      <c r="P793" s="160"/>
      <c r="Q793" s="160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</row>
    <row r="794" spans="1:30" x14ac:dyDescent="0.2">
      <c r="A794" s="234"/>
      <c r="B794" s="232"/>
      <c r="C794" s="232"/>
      <c r="D794" s="232"/>
      <c r="E794" s="232"/>
      <c r="F794" s="233"/>
      <c r="G794" s="138"/>
      <c r="H794" s="155"/>
      <c r="I794" s="155"/>
      <c r="J794" s="155"/>
      <c r="K794" s="155"/>
      <c r="L794" s="155"/>
      <c r="M794" s="160"/>
      <c r="N794" s="160"/>
      <c r="O794" s="160"/>
      <c r="P794" s="160"/>
      <c r="Q794" s="160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</row>
    <row r="795" spans="1:30" ht="32.25" customHeight="1" x14ac:dyDescent="0.2">
      <c r="A795" s="235"/>
      <c r="B795" s="236"/>
      <c r="C795" s="236"/>
      <c r="D795" s="236"/>
      <c r="E795" s="236"/>
      <c r="F795" s="236"/>
      <c r="G795" s="138"/>
      <c r="H795" s="155"/>
      <c r="I795" s="155"/>
      <c r="J795" s="155"/>
      <c r="K795" s="155"/>
      <c r="L795" s="155"/>
      <c r="M795" s="160"/>
      <c r="N795" s="160"/>
      <c r="O795" s="160"/>
      <c r="P795" s="160"/>
      <c r="Q795" s="160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</row>
    <row r="796" spans="1:30" x14ac:dyDescent="0.2">
      <c r="A796" s="237" t="s">
        <v>118</v>
      </c>
      <c r="B796" s="232"/>
      <c r="C796" s="232"/>
      <c r="D796" s="232"/>
      <c r="E796" s="232"/>
      <c r="F796" s="233"/>
      <c r="G796" s="138"/>
      <c r="H796" s="155"/>
      <c r="I796" s="155"/>
      <c r="J796" s="155"/>
      <c r="K796" s="155"/>
      <c r="L796" s="155"/>
      <c r="M796" s="160"/>
      <c r="N796" s="160"/>
      <c r="O796" s="160"/>
      <c r="P796" s="160"/>
      <c r="Q796" s="160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</row>
    <row r="797" spans="1:30" x14ac:dyDescent="0.2">
      <c r="A797" s="238" t="s">
        <v>119</v>
      </c>
      <c r="B797" s="232"/>
      <c r="C797" s="232"/>
      <c r="D797" s="232"/>
      <c r="E797" s="232"/>
      <c r="F797" s="233"/>
      <c r="G797" s="138"/>
      <c r="H797" s="155"/>
      <c r="I797" s="155"/>
      <c r="J797" s="155"/>
      <c r="K797" s="155"/>
      <c r="L797" s="155"/>
      <c r="M797" s="160"/>
      <c r="N797" s="160"/>
      <c r="O797" s="160"/>
      <c r="P797" s="160"/>
      <c r="Q797" s="160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</row>
    <row r="798" spans="1:30" x14ac:dyDescent="0.2">
      <c r="A798" s="231" t="s">
        <v>120</v>
      </c>
      <c r="B798" s="232"/>
      <c r="C798" s="232"/>
      <c r="D798" s="232"/>
      <c r="E798" s="232"/>
      <c r="F798" s="233"/>
      <c r="G798" s="138"/>
      <c r="H798" s="155"/>
      <c r="I798" s="155"/>
      <c r="J798" s="155"/>
      <c r="K798" s="155"/>
      <c r="L798" s="155"/>
      <c r="M798" s="160"/>
      <c r="N798" s="160"/>
      <c r="O798" s="160"/>
      <c r="P798" s="160"/>
      <c r="Q798" s="160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</row>
    <row r="799" spans="1:30" x14ac:dyDescent="0.2">
      <c r="A799" s="231" t="s">
        <v>121</v>
      </c>
      <c r="B799" s="232"/>
      <c r="C799" s="232"/>
      <c r="D799" s="232"/>
      <c r="E799" s="232"/>
      <c r="F799" s="233"/>
      <c r="G799" s="138"/>
      <c r="H799" s="155"/>
      <c r="I799" s="155"/>
      <c r="J799" s="155"/>
      <c r="K799" s="155"/>
      <c r="L799" s="155"/>
      <c r="M799" s="160"/>
      <c r="N799" s="160"/>
      <c r="O799" s="160"/>
      <c r="P799" s="160"/>
      <c r="Q799" s="160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</row>
    <row r="800" spans="1:30" x14ac:dyDescent="0.2">
      <c r="A800" s="231" t="s">
        <v>122</v>
      </c>
      <c r="B800" s="232"/>
      <c r="C800" s="232"/>
      <c r="D800" s="232"/>
      <c r="E800" s="232"/>
      <c r="F800" s="233"/>
      <c r="G800" s="138"/>
      <c r="H800" s="155"/>
      <c r="I800" s="155"/>
      <c r="J800" s="155"/>
      <c r="K800" s="155"/>
      <c r="L800" s="155"/>
      <c r="M800" s="160"/>
      <c r="N800" s="160"/>
      <c r="O800" s="160"/>
      <c r="P800" s="160"/>
      <c r="Q800" s="160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</row>
    <row r="801" spans="1:30" x14ac:dyDescent="0.2">
      <c r="A801" s="231" t="s">
        <v>123</v>
      </c>
      <c r="B801" s="232"/>
      <c r="C801" s="232"/>
      <c r="D801" s="232"/>
      <c r="E801" s="232"/>
      <c r="F801" s="233"/>
      <c r="G801" s="138"/>
      <c r="H801" s="155"/>
      <c r="I801" s="155"/>
      <c r="J801" s="155"/>
      <c r="K801" s="155"/>
      <c r="L801" s="155"/>
      <c r="M801" s="160"/>
      <c r="N801" s="160"/>
      <c r="O801" s="160"/>
      <c r="P801" s="160"/>
      <c r="Q801" s="160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/>
      <c r="AD801" s="134"/>
    </row>
    <row r="802" spans="1:30" x14ac:dyDescent="0.2">
      <c r="A802" s="231" t="s">
        <v>124</v>
      </c>
      <c r="B802" s="232"/>
      <c r="C802" s="232"/>
      <c r="D802" s="232"/>
      <c r="E802" s="232"/>
      <c r="F802" s="233"/>
      <c r="G802" s="138"/>
      <c r="H802" s="155"/>
      <c r="I802" s="155"/>
      <c r="J802" s="155"/>
      <c r="K802" s="155"/>
      <c r="L802" s="155"/>
      <c r="M802" s="160"/>
      <c r="N802" s="160"/>
      <c r="O802" s="160"/>
      <c r="P802" s="160"/>
      <c r="Q802" s="160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</row>
    <row r="803" spans="1:30" x14ac:dyDescent="0.2">
      <c r="A803" s="231" t="s">
        <v>125</v>
      </c>
      <c r="B803" s="232"/>
      <c r="C803" s="232"/>
      <c r="D803" s="232"/>
      <c r="E803" s="232"/>
      <c r="F803" s="233"/>
      <c r="G803" s="138"/>
      <c r="H803" s="155"/>
      <c r="I803" s="155"/>
      <c r="J803" s="155"/>
      <c r="K803" s="155"/>
      <c r="L803" s="155"/>
      <c r="M803" s="160"/>
      <c r="N803" s="160"/>
      <c r="O803" s="160"/>
      <c r="P803" s="160"/>
      <c r="Q803" s="160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  <c r="AC803" s="134"/>
      <c r="AD803" s="134"/>
    </row>
    <row r="804" spans="1:30" x14ac:dyDescent="0.2">
      <c r="A804" s="231" t="s">
        <v>126</v>
      </c>
      <c r="B804" s="232"/>
      <c r="C804" s="232"/>
      <c r="D804" s="232"/>
      <c r="E804" s="232"/>
      <c r="F804" s="233"/>
      <c r="G804" s="138"/>
      <c r="H804" s="155"/>
      <c r="I804" s="155"/>
      <c r="J804" s="155"/>
      <c r="K804" s="155"/>
      <c r="L804" s="155"/>
      <c r="M804" s="160"/>
      <c r="N804" s="160"/>
      <c r="O804" s="160"/>
      <c r="P804" s="160"/>
      <c r="Q804" s="160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  <c r="AC804" s="134"/>
      <c r="AD804" s="134"/>
    </row>
    <row r="805" spans="1:30" x14ac:dyDescent="0.2">
      <c r="A805" s="231" t="s">
        <v>127</v>
      </c>
      <c r="B805" s="232"/>
      <c r="C805" s="232"/>
      <c r="D805" s="232"/>
      <c r="E805" s="232"/>
      <c r="F805" s="233"/>
      <c r="G805" s="138"/>
      <c r="H805" s="155"/>
      <c r="I805" s="155"/>
      <c r="J805" s="155"/>
      <c r="K805" s="155"/>
      <c r="L805" s="155"/>
      <c r="M805" s="160"/>
      <c r="N805" s="160"/>
      <c r="O805" s="160"/>
      <c r="P805" s="160"/>
      <c r="Q805" s="160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  <c r="AC805" s="134"/>
      <c r="AD805" s="134"/>
    </row>
    <row r="806" spans="1:30" x14ac:dyDescent="0.2">
      <c r="A806" s="231" t="s">
        <v>128</v>
      </c>
      <c r="B806" s="232"/>
      <c r="C806" s="232"/>
      <c r="D806" s="232"/>
      <c r="E806" s="232"/>
      <c r="F806" s="233"/>
      <c r="G806" s="138"/>
      <c r="H806" s="155"/>
      <c r="I806" s="155"/>
      <c r="J806" s="155"/>
      <c r="K806" s="155"/>
      <c r="L806" s="155"/>
      <c r="M806" s="160"/>
      <c r="N806" s="160"/>
      <c r="O806" s="160"/>
      <c r="P806" s="160"/>
      <c r="Q806" s="160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  <c r="AC806" s="134"/>
      <c r="AD806" s="134"/>
    </row>
    <row r="807" spans="1:30" x14ac:dyDescent="0.2">
      <c r="A807" s="231" t="s">
        <v>129</v>
      </c>
      <c r="B807" s="232"/>
      <c r="C807" s="232"/>
      <c r="D807" s="232"/>
      <c r="E807" s="232"/>
      <c r="F807" s="233"/>
      <c r="G807" s="138"/>
      <c r="H807" s="155"/>
      <c r="I807" s="155"/>
      <c r="J807" s="155"/>
      <c r="K807" s="155"/>
      <c r="L807" s="155"/>
      <c r="M807" s="160"/>
      <c r="N807" s="160"/>
      <c r="O807" s="160"/>
      <c r="P807" s="160"/>
      <c r="Q807" s="160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  <c r="AC807" s="134"/>
      <c r="AD807" s="134"/>
    </row>
    <row r="808" spans="1:30" x14ac:dyDescent="0.2">
      <c r="A808" s="231" t="s">
        <v>130</v>
      </c>
      <c r="B808" s="232"/>
      <c r="C808" s="232"/>
      <c r="D808" s="232"/>
      <c r="E808" s="232"/>
      <c r="F808" s="233"/>
      <c r="G808" s="138"/>
      <c r="H808" s="155"/>
      <c r="I808" s="155"/>
      <c r="J808" s="155"/>
      <c r="K808" s="155"/>
      <c r="L808" s="155"/>
      <c r="M808" s="160"/>
      <c r="N808" s="160"/>
      <c r="O808" s="160"/>
      <c r="P808" s="160"/>
      <c r="Q808" s="160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  <c r="AC808" s="134"/>
      <c r="AD808" s="134"/>
    </row>
    <row r="809" spans="1:30" x14ac:dyDescent="0.2">
      <c r="A809" s="231" t="s">
        <v>131</v>
      </c>
      <c r="B809" s="232"/>
      <c r="C809" s="232"/>
      <c r="D809" s="232"/>
      <c r="E809" s="232"/>
      <c r="F809" s="233"/>
      <c r="G809" s="138"/>
      <c r="H809" s="155"/>
      <c r="I809" s="155"/>
      <c r="J809" s="155"/>
      <c r="K809" s="155"/>
      <c r="L809" s="155"/>
      <c r="M809" s="160"/>
      <c r="N809" s="160"/>
      <c r="O809" s="160"/>
      <c r="P809" s="160"/>
      <c r="Q809" s="160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  <c r="AC809" s="134"/>
      <c r="AD809" s="134"/>
    </row>
    <row r="810" spans="1:30" x14ac:dyDescent="0.2">
      <c r="A810" s="231" t="s">
        <v>132</v>
      </c>
      <c r="B810" s="232"/>
      <c r="C810" s="232"/>
      <c r="D810" s="232"/>
      <c r="E810" s="232"/>
      <c r="F810" s="233"/>
      <c r="G810" s="138"/>
      <c r="H810" s="155"/>
      <c r="I810" s="155"/>
      <c r="J810" s="155"/>
      <c r="K810" s="155"/>
      <c r="L810" s="155"/>
      <c r="M810" s="160"/>
      <c r="N810" s="160"/>
      <c r="O810" s="160"/>
      <c r="P810" s="160"/>
      <c r="Q810" s="160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  <c r="AC810" s="134"/>
      <c r="AD810" s="134"/>
    </row>
    <row r="811" spans="1:30" x14ac:dyDescent="0.2">
      <c r="A811" s="231" t="s">
        <v>133</v>
      </c>
      <c r="B811" s="232"/>
      <c r="C811" s="232"/>
      <c r="D811" s="232"/>
      <c r="E811" s="232"/>
      <c r="F811" s="233"/>
      <c r="G811" s="138"/>
      <c r="H811" s="155"/>
      <c r="I811" s="155"/>
      <c r="J811" s="155"/>
      <c r="K811" s="155"/>
      <c r="L811" s="155"/>
      <c r="M811" s="160"/>
      <c r="N811" s="160"/>
      <c r="O811" s="160"/>
      <c r="P811" s="160"/>
      <c r="Q811" s="160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  <c r="AC811" s="134"/>
      <c r="AD811" s="134"/>
    </row>
    <row r="812" spans="1:30" x14ac:dyDescent="0.2">
      <c r="A812" s="231" t="s">
        <v>134</v>
      </c>
      <c r="B812" s="232"/>
      <c r="C812" s="232"/>
      <c r="D812" s="232"/>
      <c r="E812" s="232"/>
      <c r="F812" s="233"/>
      <c r="G812" s="138"/>
      <c r="H812" s="155"/>
      <c r="I812" s="155"/>
      <c r="J812" s="155"/>
      <c r="K812" s="155"/>
      <c r="L812" s="155"/>
      <c r="M812" s="160"/>
      <c r="N812" s="160"/>
      <c r="O812" s="160"/>
      <c r="P812" s="160"/>
      <c r="Q812" s="160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</row>
    <row r="813" spans="1:30" x14ac:dyDescent="0.2">
      <c r="A813" s="231" t="s">
        <v>135</v>
      </c>
      <c r="B813" s="232"/>
      <c r="C813" s="232"/>
      <c r="D813" s="232"/>
      <c r="E813" s="232"/>
      <c r="F813" s="233"/>
      <c r="G813" s="138"/>
      <c r="H813" s="155"/>
      <c r="I813" s="155"/>
      <c r="J813" s="155"/>
      <c r="K813" s="155"/>
      <c r="L813" s="155"/>
      <c r="M813" s="160"/>
      <c r="N813" s="160"/>
      <c r="O813" s="160"/>
      <c r="P813" s="160"/>
      <c r="Q813" s="160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  <c r="AC813" s="134"/>
      <c r="AD813" s="134"/>
    </row>
    <row r="814" spans="1:30" x14ac:dyDescent="0.2">
      <c r="A814" s="231" t="s">
        <v>136</v>
      </c>
      <c r="B814" s="232"/>
      <c r="C814" s="232"/>
      <c r="D814" s="232"/>
      <c r="E814" s="232"/>
      <c r="F814" s="233"/>
      <c r="G814" s="138"/>
      <c r="H814" s="155"/>
      <c r="I814" s="155"/>
      <c r="J814" s="155"/>
      <c r="K814" s="155"/>
      <c r="L814" s="155"/>
      <c r="M814" s="160"/>
      <c r="N814" s="160"/>
      <c r="O814" s="160"/>
      <c r="P814" s="160"/>
      <c r="Q814" s="160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  <c r="AC814" s="134"/>
      <c r="AD814" s="134"/>
    </row>
    <row r="815" spans="1:30" x14ac:dyDescent="0.2">
      <c r="A815" s="231" t="s">
        <v>137</v>
      </c>
      <c r="B815" s="232"/>
      <c r="C815" s="232"/>
      <c r="D815" s="232"/>
      <c r="E815" s="232"/>
      <c r="F815" s="233"/>
      <c r="G815" s="138"/>
      <c r="H815" s="155"/>
      <c r="I815" s="155"/>
      <c r="J815" s="155"/>
      <c r="K815" s="155"/>
      <c r="L815" s="155"/>
      <c r="M815" s="160"/>
      <c r="N815" s="160"/>
      <c r="O815" s="160"/>
      <c r="P815" s="160"/>
      <c r="Q815" s="160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  <c r="AC815" s="134"/>
      <c r="AD815" s="134"/>
    </row>
    <row r="816" spans="1:30" x14ac:dyDescent="0.2">
      <c r="A816" s="231" t="s">
        <v>138</v>
      </c>
      <c r="B816" s="232"/>
      <c r="C816" s="232"/>
      <c r="D816" s="232"/>
      <c r="E816" s="232"/>
      <c r="F816" s="233"/>
      <c r="G816" s="138"/>
      <c r="H816" s="155"/>
      <c r="I816" s="155"/>
      <c r="J816" s="155"/>
      <c r="K816" s="155"/>
      <c r="L816" s="155"/>
      <c r="M816" s="160"/>
      <c r="N816" s="160"/>
      <c r="O816" s="160"/>
      <c r="P816" s="160"/>
      <c r="Q816" s="160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  <c r="AC816" s="134"/>
      <c r="AD816" s="134"/>
    </row>
    <row r="817" spans="1:30" x14ac:dyDescent="0.2">
      <c r="A817" s="231" t="s">
        <v>139</v>
      </c>
      <c r="B817" s="232"/>
      <c r="C817" s="232"/>
      <c r="D817" s="232"/>
      <c r="E817" s="232"/>
      <c r="F817" s="233"/>
      <c r="G817" s="138"/>
      <c r="H817" s="155"/>
      <c r="I817" s="155"/>
      <c r="J817" s="155"/>
      <c r="K817" s="155"/>
      <c r="L817" s="155"/>
      <c r="M817" s="160"/>
      <c r="N817" s="160"/>
      <c r="O817" s="160"/>
      <c r="P817" s="160"/>
      <c r="Q817" s="160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  <c r="AC817" s="134"/>
      <c r="AD817" s="134"/>
    </row>
    <row r="818" spans="1:30" x14ac:dyDescent="0.2">
      <c r="A818" s="231" t="s">
        <v>140</v>
      </c>
      <c r="B818" s="232"/>
      <c r="C818" s="232"/>
      <c r="D818" s="232"/>
      <c r="E818" s="232"/>
      <c r="F818" s="233"/>
      <c r="G818" s="138"/>
      <c r="H818" s="155"/>
      <c r="I818" s="155"/>
      <c r="J818" s="155"/>
      <c r="K818" s="155"/>
      <c r="L818" s="155"/>
      <c r="M818" s="160"/>
      <c r="N818" s="160"/>
      <c r="O818" s="160"/>
      <c r="P818" s="160"/>
      <c r="Q818" s="160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  <c r="AC818" s="134"/>
      <c r="AD818" s="134"/>
    </row>
    <row r="819" spans="1:30" x14ac:dyDescent="0.2">
      <c r="A819" s="231" t="s">
        <v>141</v>
      </c>
      <c r="B819" s="232"/>
      <c r="C819" s="232"/>
      <c r="D819" s="232"/>
      <c r="E819" s="232"/>
      <c r="F819" s="233"/>
      <c r="G819" s="138"/>
      <c r="H819" s="155"/>
      <c r="I819" s="155"/>
      <c r="J819" s="155"/>
      <c r="K819" s="155"/>
      <c r="L819" s="155"/>
      <c r="M819" s="160"/>
      <c r="N819" s="160"/>
      <c r="O819" s="160"/>
      <c r="P819" s="160"/>
      <c r="Q819" s="160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  <c r="AC819" s="134"/>
      <c r="AD819" s="134"/>
    </row>
    <row r="820" spans="1:30" x14ac:dyDescent="0.2">
      <c r="A820" s="231" t="s">
        <v>142</v>
      </c>
      <c r="B820" s="232"/>
      <c r="C820" s="232"/>
      <c r="D820" s="232"/>
      <c r="E820" s="232"/>
      <c r="F820" s="233"/>
      <c r="G820" s="138"/>
      <c r="H820" s="155"/>
      <c r="I820" s="155"/>
      <c r="J820" s="155"/>
      <c r="K820" s="155"/>
      <c r="L820" s="155"/>
      <c r="M820" s="160"/>
      <c r="N820" s="160"/>
      <c r="O820" s="160"/>
      <c r="P820" s="160"/>
      <c r="Q820" s="160"/>
      <c r="R820" s="167"/>
      <c r="S820" s="167"/>
      <c r="T820" s="167"/>
      <c r="U820" s="167"/>
      <c r="V820" s="167"/>
      <c r="W820" s="167"/>
      <c r="X820" s="167"/>
      <c r="Y820" s="167"/>
      <c r="Z820" s="167"/>
      <c r="AA820" s="167"/>
      <c r="AB820" s="167"/>
      <c r="AC820" s="167"/>
      <c r="AD820" s="167"/>
    </row>
    <row r="821" spans="1:30" x14ac:dyDescent="0.2">
      <c r="A821" s="231" t="s">
        <v>143</v>
      </c>
      <c r="B821" s="232"/>
      <c r="C821" s="232"/>
      <c r="D821" s="232"/>
      <c r="E821" s="232"/>
      <c r="F821" s="233"/>
      <c r="G821" s="138"/>
      <c r="H821" s="155"/>
      <c r="I821" s="155"/>
      <c r="J821" s="155"/>
      <c r="K821" s="155"/>
      <c r="L821" s="155"/>
      <c r="M821" s="160"/>
      <c r="N821" s="160"/>
      <c r="O821" s="160"/>
      <c r="P821" s="160"/>
      <c r="Q821" s="160"/>
      <c r="R821" s="167"/>
      <c r="S821" s="167"/>
      <c r="T821" s="167"/>
      <c r="U821" s="167"/>
      <c r="V821" s="167"/>
      <c r="W821" s="167"/>
      <c r="X821" s="167"/>
      <c r="Y821" s="167"/>
      <c r="Z821" s="167"/>
      <c r="AA821" s="167"/>
      <c r="AB821" s="167"/>
      <c r="AC821" s="167"/>
      <c r="AD821" s="167"/>
    </row>
    <row r="822" spans="1:30" x14ac:dyDescent="0.2">
      <c r="A822" s="231" t="s">
        <v>144</v>
      </c>
      <c r="B822" s="232"/>
      <c r="C822" s="232"/>
      <c r="D822" s="232"/>
      <c r="E822" s="232"/>
      <c r="F822" s="233"/>
      <c r="G822" s="138"/>
      <c r="H822" s="155"/>
      <c r="I822" s="155"/>
      <c r="J822" s="155"/>
      <c r="K822" s="155"/>
      <c r="L822" s="155"/>
      <c r="M822" s="160"/>
      <c r="N822" s="160"/>
      <c r="O822" s="160"/>
      <c r="P822" s="160"/>
      <c r="Q822" s="160"/>
      <c r="R822" s="167"/>
      <c r="S822" s="167"/>
      <c r="T822" s="167"/>
      <c r="U822" s="167"/>
      <c r="V822" s="167"/>
      <c r="W822" s="167"/>
      <c r="X822" s="167"/>
      <c r="Y822" s="167"/>
      <c r="Z822" s="167"/>
      <c r="AA822" s="167"/>
      <c r="AB822" s="167"/>
      <c r="AC822" s="167"/>
      <c r="AD822" s="167"/>
    </row>
    <row r="823" spans="1:30" x14ac:dyDescent="0.2">
      <c r="A823" s="231" t="s">
        <v>145</v>
      </c>
      <c r="B823" s="232"/>
      <c r="C823" s="232"/>
      <c r="D823" s="232"/>
      <c r="E823" s="232"/>
      <c r="F823" s="233"/>
      <c r="G823" s="138"/>
      <c r="H823" s="155"/>
      <c r="I823" s="155"/>
      <c r="J823" s="155"/>
      <c r="K823" s="155"/>
      <c r="L823" s="155"/>
      <c r="M823" s="160"/>
      <c r="N823" s="160"/>
      <c r="O823" s="160"/>
      <c r="P823" s="160"/>
      <c r="Q823" s="160"/>
      <c r="R823" s="167"/>
      <c r="S823" s="167"/>
      <c r="T823" s="167"/>
      <c r="U823" s="167"/>
      <c r="V823" s="167"/>
      <c r="W823" s="167"/>
      <c r="X823" s="167"/>
      <c r="Y823" s="167"/>
      <c r="Z823" s="167"/>
      <c r="AA823" s="167"/>
      <c r="AB823" s="167"/>
      <c r="AC823" s="167"/>
      <c r="AD823" s="167"/>
    </row>
    <row r="824" spans="1:30" x14ac:dyDescent="0.2">
      <c r="A824" s="231" t="s">
        <v>146</v>
      </c>
      <c r="B824" s="232"/>
      <c r="C824" s="232"/>
      <c r="D824" s="232"/>
      <c r="E824" s="232"/>
      <c r="F824" s="233"/>
      <c r="G824" s="138"/>
      <c r="H824" s="155"/>
      <c r="I824" s="155"/>
      <c r="J824" s="155"/>
      <c r="K824" s="155"/>
      <c r="L824" s="155"/>
      <c r="M824" s="160"/>
      <c r="N824" s="160"/>
      <c r="O824" s="160"/>
      <c r="P824" s="160"/>
      <c r="Q824" s="160"/>
      <c r="R824" s="167"/>
      <c r="S824" s="167"/>
      <c r="T824" s="167"/>
      <c r="U824" s="167"/>
      <c r="V824" s="167"/>
      <c r="W824" s="167"/>
      <c r="X824" s="167"/>
      <c r="Y824" s="167"/>
      <c r="Z824" s="167"/>
      <c r="AA824" s="167"/>
      <c r="AB824" s="167"/>
      <c r="AC824" s="167"/>
      <c r="AD824" s="167"/>
    </row>
    <row r="825" spans="1:30" x14ac:dyDescent="0.2">
      <c r="A825" s="231" t="s">
        <v>147</v>
      </c>
      <c r="B825" s="232"/>
      <c r="C825" s="232"/>
      <c r="D825" s="232"/>
      <c r="E825" s="232"/>
      <c r="F825" s="233"/>
      <c r="G825" s="138"/>
      <c r="H825" s="155"/>
      <c r="I825" s="155"/>
      <c r="J825" s="155"/>
      <c r="K825" s="155"/>
      <c r="L825" s="155"/>
      <c r="M825" s="160"/>
      <c r="N825" s="160"/>
      <c r="O825" s="160"/>
      <c r="P825" s="160"/>
      <c r="Q825" s="160"/>
      <c r="R825" s="167"/>
      <c r="S825" s="167"/>
      <c r="T825" s="167"/>
      <c r="U825" s="167"/>
      <c r="V825" s="167"/>
      <c r="W825" s="167"/>
      <c r="X825" s="167"/>
      <c r="Y825" s="167"/>
      <c r="Z825" s="167"/>
      <c r="AA825" s="167"/>
      <c r="AB825" s="167"/>
      <c r="AC825" s="167"/>
      <c r="AD825" s="167"/>
    </row>
    <row r="826" spans="1:30" x14ac:dyDescent="0.2">
      <c r="A826" s="231" t="s">
        <v>148</v>
      </c>
      <c r="B826" s="232"/>
      <c r="C826" s="232"/>
      <c r="D826" s="232"/>
      <c r="E826" s="232"/>
      <c r="F826" s="233"/>
      <c r="G826" s="138"/>
      <c r="H826" s="155"/>
      <c r="I826" s="155"/>
      <c r="J826" s="155"/>
      <c r="K826" s="155"/>
      <c r="L826" s="155"/>
      <c r="M826" s="160"/>
      <c r="N826" s="160"/>
      <c r="O826" s="160"/>
      <c r="P826" s="160"/>
      <c r="Q826" s="160"/>
      <c r="R826" s="167"/>
      <c r="S826" s="167"/>
      <c r="T826" s="167"/>
      <c r="U826" s="167"/>
      <c r="V826" s="167"/>
      <c r="W826" s="167"/>
      <c r="X826" s="167"/>
      <c r="Y826" s="167"/>
      <c r="Z826" s="167"/>
      <c r="AA826" s="167"/>
      <c r="AB826" s="167"/>
      <c r="AC826" s="167"/>
      <c r="AD826" s="167"/>
    </row>
    <row r="827" spans="1:30" x14ac:dyDescent="0.2">
      <c r="A827" s="231" t="s">
        <v>149</v>
      </c>
      <c r="B827" s="232"/>
      <c r="C827" s="232"/>
      <c r="D827" s="232"/>
      <c r="E827" s="232"/>
      <c r="F827" s="233"/>
      <c r="G827" s="138"/>
      <c r="H827" s="155"/>
      <c r="I827" s="155"/>
      <c r="J827" s="155"/>
      <c r="K827" s="155"/>
      <c r="L827" s="155"/>
      <c r="M827" s="160"/>
      <c r="N827" s="160"/>
      <c r="O827" s="160"/>
      <c r="P827" s="160"/>
      <c r="Q827" s="160"/>
      <c r="R827" s="167"/>
      <c r="S827" s="167"/>
      <c r="T827" s="167"/>
      <c r="U827" s="167"/>
      <c r="V827" s="167"/>
      <c r="W827" s="167"/>
      <c r="X827" s="167"/>
      <c r="Y827" s="167"/>
      <c r="Z827" s="167"/>
      <c r="AA827" s="167"/>
      <c r="AB827" s="167"/>
      <c r="AC827" s="167"/>
      <c r="AD827" s="167"/>
    </row>
    <row r="828" spans="1:30" x14ac:dyDescent="0.2">
      <c r="A828" s="231" t="s">
        <v>150</v>
      </c>
      <c r="B828" s="232"/>
      <c r="C828" s="232"/>
      <c r="D828" s="232"/>
      <c r="E828" s="232"/>
      <c r="F828" s="233"/>
      <c r="G828" s="138"/>
      <c r="H828" s="155"/>
      <c r="I828" s="155"/>
      <c r="J828" s="155"/>
      <c r="K828" s="155"/>
      <c r="L828" s="155"/>
      <c r="M828" s="160"/>
      <c r="N828" s="160"/>
      <c r="O828" s="160"/>
      <c r="P828" s="160"/>
      <c r="Q828" s="160"/>
      <c r="R828" s="167"/>
      <c r="S828" s="167"/>
      <c r="T828" s="167"/>
      <c r="U828" s="167"/>
      <c r="V828" s="167"/>
      <c r="W828" s="167"/>
      <c r="X828" s="167"/>
      <c r="Y828" s="167"/>
      <c r="Z828" s="167"/>
      <c r="AA828" s="167"/>
      <c r="AB828" s="167"/>
      <c r="AC828" s="167"/>
      <c r="AD828" s="167"/>
    </row>
    <row r="829" spans="1:30" x14ac:dyDescent="0.2">
      <c r="A829" s="231" t="s">
        <v>151</v>
      </c>
      <c r="B829" s="232"/>
      <c r="C829" s="232"/>
      <c r="D829" s="232"/>
      <c r="E829" s="232"/>
      <c r="F829" s="233"/>
      <c r="G829" s="138"/>
      <c r="H829" s="155"/>
      <c r="I829" s="155"/>
      <c r="J829" s="155"/>
      <c r="K829" s="155"/>
      <c r="L829" s="155"/>
      <c r="M829" s="160"/>
      <c r="N829" s="160"/>
      <c r="O829" s="160"/>
      <c r="P829" s="160"/>
      <c r="Q829" s="160"/>
      <c r="R829" s="167"/>
      <c r="S829" s="167"/>
      <c r="T829" s="167"/>
      <c r="U829" s="167"/>
      <c r="V829" s="167"/>
      <c r="W829" s="167"/>
      <c r="X829" s="167"/>
      <c r="Y829" s="167"/>
      <c r="Z829" s="167"/>
      <c r="AA829" s="167"/>
      <c r="AB829" s="167"/>
      <c r="AC829" s="167"/>
      <c r="AD829" s="167"/>
    </row>
    <row r="830" spans="1:30" x14ac:dyDescent="0.2">
      <c r="A830" s="231" t="s">
        <v>152</v>
      </c>
      <c r="B830" s="232"/>
      <c r="C830" s="232"/>
      <c r="D830" s="232"/>
      <c r="E830" s="232"/>
      <c r="F830" s="233"/>
      <c r="G830" s="138"/>
      <c r="H830" s="155"/>
      <c r="I830" s="155"/>
      <c r="J830" s="155"/>
      <c r="K830" s="155"/>
      <c r="L830" s="155"/>
      <c r="M830" s="160"/>
      <c r="N830" s="160"/>
      <c r="O830" s="160"/>
      <c r="P830" s="160"/>
      <c r="Q830" s="160"/>
      <c r="R830" s="167"/>
      <c r="S830" s="167"/>
      <c r="T830" s="167"/>
      <c r="U830" s="167"/>
      <c r="V830" s="167"/>
      <c r="W830" s="167"/>
      <c r="X830" s="167"/>
      <c r="Y830" s="167"/>
      <c r="Z830" s="167"/>
      <c r="AA830" s="167"/>
      <c r="AB830" s="167"/>
      <c r="AC830" s="167"/>
      <c r="AD830" s="167"/>
    </row>
    <row r="831" spans="1:30" x14ac:dyDescent="0.2">
      <c r="A831" s="231" t="s">
        <v>153</v>
      </c>
      <c r="B831" s="232"/>
      <c r="C831" s="232"/>
      <c r="D831" s="232"/>
      <c r="E831" s="232"/>
      <c r="F831" s="233"/>
      <c r="G831" s="138"/>
      <c r="H831" s="155"/>
      <c r="I831" s="155"/>
      <c r="J831" s="155"/>
      <c r="K831" s="155"/>
      <c r="L831" s="155"/>
      <c r="M831" s="160"/>
      <c r="N831" s="160"/>
      <c r="O831" s="160"/>
      <c r="P831" s="160"/>
      <c r="Q831" s="160"/>
      <c r="R831" s="167"/>
      <c r="S831" s="167"/>
      <c r="T831" s="167"/>
      <c r="U831" s="167"/>
      <c r="V831" s="167"/>
      <c r="W831" s="167"/>
      <c r="X831" s="167"/>
      <c r="Y831" s="167"/>
      <c r="Z831" s="167"/>
      <c r="AA831" s="167"/>
      <c r="AB831" s="167"/>
      <c r="AC831" s="167"/>
      <c r="AD831" s="167"/>
    </row>
    <row r="832" spans="1:30" x14ac:dyDescent="0.2">
      <c r="A832" s="231" t="s">
        <v>154</v>
      </c>
      <c r="B832" s="232"/>
      <c r="C832" s="232"/>
      <c r="D832" s="232"/>
      <c r="E832" s="232"/>
      <c r="F832" s="233"/>
      <c r="G832" s="138"/>
      <c r="H832" s="155"/>
      <c r="I832" s="155"/>
      <c r="J832" s="155"/>
      <c r="K832" s="155"/>
      <c r="L832" s="155"/>
      <c r="M832" s="160"/>
      <c r="N832" s="160"/>
      <c r="O832" s="160"/>
      <c r="P832" s="160"/>
      <c r="Q832" s="160"/>
      <c r="R832" s="167"/>
      <c r="S832" s="167"/>
      <c r="T832" s="167"/>
      <c r="U832" s="167"/>
      <c r="V832" s="167"/>
      <c r="W832" s="167"/>
      <c r="X832" s="167"/>
      <c r="Y832" s="167"/>
      <c r="Z832" s="167"/>
      <c r="AA832" s="167"/>
      <c r="AB832" s="167"/>
      <c r="AC832" s="167"/>
      <c r="AD832" s="167"/>
    </row>
    <row r="833" spans="1:30" x14ac:dyDescent="0.2">
      <c r="A833" s="231" t="s">
        <v>155</v>
      </c>
      <c r="B833" s="232"/>
      <c r="C833" s="232"/>
      <c r="D833" s="232"/>
      <c r="E833" s="232"/>
      <c r="F833" s="233"/>
      <c r="G833" s="138"/>
      <c r="H833" s="155"/>
      <c r="I833" s="155"/>
      <c r="J833" s="155"/>
      <c r="K833" s="155"/>
      <c r="L833" s="155"/>
      <c r="M833" s="160"/>
      <c r="N833" s="160"/>
      <c r="O833" s="160"/>
      <c r="P833" s="160"/>
      <c r="Q833" s="160"/>
      <c r="R833" s="167"/>
      <c r="S833" s="167"/>
      <c r="T833" s="167"/>
      <c r="U833" s="167"/>
      <c r="V833" s="167"/>
      <c r="W833" s="167"/>
      <c r="X833" s="167"/>
      <c r="Y833" s="167"/>
      <c r="Z833" s="167"/>
      <c r="AA833" s="167"/>
      <c r="AB833" s="167"/>
      <c r="AC833" s="167"/>
      <c r="AD833" s="167"/>
    </row>
    <row r="834" spans="1:30" x14ac:dyDescent="0.2">
      <c r="A834" s="231" t="s">
        <v>156</v>
      </c>
      <c r="B834" s="232"/>
      <c r="C834" s="232"/>
      <c r="D834" s="232"/>
      <c r="E834" s="232"/>
      <c r="F834" s="233"/>
      <c r="G834" s="138"/>
      <c r="H834" s="155"/>
      <c r="I834" s="155"/>
      <c r="J834" s="155"/>
      <c r="K834" s="155"/>
      <c r="L834" s="155"/>
      <c r="M834" s="160"/>
      <c r="N834" s="160"/>
      <c r="O834" s="160"/>
      <c r="P834" s="160"/>
      <c r="Q834" s="160"/>
      <c r="R834" s="167"/>
      <c r="S834" s="167"/>
      <c r="T834" s="167"/>
      <c r="U834" s="167"/>
      <c r="V834" s="167"/>
      <c r="W834" s="167"/>
      <c r="X834" s="167"/>
      <c r="Y834" s="167"/>
      <c r="Z834" s="167"/>
      <c r="AA834" s="167"/>
      <c r="AB834" s="167"/>
      <c r="AC834" s="167"/>
      <c r="AD834" s="167"/>
    </row>
    <row r="835" spans="1:30" x14ac:dyDescent="0.2">
      <c r="A835" s="231" t="s">
        <v>157</v>
      </c>
      <c r="B835" s="232"/>
      <c r="C835" s="232"/>
      <c r="D835" s="232"/>
      <c r="E835" s="232"/>
      <c r="F835" s="233"/>
      <c r="G835" s="138"/>
      <c r="H835" s="155"/>
      <c r="I835" s="155"/>
      <c r="J835" s="155"/>
      <c r="K835" s="155"/>
      <c r="L835" s="155"/>
      <c r="M835" s="160"/>
      <c r="N835" s="160"/>
      <c r="O835" s="160"/>
      <c r="P835" s="160"/>
      <c r="Q835" s="160"/>
      <c r="R835" s="167"/>
      <c r="S835" s="167"/>
      <c r="T835" s="167"/>
      <c r="U835" s="167"/>
      <c r="V835" s="167"/>
      <c r="W835" s="167"/>
      <c r="X835" s="167"/>
      <c r="Y835" s="167"/>
      <c r="Z835" s="167"/>
      <c r="AA835" s="167"/>
      <c r="AB835" s="167"/>
      <c r="AC835" s="167"/>
      <c r="AD835" s="167"/>
    </row>
    <row r="836" spans="1:30" x14ac:dyDescent="0.2">
      <c r="A836" s="231" t="s">
        <v>158</v>
      </c>
      <c r="B836" s="232"/>
      <c r="C836" s="232"/>
      <c r="D836" s="232"/>
      <c r="E836" s="232"/>
      <c r="F836" s="233"/>
      <c r="G836" s="138"/>
      <c r="H836" s="155"/>
      <c r="I836" s="155"/>
      <c r="J836" s="155"/>
      <c r="K836" s="155"/>
      <c r="L836" s="155"/>
      <c r="M836" s="160"/>
      <c r="N836" s="160"/>
      <c r="O836" s="160"/>
      <c r="P836" s="160"/>
      <c r="Q836" s="160"/>
      <c r="R836" s="167"/>
      <c r="S836" s="167"/>
      <c r="T836" s="167"/>
      <c r="U836" s="167"/>
      <c r="V836" s="167"/>
      <c r="W836" s="167"/>
      <c r="X836" s="167"/>
      <c r="Y836" s="167"/>
      <c r="Z836" s="167"/>
      <c r="AA836" s="167"/>
      <c r="AB836" s="167"/>
      <c r="AC836" s="167"/>
      <c r="AD836" s="167"/>
    </row>
    <row r="837" spans="1:30" x14ac:dyDescent="0.2">
      <c r="A837" s="231" t="s">
        <v>159</v>
      </c>
      <c r="B837" s="232"/>
      <c r="C837" s="232"/>
      <c r="D837" s="232"/>
      <c r="E837" s="232"/>
      <c r="F837" s="233"/>
      <c r="G837" s="138"/>
      <c r="H837" s="155"/>
      <c r="I837" s="155"/>
      <c r="J837" s="155"/>
      <c r="K837" s="155"/>
      <c r="L837" s="155"/>
      <c r="M837" s="160"/>
      <c r="N837" s="160"/>
      <c r="O837" s="160"/>
      <c r="P837" s="160"/>
      <c r="Q837" s="160"/>
      <c r="R837" s="167"/>
      <c r="S837" s="167"/>
      <c r="T837" s="167"/>
      <c r="U837" s="167"/>
      <c r="V837" s="167"/>
      <c r="W837" s="167"/>
      <c r="X837" s="167"/>
      <c r="Y837" s="167"/>
      <c r="Z837" s="167"/>
      <c r="AA837" s="167"/>
      <c r="AB837" s="167"/>
      <c r="AC837" s="167"/>
      <c r="AD837" s="167"/>
    </row>
    <row r="838" spans="1:30" ht="14.25" x14ac:dyDescent="0.2">
      <c r="A838" s="231" t="s">
        <v>160</v>
      </c>
      <c r="B838" s="232"/>
      <c r="C838" s="232"/>
      <c r="D838" s="232"/>
      <c r="E838" s="232"/>
      <c r="F838" s="233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167"/>
      <c r="S838" s="167"/>
      <c r="T838" s="167"/>
      <c r="U838" s="167"/>
      <c r="V838" s="167"/>
      <c r="W838" s="167"/>
      <c r="X838" s="167"/>
      <c r="Y838" s="167"/>
      <c r="Z838" s="167"/>
      <c r="AA838" s="167"/>
      <c r="AB838" s="167"/>
      <c r="AC838" s="167"/>
      <c r="AD838" s="167"/>
    </row>
    <row r="839" spans="1:30" ht="14.25" x14ac:dyDescent="0.2">
      <c r="A839" s="231" t="s">
        <v>161</v>
      </c>
      <c r="B839" s="232"/>
      <c r="C839" s="232"/>
      <c r="D839" s="232"/>
      <c r="E839" s="232"/>
      <c r="F839" s="233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167"/>
      <c r="S839" s="167"/>
      <c r="T839" s="167"/>
      <c r="U839" s="167"/>
      <c r="V839" s="167"/>
      <c r="W839" s="167"/>
      <c r="X839" s="167"/>
      <c r="Y839" s="167"/>
      <c r="Z839" s="167"/>
      <c r="AA839" s="167"/>
      <c r="AB839" s="167"/>
      <c r="AC839" s="167"/>
      <c r="AD839" s="167"/>
    </row>
    <row r="840" spans="1:30" ht="14.25" x14ac:dyDescent="0.2">
      <c r="A840" s="231" t="s">
        <v>162</v>
      </c>
      <c r="B840" s="232"/>
      <c r="C840" s="232"/>
      <c r="D840" s="232"/>
      <c r="E840" s="232"/>
      <c r="F840" s="233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167"/>
      <c r="S840" s="167"/>
      <c r="T840" s="167"/>
      <c r="U840" s="167"/>
      <c r="V840" s="167"/>
      <c r="W840" s="167"/>
      <c r="X840" s="167"/>
      <c r="Y840" s="167"/>
      <c r="Z840" s="167"/>
      <c r="AA840" s="167"/>
      <c r="AB840" s="167"/>
      <c r="AC840" s="167"/>
      <c r="AD840" s="167"/>
    </row>
    <row r="841" spans="1:30" ht="14.25" x14ac:dyDescent="0.2">
      <c r="A841" s="231" t="s">
        <v>163</v>
      </c>
      <c r="B841" s="232"/>
      <c r="C841" s="232"/>
      <c r="D841" s="232"/>
      <c r="E841" s="232"/>
      <c r="F841" s="233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167"/>
      <c r="S841" s="167"/>
      <c r="T841" s="167"/>
      <c r="U841" s="167"/>
      <c r="V841" s="167"/>
      <c r="W841" s="167"/>
      <c r="X841" s="167"/>
      <c r="Y841" s="167"/>
      <c r="Z841" s="167"/>
      <c r="AA841" s="167"/>
      <c r="AB841" s="167"/>
      <c r="AC841" s="167"/>
      <c r="AD841" s="167"/>
    </row>
    <row r="842" spans="1:30" ht="14.25" x14ac:dyDescent="0.2">
      <c r="A842" s="231" t="s">
        <v>164</v>
      </c>
      <c r="B842" s="232"/>
      <c r="C842" s="232"/>
      <c r="D842" s="232"/>
      <c r="E842" s="232"/>
      <c r="F842" s="233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167"/>
      <c r="S842" s="167"/>
      <c r="T842" s="167"/>
      <c r="U842" s="167"/>
      <c r="V842" s="167"/>
      <c r="W842" s="167"/>
      <c r="X842" s="167"/>
      <c r="Y842" s="167"/>
      <c r="Z842" s="167"/>
      <c r="AA842" s="167"/>
      <c r="AB842" s="167"/>
      <c r="AC842" s="167"/>
      <c r="AD842" s="167"/>
    </row>
    <row r="843" spans="1:30" ht="14.25" x14ac:dyDescent="0.2">
      <c r="A843" s="231" t="s">
        <v>165</v>
      </c>
      <c r="B843" s="232"/>
      <c r="C843" s="232"/>
      <c r="D843" s="232"/>
      <c r="E843" s="232"/>
      <c r="F843" s="233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167"/>
      <c r="S843" s="167"/>
      <c r="T843" s="167"/>
      <c r="U843" s="167"/>
      <c r="V843" s="167"/>
      <c r="W843" s="167"/>
      <c r="X843" s="167"/>
      <c r="Y843" s="167"/>
      <c r="Z843" s="167"/>
      <c r="AA843" s="167"/>
      <c r="AB843" s="167"/>
      <c r="AC843" s="167"/>
      <c r="AD843" s="167"/>
    </row>
    <row r="844" spans="1:30" ht="14.25" x14ac:dyDescent="0.2">
      <c r="A844" s="231" t="s">
        <v>166</v>
      </c>
      <c r="B844" s="232"/>
      <c r="C844" s="232"/>
      <c r="D844" s="232"/>
      <c r="E844" s="232"/>
      <c r="F844" s="233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167"/>
      <c r="S844" s="167"/>
      <c r="T844" s="167"/>
      <c r="U844" s="167"/>
      <c r="V844" s="167"/>
      <c r="W844" s="167"/>
      <c r="X844" s="167"/>
      <c r="Y844" s="167"/>
      <c r="Z844" s="167"/>
      <c r="AA844" s="167"/>
      <c r="AB844" s="167"/>
      <c r="AC844" s="167"/>
      <c r="AD844" s="167"/>
    </row>
    <row r="845" spans="1:30" ht="14.25" x14ac:dyDescent="0.2">
      <c r="A845" s="231" t="s">
        <v>167</v>
      </c>
      <c r="B845" s="232"/>
      <c r="C845" s="232"/>
      <c r="D845" s="232"/>
      <c r="E845" s="232"/>
      <c r="F845" s="233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167"/>
      <c r="S845" s="167"/>
      <c r="T845" s="167"/>
      <c r="U845" s="167"/>
      <c r="V845" s="167"/>
      <c r="W845" s="167"/>
      <c r="X845" s="167"/>
      <c r="Y845" s="167"/>
      <c r="Z845" s="167"/>
      <c r="AA845" s="167"/>
      <c r="AB845" s="167"/>
      <c r="AC845" s="167"/>
      <c r="AD845" s="167"/>
    </row>
    <row r="846" spans="1:30" ht="14.25" x14ac:dyDescent="0.2">
      <c r="A846" s="231" t="s">
        <v>168</v>
      </c>
      <c r="B846" s="232"/>
      <c r="C846" s="232"/>
      <c r="D846" s="232"/>
      <c r="E846" s="232"/>
      <c r="F846" s="233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167"/>
      <c r="S846" s="167"/>
      <c r="T846" s="167"/>
      <c r="U846" s="167"/>
      <c r="V846" s="167"/>
      <c r="W846" s="167"/>
      <c r="X846" s="167"/>
      <c r="Y846" s="167"/>
      <c r="Z846" s="167"/>
      <c r="AA846" s="167"/>
      <c r="AB846" s="167"/>
      <c r="AC846" s="167"/>
      <c r="AD846" s="167"/>
    </row>
    <row r="847" spans="1:30" ht="14.25" x14ac:dyDescent="0.2">
      <c r="A847" s="231" t="s">
        <v>169</v>
      </c>
      <c r="B847" s="232"/>
      <c r="C847" s="232"/>
      <c r="D847" s="232"/>
      <c r="E847" s="232"/>
      <c r="F847" s="233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167"/>
      <c r="S847" s="167"/>
      <c r="T847" s="167"/>
      <c r="U847" s="167"/>
      <c r="V847" s="167"/>
      <c r="W847" s="167"/>
      <c r="X847" s="167"/>
      <c r="Y847" s="167"/>
      <c r="Z847" s="167"/>
      <c r="AA847" s="167"/>
      <c r="AB847" s="167"/>
      <c r="AC847" s="167"/>
      <c r="AD847" s="167"/>
    </row>
    <row r="848" spans="1:30" ht="14.25" x14ac:dyDescent="0.2">
      <c r="A848" s="231" t="s">
        <v>170</v>
      </c>
      <c r="B848" s="232"/>
      <c r="C848" s="232"/>
      <c r="D848" s="232"/>
      <c r="E848" s="232"/>
      <c r="F848" s="233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167"/>
      <c r="S848" s="167"/>
      <c r="T848" s="167"/>
      <c r="U848" s="167"/>
      <c r="V848" s="167"/>
      <c r="W848" s="167"/>
      <c r="X848" s="167"/>
      <c r="Y848" s="167"/>
      <c r="Z848" s="167"/>
      <c r="AA848" s="167"/>
      <c r="AB848" s="167"/>
      <c r="AC848" s="167"/>
      <c r="AD848" s="167"/>
    </row>
    <row r="849" spans="1:30" ht="14.25" x14ac:dyDescent="0.2">
      <c r="A849" s="231" t="s">
        <v>171</v>
      </c>
      <c r="B849" s="232"/>
      <c r="C849" s="232"/>
      <c r="D849" s="232"/>
      <c r="E849" s="232"/>
      <c r="F849" s="233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167"/>
      <c r="S849" s="167"/>
      <c r="T849" s="167"/>
      <c r="U849" s="167"/>
      <c r="V849" s="167"/>
      <c r="W849" s="167"/>
      <c r="X849" s="167"/>
      <c r="Y849" s="167"/>
      <c r="Z849" s="167"/>
      <c r="AA849" s="167"/>
      <c r="AB849" s="167"/>
      <c r="AC849" s="167"/>
      <c r="AD849" s="167"/>
    </row>
    <row r="850" spans="1:30" ht="14.25" x14ac:dyDescent="0.2">
      <c r="A850" s="231" t="s">
        <v>172</v>
      </c>
      <c r="B850" s="232"/>
      <c r="C850" s="232"/>
      <c r="D850" s="232"/>
      <c r="E850" s="232"/>
      <c r="F850" s="233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167"/>
      <c r="S850" s="167"/>
      <c r="T850" s="167"/>
      <c r="U850" s="167"/>
      <c r="V850" s="167"/>
      <c r="W850" s="167"/>
      <c r="X850" s="167"/>
      <c r="Y850" s="167"/>
      <c r="Z850" s="167"/>
      <c r="AA850" s="167"/>
      <c r="AB850" s="167"/>
      <c r="AC850" s="167"/>
      <c r="AD850" s="167"/>
    </row>
    <row r="851" spans="1:30" ht="14.25" x14ac:dyDescent="0.2">
      <c r="A851" s="231" t="s">
        <v>173</v>
      </c>
      <c r="B851" s="232"/>
      <c r="C851" s="232"/>
      <c r="D851" s="232"/>
      <c r="E851" s="232"/>
      <c r="F851" s="233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167"/>
      <c r="S851" s="167"/>
      <c r="T851" s="167"/>
      <c r="U851" s="167"/>
      <c r="V851" s="167"/>
      <c r="W851" s="167"/>
      <c r="X851" s="167"/>
      <c r="Y851" s="167"/>
      <c r="Z851" s="167"/>
      <c r="AA851" s="167"/>
      <c r="AB851" s="167"/>
      <c r="AC851" s="167"/>
      <c r="AD851" s="167"/>
    </row>
    <row r="852" spans="1:30" ht="14.25" x14ac:dyDescent="0.2">
      <c r="A852" s="231" t="s">
        <v>174</v>
      </c>
      <c r="B852" s="232"/>
      <c r="C852" s="232"/>
      <c r="D852" s="232"/>
      <c r="E852" s="232"/>
      <c r="F852" s="233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167"/>
      <c r="S852" s="167"/>
      <c r="T852" s="167"/>
      <c r="U852" s="167"/>
      <c r="V852" s="167"/>
      <c r="W852" s="167"/>
      <c r="X852" s="167"/>
      <c r="Y852" s="167"/>
      <c r="Z852" s="167"/>
      <c r="AA852" s="167"/>
      <c r="AB852" s="167"/>
      <c r="AC852" s="167"/>
      <c r="AD852" s="167"/>
    </row>
    <row r="853" spans="1:30" ht="14.25" x14ac:dyDescent="0.2">
      <c r="A853" s="231" t="s">
        <v>175</v>
      </c>
      <c r="B853" s="232"/>
      <c r="C853" s="232"/>
      <c r="D853" s="232"/>
      <c r="E853" s="232"/>
      <c r="F853" s="233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167"/>
      <c r="S853" s="167"/>
      <c r="T853" s="167"/>
      <c r="U853" s="167"/>
      <c r="V853" s="167"/>
      <c r="W853" s="167"/>
      <c r="X853" s="167"/>
      <c r="Y853" s="167"/>
      <c r="Z853" s="167"/>
      <c r="AA853" s="167"/>
      <c r="AB853" s="167"/>
      <c r="AC853" s="167"/>
      <c r="AD853" s="167"/>
    </row>
    <row r="854" spans="1:30" ht="14.25" x14ac:dyDescent="0.2">
      <c r="A854" s="231" t="s">
        <v>176</v>
      </c>
      <c r="B854" s="232"/>
      <c r="C854" s="232"/>
      <c r="D854" s="232"/>
      <c r="E854" s="232"/>
      <c r="F854" s="233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167"/>
      <c r="S854" s="167"/>
      <c r="T854" s="167"/>
      <c r="U854" s="167"/>
      <c r="V854" s="167"/>
      <c r="W854" s="167"/>
      <c r="X854" s="167"/>
      <c r="Y854" s="167"/>
      <c r="Z854" s="167"/>
      <c r="AA854" s="167"/>
      <c r="AB854" s="167"/>
      <c r="AC854" s="167"/>
      <c r="AD854" s="167"/>
    </row>
    <row r="855" spans="1:30" ht="14.25" x14ac:dyDescent="0.2">
      <c r="A855" s="231" t="s">
        <v>177</v>
      </c>
      <c r="B855" s="232"/>
      <c r="C855" s="232"/>
      <c r="D855" s="232"/>
      <c r="E855" s="232"/>
      <c r="F855" s="233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167"/>
      <c r="S855" s="167"/>
      <c r="T855" s="167"/>
      <c r="U855" s="167"/>
      <c r="V855" s="167"/>
      <c r="W855" s="167"/>
      <c r="X855" s="167"/>
      <c r="Y855" s="167"/>
      <c r="Z855" s="167"/>
      <c r="AA855" s="167"/>
      <c r="AB855" s="167"/>
      <c r="AC855" s="167"/>
      <c r="AD855" s="167"/>
    </row>
    <row r="856" spans="1:30" ht="14.25" x14ac:dyDescent="0.2">
      <c r="A856" s="231" t="s">
        <v>178</v>
      </c>
      <c r="B856" s="232"/>
      <c r="C856" s="232"/>
      <c r="D856" s="232"/>
      <c r="E856" s="232"/>
      <c r="F856" s="233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167"/>
      <c r="S856" s="167"/>
      <c r="T856" s="167"/>
      <c r="U856" s="167"/>
      <c r="V856" s="167"/>
      <c r="W856" s="167"/>
      <c r="X856" s="167"/>
      <c r="Y856" s="167"/>
      <c r="Z856" s="167"/>
      <c r="AA856" s="167"/>
      <c r="AB856" s="167"/>
      <c r="AC856" s="167"/>
      <c r="AD856" s="167"/>
    </row>
    <row r="857" spans="1:30" ht="14.25" x14ac:dyDescent="0.2">
      <c r="A857" s="231" t="s">
        <v>179</v>
      </c>
      <c r="B857" s="232"/>
      <c r="C857" s="232"/>
      <c r="D857" s="232"/>
      <c r="E857" s="232"/>
      <c r="F857" s="233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167"/>
      <c r="S857" s="167"/>
      <c r="T857" s="167"/>
      <c r="U857" s="167"/>
      <c r="V857" s="167"/>
      <c r="W857" s="167"/>
      <c r="X857" s="167"/>
      <c r="Y857" s="167"/>
      <c r="Z857" s="167"/>
      <c r="AA857" s="167"/>
      <c r="AB857" s="167"/>
      <c r="AC857" s="167"/>
      <c r="AD857" s="167"/>
    </row>
    <row r="858" spans="1:30" ht="14.25" x14ac:dyDescent="0.2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</row>
    <row r="859" spans="1:30" ht="14.25" x14ac:dyDescent="0.2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</row>
    <row r="860" spans="1:30" ht="14.25" x14ac:dyDescent="0.2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</row>
    <row r="861" spans="1:30" ht="14.25" x14ac:dyDescent="0.2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</row>
    <row r="862" spans="1:30" ht="14.25" x14ac:dyDescent="0.2"/>
    <row r="863" spans="1:30" ht="14.25" x14ac:dyDescent="0.2"/>
    <row r="864" spans="1:30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  <row r="1308" ht="14.25" x14ac:dyDescent="0.2"/>
    <row r="1309" ht="14.25" x14ac:dyDescent="0.2"/>
    <row r="1310" ht="14.25" x14ac:dyDescent="0.2"/>
    <row r="1311" ht="14.25" x14ac:dyDescent="0.2"/>
    <row r="1312" ht="14.25" x14ac:dyDescent="0.2"/>
    <row r="1313" ht="14.25" x14ac:dyDescent="0.2"/>
    <row r="1314" ht="14.25" x14ac:dyDescent="0.2"/>
    <row r="1315" ht="14.25" x14ac:dyDescent="0.2"/>
    <row r="1316" ht="14.25" x14ac:dyDescent="0.2"/>
    <row r="1317" ht="14.25" x14ac:dyDescent="0.2"/>
    <row r="1318" ht="14.25" x14ac:dyDescent="0.2"/>
    <row r="1319" ht="14.25" x14ac:dyDescent="0.2"/>
    <row r="1320" ht="14.25" x14ac:dyDescent="0.2"/>
    <row r="1321" ht="14.25" x14ac:dyDescent="0.2"/>
    <row r="1322" ht="14.25" x14ac:dyDescent="0.2"/>
    <row r="1323" ht="14.25" x14ac:dyDescent="0.2"/>
    <row r="1324" ht="14.25" x14ac:dyDescent="0.2"/>
    <row r="1325" ht="14.25" x14ac:dyDescent="0.2"/>
    <row r="1326" ht="14.25" x14ac:dyDescent="0.2"/>
    <row r="1327" ht="14.25" x14ac:dyDescent="0.2"/>
    <row r="1328" ht="14.25" x14ac:dyDescent="0.2"/>
    <row r="1329" ht="14.25" x14ac:dyDescent="0.2"/>
    <row r="1330" ht="14.25" x14ac:dyDescent="0.2"/>
    <row r="1331" ht="14.25" x14ac:dyDescent="0.2"/>
    <row r="1332" ht="14.25" x14ac:dyDescent="0.2"/>
    <row r="1333" ht="14.25" x14ac:dyDescent="0.2"/>
    <row r="1334" ht="14.25" x14ac:dyDescent="0.2"/>
    <row r="1335" ht="14.25" x14ac:dyDescent="0.2"/>
    <row r="1336" ht="14.25" x14ac:dyDescent="0.2"/>
    <row r="1337" ht="14.25" x14ac:dyDescent="0.2"/>
    <row r="1338" ht="14.25" x14ac:dyDescent="0.2"/>
    <row r="1339" ht="14.25" x14ac:dyDescent="0.2"/>
    <row r="1340" ht="14.25" x14ac:dyDescent="0.2"/>
    <row r="1341" ht="14.25" x14ac:dyDescent="0.2"/>
    <row r="1342" ht="14.25" x14ac:dyDescent="0.2"/>
    <row r="1343" ht="14.25" x14ac:dyDescent="0.2"/>
    <row r="1344" ht="14.25" x14ac:dyDescent="0.2"/>
    <row r="1345" ht="14.25" x14ac:dyDescent="0.2"/>
    <row r="1346" ht="14.25" x14ac:dyDescent="0.2"/>
    <row r="1347" ht="14.25" x14ac:dyDescent="0.2"/>
    <row r="1348" ht="14.25" x14ac:dyDescent="0.2"/>
    <row r="1349" ht="14.25" x14ac:dyDescent="0.2"/>
    <row r="1350" ht="14.25" x14ac:dyDescent="0.2"/>
    <row r="1351" ht="14.25" x14ac:dyDescent="0.2"/>
    <row r="1352" ht="14.25" x14ac:dyDescent="0.2"/>
    <row r="1353" ht="14.25" x14ac:dyDescent="0.2"/>
    <row r="1354" ht="14.25" x14ac:dyDescent="0.2"/>
    <row r="1355" ht="14.25" x14ac:dyDescent="0.2"/>
    <row r="1356" ht="14.25" x14ac:dyDescent="0.2"/>
    <row r="1357" ht="14.25" x14ac:dyDescent="0.2"/>
    <row r="1358" ht="14.25" x14ac:dyDescent="0.2"/>
    <row r="1359" ht="14.25" x14ac:dyDescent="0.2"/>
    <row r="1360" ht="14.25" x14ac:dyDescent="0.2"/>
    <row r="1361" ht="14.25" x14ac:dyDescent="0.2"/>
    <row r="1362" ht="14.25" x14ac:dyDescent="0.2"/>
    <row r="1363" ht="14.25" x14ac:dyDescent="0.2"/>
    <row r="1364" ht="14.25" x14ac:dyDescent="0.2"/>
    <row r="1365" ht="14.25" x14ac:dyDescent="0.2"/>
    <row r="1366" ht="14.25" x14ac:dyDescent="0.2"/>
    <row r="1367" ht="14.25" x14ac:dyDescent="0.2"/>
    <row r="1368" ht="14.25" x14ac:dyDescent="0.2"/>
    <row r="1369" ht="14.25" x14ac:dyDescent="0.2"/>
    <row r="1370" ht="14.25" x14ac:dyDescent="0.2"/>
    <row r="1371" ht="14.25" x14ac:dyDescent="0.2"/>
    <row r="1372" ht="14.25" x14ac:dyDescent="0.2"/>
    <row r="1373" ht="14.25" x14ac:dyDescent="0.2"/>
    <row r="1374" ht="14.25" x14ac:dyDescent="0.2"/>
    <row r="1375" ht="14.25" x14ac:dyDescent="0.2"/>
    <row r="1376" ht="14.25" x14ac:dyDescent="0.2"/>
    <row r="1377" ht="14.25" x14ac:dyDescent="0.2"/>
    <row r="1378" ht="14.25" x14ac:dyDescent="0.2"/>
    <row r="1379" ht="14.25" x14ac:dyDescent="0.2"/>
    <row r="1380" ht="14.25" x14ac:dyDescent="0.2"/>
    <row r="1381" ht="14.25" x14ac:dyDescent="0.2"/>
    <row r="1382" ht="14.25" x14ac:dyDescent="0.2"/>
    <row r="1383" ht="14.25" x14ac:dyDescent="0.2"/>
    <row r="1384" ht="14.25" x14ac:dyDescent="0.2"/>
    <row r="1385" ht="14.25" x14ac:dyDescent="0.2"/>
    <row r="1386" ht="14.25" x14ac:dyDescent="0.2"/>
    <row r="1387" ht="14.25" x14ac:dyDescent="0.2"/>
    <row r="1388" ht="14.25" x14ac:dyDescent="0.2"/>
    <row r="1389" ht="14.25" x14ac:dyDescent="0.2"/>
    <row r="1390" ht="14.25" x14ac:dyDescent="0.2"/>
    <row r="1391" ht="14.25" x14ac:dyDescent="0.2"/>
    <row r="1392" ht="14.25" x14ac:dyDescent="0.2"/>
    <row r="1393" ht="14.25" x14ac:dyDescent="0.2"/>
    <row r="1394" ht="14.25" x14ac:dyDescent="0.2"/>
    <row r="1395" ht="14.25" x14ac:dyDescent="0.2"/>
    <row r="1396" ht="14.25" x14ac:dyDescent="0.2"/>
    <row r="1397" ht="14.25" x14ac:dyDescent="0.2"/>
    <row r="1398" ht="14.25" x14ac:dyDescent="0.2"/>
    <row r="1399" ht="14.25" x14ac:dyDescent="0.2"/>
    <row r="1400" ht="14.25" x14ac:dyDescent="0.2"/>
    <row r="1401" ht="14.25" x14ac:dyDescent="0.2"/>
    <row r="1402" ht="14.25" x14ac:dyDescent="0.2"/>
    <row r="1403" ht="14.25" x14ac:dyDescent="0.2"/>
    <row r="1404" ht="14.25" x14ac:dyDescent="0.2"/>
    <row r="1405" ht="14.25" x14ac:dyDescent="0.2"/>
    <row r="1406" ht="14.25" x14ac:dyDescent="0.2"/>
    <row r="1407" ht="14.25" x14ac:dyDescent="0.2"/>
    <row r="1408" ht="14.25" x14ac:dyDescent="0.2"/>
    <row r="1409" ht="14.25" x14ac:dyDescent="0.2"/>
    <row r="1410" ht="14.25" x14ac:dyDescent="0.2"/>
    <row r="1411" ht="14.25" x14ac:dyDescent="0.2"/>
    <row r="1412" ht="14.25" x14ac:dyDescent="0.2"/>
    <row r="1413" ht="14.25" x14ac:dyDescent="0.2"/>
    <row r="1414" ht="14.25" x14ac:dyDescent="0.2"/>
    <row r="1415" ht="14.25" x14ac:dyDescent="0.2"/>
    <row r="1416" ht="14.25" x14ac:dyDescent="0.2"/>
    <row r="1417" ht="14.25" x14ac:dyDescent="0.2"/>
    <row r="1418" ht="14.25" x14ac:dyDescent="0.2"/>
    <row r="1419" ht="14.25" x14ac:dyDescent="0.2"/>
    <row r="1420" ht="14.25" x14ac:dyDescent="0.2"/>
    <row r="1421" ht="14.25" x14ac:dyDescent="0.2"/>
    <row r="1422" ht="14.25" x14ac:dyDescent="0.2"/>
    <row r="1423" ht="14.25" x14ac:dyDescent="0.2"/>
    <row r="1424" ht="14.25" x14ac:dyDescent="0.2"/>
    <row r="1425" ht="14.25" x14ac:dyDescent="0.2"/>
    <row r="1426" ht="14.25" x14ac:dyDescent="0.2"/>
    <row r="1427" ht="14.25" x14ac:dyDescent="0.2"/>
    <row r="1428" ht="14.25" x14ac:dyDescent="0.2"/>
    <row r="1429" ht="14.25" x14ac:dyDescent="0.2"/>
    <row r="1430" ht="14.25" x14ac:dyDescent="0.2"/>
    <row r="1431" ht="14.25" x14ac:dyDescent="0.2"/>
    <row r="1432" ht="14.25" x14ac:dyDescent="0.2"/>
    <row r="1433" ht="14.25" x14ac:dyDescent="0.2"/>
    <row r="1434" ht="14.25" x14ac:dyDescent="0.2"/>
    <row r="1435" ht="14.25" x14ac:dyDescent="0.2"/>
    <row r="1436" ht="14.25" x14ac:dyDescent="0.2"/>
    <row r="1437" ht="14.25" x14ac:dyDescent="0.2"/>
    <row r="1438" ht="14.25" x14ac:dyDescent="0.2"/>
    <row r="1439" ht="14.25" x14ac:dyDescent="0.2"/>
    <row r="1440" ht="14.25" x14ac:dyDescent="0.2"/>
    <row r="1441" ht="14.25" x14ac:dyDescent="0.2"/>
    <row r="1442" ht="14.25" x14ac:dyDescent="0.2"/>
    <row r="1443" ht="14.25" x14ac:dyDescent="0.2"/>
    <row r="1444" ht="14.25" x14ac:dyDescent="0.2"/>
    <row r="1445" ht="14.25" x14ac:dyDescent="0.2"/>
    <row r="1446" ht="14.25" x14ac:dyDescent="0.2"/>
    <row r="1447" ht="14.25" x14ac:dyDescent="0.2"/>
    <row r="1448" ht="14.25" x14ac:dyDescent="0.2"/>
    <row r="1449" ht="14.25" x14ac:dyDescent="0.2"/>
    <row r="1450" ht="14.25" x14ac:dyDescent="0.2"/>
    <row r="1451" ht="14.25" x14ac:dyDescent="0.2"/>
    <row r="1452" ht="14.25" x14ac:dyDescent="0.2"/>
    <row r="1453" ht="14.25" x14ac:dyDescent="0.2"/>
    <row r="1454" ht="14.25" x14ac:dyDescent="0.2"/>
    <row r="1455" ht="14.25" x14ac:dyDescent="0.2"/>
    <row r="1456" ht="14.25" x14ac:dyDescent="0.2"/>
    <row r="1457" ht="14.25" x14ac:dyDescent="0.2"/>
    <row r="1458" ht="14.25" x14ac:dyDescent="0.2"/>
    <row r="1459" ht="14.25" x14ac:dyDescent="0.2"/>
    <row r="1460" ht="14.25" x14ac:dyDescent="0.2"/>
    <row r="1461" ht="14.25" x14ac:dyDescent="0.2"/>
    <row r="1462" ht="14.25" x14ac:dyDescent="0.2"/>
    <row r="1463" ht="14.25" x14ac:dyDescent="0.2"/>
    <row r="1464" ht="14.25" x14ac:dyDescent="0.2"/>
    <row r="1465" ht="14.25" x14ac:dyDescent="0.2"/>
    <row r="1466" ht="14.25" x14ac:dyDescent="0.2"/>
    <row r="1467" ht="14.25" x14ac:dyDescent="0.2"/>
    <row r="1468" ht="14.25" x14ac:dyDescent="0.2"/>
    <row r="1469" ht="14.25" x14ac:dyDescent="0.2"/>
    <row r="1470" ht="14.25" x14ac:dyDescent="0.2"/>
    <row r="1471" ht="14.25" x14ac:dyDescent="0.2"/>
    <row r="1472" ht="14.25" x14ac:dyDescent="0.2"/>
    <row r="1473" ht="14.25" x14ac:dyDescent="0.2"/>
    <row r="1474" ht="14.25" x14ac:dyDescent="0.2"/>
    <row r="1475" ht="14.25" x14ac:dyDescent="0.2"/>
    <row r="1476" ht="14.25" x14ac:dyDescent="0.2"/>
    <row r="1477" ht="14.25" x14ac:dyDescent="0.2"/>
    <row r="1478" ht="14.25" x14ac:dyDescent="0.2"/>
    <row r="1479" ht="14.25" x14ac:dyDescent="0.2"/>
    <row r="1480" ht="14.25" x14ac:dyDescent="0.2"/>
    <row r="1481" ht="14.25" x14ac:dyDescent="0.2"/>
    <row r="1482" ht="14.25" x14ac:dyDescent="0.2"/>
    <row r="1483" ht="14.25" x14ac:dyDescent="0.2"/>
    <row r="1484" ht="14.25" x14ac:dyDescent="0.2"/>
    <row r="1485" ht="14.25" x14ac:dyDescent="0.2"/>
    <row r="1486" ht="14.25" x14ac:dyDescent="0.2"/>
    <row r="1487" ht="14.25" x14ac:dyDescent="0.2"/>
    <row r="1488" ht="14.25" x14ac:dyDescent="0.2"/>
    <row r="1489" ht="14.25" x14ac:dyDescent="0.2"/>
    <row r="1490" ht="14.25" x14ac:dyDescent="0.2"/>
    <row r="1491" ht="14.25" x14ac:dyDescent="0.2"/>
    <row r="1492" ht="14.25" x14ac:dyDescent="0.2"/>
    <row r="1493" ht="14.25" x14ac:dyDescent="0.2"/>
    <row r="1494" ht="14.25" x14ac:dyDescent="0.2"/>
    <row r="1495" ht="14.25" x14ac:dyDescent="0.2"/>
    <row r="1496" ht="14.25" x14ac:dyDescent="0.2"/>
    <row r="1497" ht="14.25" x14ac:dyDescent="0.2"/>
    <row r="1498" ht="14.25" x14ac:dyDescent="0.2"/>
    <row r="1499" ht="14.25" x14ac:dyDescent="0.2"/>
    <row r="1500" ht="14.25" x14ac:dyDescent="0.2"/>
    <row r="1501" ht="14.25" x14ac:dyDescent="0.2"/>
    <row r="1502" ht="14.25" x14ac:dyDescent="0.2"/>
    <row r="1503" ht="14.25" x14ac:dyDescent="0.2"/>
    <row r="1504" ht="14.25" x14ac:dyDescent="0.2"/>
    <row r="1505" ht="14.25" x14ac:dyDescent="0.2"/>
    <row r="1506" ht="14.25" x14ac:dyDescent="0.2"/>
    <row r="1507" ht="14.25" x14ac:dyDescent="0.2"/>
    <row r="1508" ht="14.25" x14ac:dyDescent="0.2"/>
    <row r="1509" ht="14.25" x14ac:dyDescent="0.2"/>
    <row r="1510" ht="14.25" x14ac:dyDescent="0.2"/>
    <row r="1511" ht="14.25" x14ac:dyDescent="0.2"/>
    <row r="1512" ht="14.25" x14ac:dyDescent="0.2"/>
    <row r="1513" ht="14.25" x14ac:dyDescent="0.2"/>
    <row r="1514" ht="14.25" x14ac:dyDescent="0.2"/>
    <row r="1515" ht="14.25" x14ac:dyDescent="0.2"/>
    <row r="1516" ht="14.25" x14ac:dyDescent="0.2"/>
    <row r="1517" ht="14.25" x14ac:dyDescent="0.2"/>
    <row r="1518" ht="14.25" x14ac:dyDescent="0.2"/>
    <row r="1519" ht="14.25" x14ac:dyDescent="0.2"/>
    <row r="1520" ht="14.25" x14ac:dyDescent="0.2"/>
    <row r="1521" ht="14.25" x14ac:dyDescent="0.2"/>
    <row r="1522" ht="14.25" x14ac:dyDescent="0.2"/>
    <row r="1523" ht="14.25" x14ac:dyDescent="0.2"/>
    <row r="1524" ht="14.25" x14ac:dyDescent="0.2"/>
    <row r="1525" ht="14.25" x14ac:dyDescent="0.2"/>
    <row r="1526" ht="14.25" x14ac:dyDescent="0.2"/>
    <row r="1527" ht="14.25" x14ac:dyDescent="0.2"/>
    <row r="1528" ht="14.25" x14ac:dyDescent="0.2"/>
    <row r="1529" ht="14.25" x14ac:dyDescent="0.2"/>
    <row r="1530" ht="14.25" x14ac:dyDescent="0.2"/>
    <row r="1531" ht="14.25" x14ac:dyDescent="0.2"/>
    <row r="1532" ht="14.25" x14ac:dyDescent="0.2"/>
    <row r="1533" ht="14.25" x14ac:dyDescent="0.2"/>
    <row r="1534" ht="14.25" x14ac:dyDescent="0.2"/>
    <row r="1535" ht="14.25" x14ac:dyDescent="0.2"/>
    <row r="1536" ht="14.25" x14ac:dyDescent="0.2"/>
    <row r="1537" ht="14.25" x14ac:dyDescent="0.2"/>
    <row r="1538" ht="14.25" x14ac:dyDescent="0.2"/>
    <row r="1539" ht="14.25" x14ac:dyDescent="0.2"/>
    <row r="1540" ht="14.25" x14ac:dyDescent="0.2"/>
    <row r="1541" ht="14.25" x14ac:dyDescent="0.2"/>
    <row r="1542" ht="14.25" x14ac:dyDescent="0.2"/>
    <row r="1543" ht="14.25" x14ac:dyDescent="0.2"/>
    <row r="1544" ht="14.25" x14ac:dyDescent="0.2"/>
    <row r="1545" ht="14.25" x14ac:dyDescent="0.2"/>
    <row r="1546" ht="14.25" x14ac:dyDescent="0.2"/>
    <row r="1547" ht="14.25" x14ac:dyDescent="0.2"/>
    <row r="1548" ht="14.25" x14ac:dyDescent="0.2"/>
    <row r="1549" ht="14.25" x14ac:dyDescent="0.2"/>
    <row r="1550" ht="14.25" x14ac:dyDescent="0.2"/>
    <row r="1551" ht="14.25" x14ac:dyDescent="0.2"/>
    <row r="1552" ht="14.25" x14ac:dyDescent="0.2"/>
    <row r="1553" ht="14.25" x14ac:dyDescent="0.2"/>
    <row r="1554" ht="14.25" x14ac:dyDescent="0.2"/>
    <row r="1555" ht="14.25" x14ac:dyDescent="0.2"/>
    <row r="1556" ht="14.25" x14ac:dyDescent="0.2"/>
    <row r="1557" ht="14.25" x14ac:dyDescent="0.2"/>
    <row r="1558" ht="14.25" x14ac:dyDescent="0.2"/>
    <row r="1559" ht="14.25" x14ac:dyDescent="0.2"/>
    <row r="1560" ht="14.25" x14ac:dyDescent="0.2"/>
    <row r="1561" ht="14.25" x14ac:dyDescent="0.2"/>
    <row r="1562" ht="14.25" x14ac:dyDescent="0.2"/>
    <row r="1563" ht="14.25" x14ac:dyDescent="0.2"/>
    <row r="1564" ht="14.25" x14ac:dyDescent="0.2"/>
    <row r="1565" ht="14.25" x14ac:dyDescent="0.2"/>
    <row r="1566" ht="14.25" x14ac:dyDescent="0.2"/>
    <row r="1567" ht="14.25" x14ac:dyDescent="0.2"/>
    <row r="1568" ht="14.25" x14ac:dyDescent="0.2"/>
    <row r="1569" ht="14.25" x14ac:dyDescent="0.2"/>
    <row r="1570" ht="14.25" x14ac:dyDescent="0.2"/>
    <row r="1571" ht="14.25" x14ac:dyDescent="0.2"/>
    <row r="1572" ht="14.25" x14ac:dyDescent="0.2"/>
    <row r="1573" ht="14.25" x14ac:dyDescent="0.2"/>
    <row r="1574" ht="14.25" x14ac:dyDescent="0.2"/>
    <row r="1575" ht="14.25" x14ac:dyDescent="0.2"/>
    <row r="1576" ht="14.25" x14ac:dyDescent="0.2"/>
    <row r="1577" ht="14.25" x14ac:dyDescent="0.2"/>
    <row r="1578" ht="14.25" x14ac:dyDescent="0.2"/>
    <row r="1579" ht="14.25" x14ac:dyDescent="0.2"/>
    <row r="1580" ht="14.25" x14ac:dyDescent="0.2"/>
    <row r="1581" ht="14.25" x14ac:dyDescent="0.2"/>
    <row r="1582" ht="14.25" x14ac:dyDescent="0.2"/>
    <row r="1583" ht="14.25" x14ac:dyDescent="0.2"/>
    <row r="1584" ht="14.25" x14ac:dyDescent="0.2"/>
    <row r="1585" ht="14.25" x14ac:dyDescent="0.2"/>
    <row r="1586" ht="14.25" x14ac:dyDescent="0.2"/>
    <row r="1587" ht="14.25" x14ac:dyDescent="0.2"/>
    <row r="1588" ht="14.25" x14ac:dyDescent="0.2"/>
    <row r="1589" ht="14.25" x14ac:dyDescent="0.2"/>
    <row r="1590" ht="14.25" x14ac:dyDescent="0.2"/>
    <row r="1591" ht="14.25" x14ac:dyDescent="0.2"/>
    <row r="1592" ht="14.25" x14ac:dyDescent="0.2"/>
    <row r="1593" ht="14.25" x14ac:dyDescent="0.2"/>
    <row r="1594" ht="14.25" x14ac:dyDescent="0.2"/>
    <row r="1595" ht="14.25" x14ac:dyDescent="0.2"/>
    <row r="1596" ht="14.25" x14ac:dyDescent="0.2"/>
    <row r="1597" ht="14.25" x14ac:dyDescent="0.2"/>
    <row r="1598" ht="14.25" x14ac:dyDescent="0.2"/>
    <row r="1599" ht="14.25" x14ac:dyDescent="0.2"/>
    <row r="1600" ht="14.25" x14ac:dyDescent="0.2"/>
    <row r="1601" ht="14.25" x14ac:dyDescent="0.2"/>
    <row r="1602" ht="14.25" x14ac:dyDescent="0.2"/>
    <row r="1603" ht="14.25" x14ac:dyDescent="0.2"/>
    <row r="1604" ht="14.25" x14ac:dyDescent="0.2"/>
    <row r="1605" ht="14.25" x14ac:dyDescent="0.2"/>
    <row r="1606" ht="14.25" x14ac:dyDescent="0.2"/>
    <row r="1607" ht="14.25" x14ac:dyDescent="0.2"/>
    <row r="1608" ht="14.25" x14ac:dyDescent="0.2"/>
    <row r="1609" ht="14.25" x14ac:dyDescent="0.2"/>
    <row r="1610" ht="14.25" x14ac:dyDescent="0.2"/>
    <row r="1611" ht="14.25" x14ac:dyDescent="0.2"/>
    <row r="1612" ht="14.25" x14ac:dyDescent="0.2"/>
    <row r="1613" ht="14.25" x14ac:dyDescent="0.2"/>
    <row r="1614" ht="14.25" x14ac:dyDescent="0.2"/>
    <row r="1615" ht="14.25" x14ac:dyDescent="0.2"/>
    <row r="1616" ht="14.25" x14ac:dyDescent="0.2"/>
    <row r="1617" ht="14.25" x14ac:dyDescent="0.2"/>
    <row r="1618" ht="14.25" x14ac:dyDescent="0.2"/>
    <row r="1619" ht="14.25" x14ac:dyDescent="0.2"/>
    <row r="1620" ht="14.25" x14ac:dyDescent="0.2"/>
    <row r="1621" ht="14.25" x14ac:dyDescent="0.2"/>
    <row r="1622" ht="14.25" x14ac:dyDescent="0.2"/>
    <row r="1623" ht="14.25" x14ac:dyDescent="0.2"/>
    <row r="1624" ht="14.25" x14ac:dyDescent="0.2"/>
    <row r="1625" ht="14.25" x14ac:dyDescent="0.2"/>
    <row r="1626" ht="14.25" x14ac:dyDescent="0.2"/>
    <row r="1627" ht="14.25" x14ac:dyDescent="0.2"/>
    <row r="1628" ht="14.25" x14ac:dyDescent="0.2"/>
    <row r="1629" ht="14.25" x14ac:dyDescent="0.2"/>
    <row r="1630" ht="14.25" x14ac:dyDescent="0.2"/>
    <row r="1631" ht="14.25" x14ac:dyDescent="0.2"/>
    <row r="1632" ht="14.25" x14ac:dyDescent="0.2"/>
    <row r="1633" ht="14.25" x14ac:dyDescent="0.2"/>
    <row r="1634" ht="14.25" x14ac:dyDescent="0.2"/>
    <row r="1635" ht="14.25" x14ac:dyDescent="0.2"/>
    <row r="1636" ht="14.25" x14ac:dyDescent="0.2"/>
    <row r="1637" ht="14.25" x14ac:dyDescent="0.2"/>
    <row r="1638" ht="14.25" x14ac:dyDescent="0.2"/>
    <row r="1639" ht="14.25" x14ac:dyDescent="0.2"/>
    <row r="1640" ht="14.25" x14ac:dyDescent="0.2"/>
    <row r="1641" ht="14.25" x14ac:dyDescent="0.2"/>
    <row r="1642" ht="14.25" x14ac:dyDescent="0.2"/>
    <row r="1643" ht="14.25" x14ac:dyDescent="0.2"/>
    <row r="1644" ht="14.25" x14ac:dyDescent="0.2"/>
    <row r="1645" ht="14.25" x14ac:dyDescent="0.2"/>
    <row r="1646" ht="14.25" x14ac:dyDescent="0.2"/>
    <row r="1647" ht="14.25" x14ac:dyDescent="0.2"/>
    <row r="1648" ht="14.25" x14ac:dyDescent="0.2"/>
    <row r="1649" ht="14.25" x14ac:dyDescent="0.2"/>
    <row r="1650" ht="14.25" x14ac:dyDescent="0.2"/>
    <row r="1651" ht="14.25" x14ac:dyDescent="0.2"/>
    <row r="1652" ht="14.25" x14ac:dyDescent="0.2"/>
    <row r="1653" ht="14.25" x14ac:dyDescent="0.2"/>
    <row r="1654" ht="14.25" x14ac:dyDescent="0.2"/>
    <row r="1655" ht="14.25" x14ac:dyDescent="0.2"/>
    <row r="1656" ht="14.25" x14ac:dyDescent="0.2"/>
    <row r="1657" ht="14.25" x14ac:dyDescent="0.2"/>
    <row r="1658" ht="14.25" x14ac:dyDescent="0.2"/>
    <row r="1659" ht="14.25" x14ac:dyDescent="0.2"/>
    <row r="1660" ht="14.25" x14ac:dyDescent="0.2"/>
    <row r="1661" ht="14.25" x14ac:dyDescent="0.2"/>
    <row r="1662" ht="14.25" x14ac:dyDescent="0.2"/>
    <row r="1663" ht="14.25" x14ac:dyDescent="0.2"/>
    <row r="1664" ht="14.25" x14ac:dyDescent="0.2"/>
    <row r="1665" ht="14.25" x14ac:dyDescent="0.2"/>
    <row r="1666" ht="14.25" x14ac:dyDescent="0.2"/>
    <row r="1667" ht="14.25" x14ac:dyDescent="0.2"/>
    <row r="1668" ht="14.25" x14ac:dyDescent="0.2"/>
    <row r="1669" ht="14.25" x14ac:dyDescent="0.2"/>
    <row r="1670" ht="14.25" x14ac:dyDescent="0.2"/>
    <row r="1671" ht="14.25" x14ac:dyDescent="0.2"/>
    <row r="1672" ht="14.25" x14ac:dyDescent="0.2"/>
    <row r="1673" ht="14.25" x14ac:dyDescent="0.2"/>
    <row r="1674" ht="14.25" x14ac:dyDescent="0.2"/>
    <row r="1675" ht="14.25" x14ac:dyDescent="0.2"/>
    <row r="1676" ht="14.25" x14ac:dyDescent="0.2"/>
    <row r="1677" ht="14.25" x14ac:dyDescent="0.2"/>
  </sheetData>
  <mergeCells count="83">
    <mergeCell ref="A853:F853"/>
    <mergeCell ref="A854:F854"/>
    <mergeCell ref="A855:F855"/>
    <mergeCell ref="A856:F856"/>
    <mergeCell ref="A857:F857"/>
    <mergeCell ref="A852:F852"/>
    <mergeCell ref="A841:F841"/>
    <mergeCell ref="A842:F842"/>
    <mergeCell ref="A843:F843"/>
    <mergeCell ref="A844:F844"/>
    <mergeCell ref="A845:F845"/>
    <mergeCell ref="A846:F846"/>
    <mergeCell ref="A847:F847"/>
    <mergeCell ref="A848:F848"/>
    <mergeCell ref="A849:F849"/>
    <mergeCell ref="A850:F850"/>
    <mergeCell ref="A851:F851"/>
    <mergeCell ref="A840:F840"/>
    <mergeCell ref="A829:F829"/>
    <mergeCell ref="A830:F830"/>
    <mergeCell ref="A831:F831"/>
    <mergeCell ref="A832:F832"/>
    <mergeCell ref="A833:F833"/>
    <mergeCell ref="A834:F834"/>
    <mergeCell ref="A835:F835"/>
    <mergeCell ref="A836:F836"/>
    <mergeCell ref="A837:F837"/>
    <mergeCell ref="A838:F838"/>
    <mergeCell ref="A839:F839"/>
    <mergeCell ref="A828:F828"/>
    <mergeCell ref="A817:F817"/>
    <mergeCell ref="A818:F818"/>
    <mergeCell ref="A819:F819"/>
    <mergeCell ref="A820:F820"/>
    <mergeCell ref="A821:F821"/>
    <mergeCell ref="A822:F822"/>
    <mergeCell ref="A823:F823"/>
    <mergeCell ref="A824:F824"/>
    <mergeCell ref="A825:F825"/>
    <mergeCell ref="A826:F826"/>
    <mergeCell ref="A827:F827"/>
    <mergeCell ref="A816:F816"/>
    <mergeCell ref="A805:F805"/>
    <mergeCell ref="A806:F806"/>
    <mergeCell ref="A807:F807"/>
    <mergeCell ref="A808:F808"/>
    <mergeCell ref="A809:F809"/>
    <mergeCell ref="A810:F810"/>
    <mergeCell ref="A811:F811"/>
    <mergeCell ref="A812:F812"/>
    <mergeCell ref="A813:F813"/>
    <mergeCell ref="A814:F814"/>
    <mergeCell ref="A815:F815"/>
    <mergeCell ref="A804:F804"/>
    <mergeCell ref="A793:F793"/>
    <mergeCell ref="A794:F794"/>
    <mergeCell ref="A795:F795"/>
    <mergeCell ref="A796:F796"/>
    <mergeCell ref="A797:F797"/>
    <mergeCell ref="A798:F798"/>
    <mergeCell ref="A799:F799"/>
    <mergeCell ref="A800:F800"/>
    <mergeCell ref="A801:F801"/>
    <mergeCell ref="A802:F802"/>
    <mergeCell ref="A803:F803"/>
    <mergeCell ref="A792:F792"/>
    <mergeCell ref="A756:I756"/>
    <mergeCell ref="A782:F782"/>
    <mergeCell ref="A783:F783"/>
    <mergeCell ref="A784:F784"/>
    <mergeCell ref="A785:F785"/>
    <mergeCell ref="A786:F786"/>
    <mergeCell ref="A787:F787"/>
    <mergeCell ref="A788:F788"/>
    <mergeCell ref="A789:F789"/>
    <mergeCell ref="A790:F790"/>
    <mergeCell ref="A791:F791"/>
    <mergeCell ref="A731:I731"/>
    <mergeCell ref="A1:J1"/>
    <mergeCell ref="A2:J2"/>
    <mergeCell ref="A3:J3"/>
    <mergeCell ref="B4:J4"/>
    <mergeCell ref="A5:J5"/>
  </mergeCells>
  <dataValidations count="4">
    <dataValidation type="list" allowBlank="1" sqref="D7:D716 D733:D747 D758:D769">
      <formula1>"AGP,CLH,CLT,COM,CTD,CTI,DES,DISP,ELE,ESG,EST,EXM,EXQ,EXR,FRQ,REV,VAGO"</formula1>
    </dataValidation>
    <dataValidation type="list" allowBlank="1" sqref="B7:B716">
      <formula1>"DAS,DAS-1,DAS-2,DAS-3,DAS-4,DAS-5,CAA-1,CAA-2,CAA-3,CAA-4,CAA-5"</formula1>
    </dataValidation>
    <dataValidation type="list" allowBlank="1" sqref="B733:B747">
      <formula1>"FDA,FDA-1,FDA-2,FDA-3,FDA-4"</formula1>
    </dataValidation>
    <dataValidation type="list" allowBlank="1" sqref="B758:B769">
      <formula1>"FGS-1,FGS-2,FGS-3,FGA-1,FGA-2,FGA-3"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307"/>
  <sheetViews>
    <sheetView workbookViewId="0">
      <selection activeCell="A6" sqref="A6:XFD6"/>
    </sheetView>
  </sheetViews>
  <sheetFormatPr defaultColWidth="12.625" defaultRowHeight="15" customHeight="1" x14ac:dyDescent="0.2"/>
  <cols>
    <col min="1" max="1" width="77.75" style="124" customWidth="1"/>
    <col min="2" max="2" width="12" style="124" customWidth="1"/>
    <col min="3" max="3" width="17.375" style="124" customWidth="1"/>
    <col min="4" max="4" width="14.5" style="124" customWidth="1"/>
    <col min="5" max="5" width="9.875" style="124" customWidth="1"/>
    <col min="6" max="6" width="56.625" style="124" customWidth="1"/>
    <col min="7" max="7" width="19.875" style="124" customWidth="1"/>
    <col min="8" max="8" width="18.25" style="124" customWidth="1"/>
    <col min="9" max="9" width="17.875" style="124" customWidth="1"/>
    <col min="10" max="10" width="15" style="124" customWidth="1"/>
    <col min="11" max="16" width="8" style="124" customWidth="1"/>
    <col min="17" max="17" width="43.875" style="124" customWidth="1"/>
    <col min="18" max="30" width="8" style="124" customWidth="1"/>
    <col min="31" max="16384" width="12.625" style="124"/>
  </cols>
  <sheetData>
    <row r="1" spans="1:30" ht="21" x14ac:dyDescent="0.35">
      <c r="A1" s="242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43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43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557</v>
      </c>
      <c r="B4" s="244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9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6"/>
      <c r="L5" s="7"/>
      <c r="M5" s="8"/>
      <c r="N5" s="8"/>
      <c r="O5" s="8"/>
      <c r="P5" s="8"/>
      <c r="Q5" s="8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0"/>
      <c r="L6" s="11"/>
      <c r="M6" s="11"/>
      <c r="N6" s="11"/>
      <c r="O6" s="11"/>
      <c r="P6" s="11"/>
      <c r="Q6" s="11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</row>
    <row r="7" spans="1:30" x14ac:dyDescent="0.2">
      <c r="A7" s="53" t="s">
        <v>346</v>
      </c>
      <c r="B7" s="48" t="s">
        <v>23</v>
      </c>
      <c r="C7" s="50" t="s">
        <v>212</v>
      </c>
      <c r="D7" s="35" t="s">
        <v>189</v>
      </c>
      <c r="E7" s="29">
        <v>1</v>
      </c>
      <c r="F7" s="53" t="s">
        <v>347</v>
      </c>
      <c r="G7" s="27">
        <v>0</v>
      </c>
      <c r="H7" s="27">
        <v>0</v>
      </c>
      <c r="I7" s="27">
        <v>18810</v>
      </c>
      <c r="J7" s="28">
        <f>SUM(G7:I7)</f>
        <v>18810</v>
      </c>
      <c r="K7" s="13"/>
      <c r="L7" s="13"/>
      <c r="M7" s="13"/>
      <c r="N7" s="13"/>
      <c r="O7" s="13"/>
      <c r="P7" s="13"/>
      <c r="Q7" s="13"/>
      <c r="R7" s="14"/>
      <c r="S7" s="14"/>
      <c r="T7" s="14"/>
      <c r="U7" s="14"/>
      <c r="V7" s="14"/>
      <c r="W7" s="14"/>
      <c r="X7" s="14"/>
      <c r="Y7" s="14"/>
      <c r="Z7" s="14"/>
      <c r="AA7" s="5"/>
      <c r="AB7" s="5"/>
      <c r="AC7" s="5"/>
      <c r="AD7" s="5"/>
    </row>
    <row r="8" spans="1:30" x14ac:dyDescent="0.2">
      <c r="A8" s="53" t="s">
        <v>232</v>
      </c>
      <c r="B8" s="48" t="s">
        <v>25</v>
      </c>
      <c r="C8" s="50" t="s">
        <v>185</v>
      </c>
      <c r="D8" s="35" t="s">
        <v>189</v>
      </c>
      <c r="E8" s="29">
        <v>1</v>
      </c>
      <c r="F8" s="53" t="s">
        <v>182</v>
      </c>
      <c r="G8" s="27">
        <v>0</v>
      </c>
      <c r="H8" s="27">
        <v>0</v>
      </c>
      <c r="I8" s="27">
        <v>11440</v>
      </c>
      <c r="J8" s="28">
        <f t="shared" ref="J8:J71" si="0">SUM(G8:I8)</f>
        <v>11440</v>
      </c>
      <c r="K8" s="13"/>
      <c r="L8" s="13"/>
      <c r="M8" s="13"/>
      <c r="N8" s="13"/>
      <c r="O8" s="13"/>
      <c r="P8" s="13"/>
      <c r="Q8" s="13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53" t="s">
        <v>233</v>
      </c>
      <c r="B9" s="48" t="s">
        <v>25</v>
      </c>
      <c r="C9" s="50" t="s">
        <v>186</v>
      </c>
      <c r="D9" s="35" t="s">
        <v>189</v>
      </c>
      <c r="E9" s="29">
        <v>1</v>
      </c>
      <c r="F9" s="53" t="s">
        <v>183</v>
      </c>
      <c r="G9" s="27">
        <v>0</v>
      </c>
      <c r="H9" s="27">
        <v>0</v>
      </c>
      <c r="I9" s="27">
        <v>11440</v>
      </c>
      <c r="J9" s="28">
        <f t="shared" si="0"/>
        <v>11440</v>
      </c>
      <c r="K9" s="13"/>
      <c r="L9" s="13"/>
      <c r="M9" s="13"/>
      <c r="N9" s="13"/>
      <c r="O9" s="13"/>
      <c r="P9" s="13"/>
      <c r="Q9" s="13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53" t="s">
        <v>234</v>
      </c>
      <c r="B10" s="48" t="s">
        <v>25</v>
      </c>
      <c r="C10" s="50" t="s">
        <v>187</v>
      </c>
      <c r="D10" s="35" t="s">
        <v>190</v>
      </c>
      <c r="E10" s="29">
        <v>1</v>
      </c>
      <c r="F10" s="53" t="s">
        <v>184</v>
      </c>
      <c r="G10" s="27">
        <v>0</v>
      </c>
      <c r="H10" s="27">
        <v>2860</v>
      </c>
      <c r="I10" s="27">
        <v>11440</v>
      </c>
      <c r="J10" s="28">
        <f t="shared" si="0"/>
        <v>14300</v>
      </c>
      <c r="K10" s="13"/>
      <c r="L10" s="13"/>
      <c r="M10" s="13"/>
      <c r="N10" s="13"/>
      <c r="O10" s="13"/>
      <c r="P10" s="13"/>
      <c r="Q10" s="13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53" t="s">
        <v>197</v>
      </c>
      <c r="B11" s="48" t="s">
        <v>25</v>
      </c>
      <c r="C11" s="50" t="s">
        <v>188</v>
      </c>
      <c r="D11" s="35" t="s">
        <v>189</v>
      </c>
      <c r="E11" s="29">
        <v>1</v>
      </c>
      <c r="F11" s="53" t="s">
        <v>575</v>
      </c>
      <c r="G11" s="27">
        <v>0</v>
      </c>
      <c r="H11" s="27">
        <v>0</v>
      </c>
      <c r="I11" s="27">
        <v>11440</v>
      </c>
      <c r="J11" s="28">
        <f t="shared" si="0"/>
        <v>11440</v>
      </c>
      <c r="K11" s="13"/>
      <c r="L11" s="13"/>
      <c r="M11" s="13"/>
      <c r="N11" s="13"/>
      <c r="O11" s="13"/>
      <c r="P11" s="13"/>
      <c r="Q11" s="13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ht="15.75" customHeight="1" x14ac:dyDescent="0.2">
      <c r="A12" s="54" t="s">
        <v>192</v>
      </c>
      <c r="B12" s="48" t="s">
        <v>25</v>
      </c>
      <c r="C12" s="52" t="s">
        <v>192</v>
      </c>
      <c r="D12" s="35" t="s">
        <v>192</v>
      </c>
      <c r="E12" s="29">
        <v>1</v>
      </c>
      <c r="F12" s="54" t="s">
        <v>192</v>
      </c>
      <c r="G12" s="27">
        <v>0</v>
      </c>
      <c r="H12" s="27">
        <v>0</v>
      </c>
      <c r="I12" s="27">
        <v>0</v>
      </c>
      <c r="J12" s="28">
        <f t="shared" si="0"/>
        <v>0</v>
      </c>
      <c r="K12" s="13"/>
      <c r="L12" s="13"/>
      <c r="M12" s="13"/>
      <c r="N12" s="13"/>
      <c r="O12" s="13"/>
      <c r="P12" s="13"/>
      <c r="Q12" s="13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ht="15.75" customHeight="1" x14ac:dyDescent="0.2">
      <c r="A13" s="54" t="s">
        <v>192</v>
      </c>
      <c r="B13" s="48" t="s">
        <v>27</v>
      </c>
      <c r="C13" s="52" t="s">
        <v>192</v>
      </c>
      <c r="D13" s="35" t="s">
        <v>192</v>
      </c>
      <c r="E13" s="29">
        <v>1</v>
      </c>
      <c r="F13" s="54" t="s">
        <v>192</v>
      </c>
      <c r="G13" s="27">
        <v>0</v>
      </c>
      <c r="H13" s="27">
        <v>0</v>
      </c>
      <c r="I13" s="27">
        <v>0</v>
      </c>
      <c r="J13" s="28">
        <f t="shared" si="0"/>
        <v>0</v>
      </c>
      <c r="K13" s="13"/>
      <c r="L13" s="13"/>
      <c r="M13" s="13"/>
      <c r="N13" s="13"/>
      <c r="O13" s="13"/>
      <c r="P13" s="13"/>
      <c r="Q13" s="13"/>
      <c r="R13" s="49"/>
      <c r="S13" s="49"/>
      <c r="T13" s="49"/>
      <c r="U13" s="49"/>
      <c r="V13" s="49"/>
      <c r="W13" s="49"/>
      <c r="X13" s="49"/>
      <c r="Y13" s="49"/>
      <c r="Z13" s="49"/>
      <c r="AA13" s="5"/>
      <c r="AB13" s="5"/>
      <c r="AC13" s="5"/>
      <c r="AD13" s="5"/>
    </row>
    <row r="14" spans="1:30" x14ac:dyDescent="0.2">
      <c r="A14" s="53" t="s">
        <v>195</v>
      </c>
      <c r="B14" s="48" t="s">
        <v>27</v>
      </c>
      <c r="C14" s="50" t="s">
        <v>198</v>
      </c>
      <c r="D14" s="35" t="s">
        <v>190</v>
      </c>
      <c r="E14" s="29">
        <v>1</v>
      </c>
      <c r="F14" s="53" t="s">
        <v>193</v>
      </c>
      <c r="G14" s="27">
        <v>0</v>
      </c>
      <c r="H14" s="27">
        <v>1865.22</v>
      </c>
      <c r="I14" s="27">
        <v>7460.87</v>
      </c>
      <c r="J14" s="28">
        <f t="shared" si="0"/>
        <v>9326.09</v>
      </c>
      <c r="K14" s="13"/>
      <c r="L14" s="13"/>
      <c r="M14" s="13"/>
      <c r="N14" s="13"/>
      <c r="O14" s="13"/>
      <c r="P14" s="13"/>
      <c r="Q14" s="13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53" t="s">
        <v>196</v>
      </c>
      <c r="B15" s="48" t="s">
        <v>27</v>
      </c>
      <c r="C15" s="50" t="s">
        <v>199</v>
      </c>
      <c r="D15" s="35" t="s">
        <v>190</v>
      </c>
      <c r="E15" s="29">
        <v>1</v>
      </c>
      <c r="F15" s="53" t="s">
        <v>194</v>
      </c>
      <c r="G15" s="27">
        <v>0</v>
      </c>
      <c r="H15" s="27">
        <v>1865.22</v>
      </c>
      <c r="I15" s="27">
        <v>7460.87</v>
      </c>
      <c r="J15" s="28">
        <f t="shared" si="0"/>
        <v>9326.09</v>
      </c>
      <c r="K15" s="13"/>
      <c r="L15" s="13"/>
      <c r="M15" s="13"/>
      <c r="N15" s="13"/>
      <c r="O15" s="13"/>
      <c r="P15" s="13"/>
      <c r="Q15" s="13"/>
      <c r="R15" s="49"/>
      <c r="S15" s="49"/>
      <c r="T15" s="49"/>
      <c r="U15" s="49"/>
      <c r="V15" s="49"/>
      <c r="W15" s="49"/>
      <c r="X15" s="49"/>
      <c r="Y15" s="49"/>
      <c r="Z15" s="49"/>
      <c r="AA15" s="5"/>
      <c r="AB15" s="5"/>
      <c r="AC15" s="5"/>
      <c r="AD15" s="5"/>
    </row>
    <row r="16" spans="1:30" x14ac:dyDescent="0.2">
      <c r="A16" s="53" t="s">
        <v>200</v>
      </c>
      <c r="B16" s="48" t="s">
        <v>27</v>
      </c>
      <c r="C16" s="52" t="s">
        <v>192</v>
      </c>
      <c r="D16" s="35" t="s">
        <v>192</v>
      </c>
      <c r="E16" s="29">
        <v>1</v>
      </c>
      <c r="F16" s="54" t="s">
        <v>192</v>
      </c>
      <c r="G16" s="27">
        <v>0</v>
      </c>
      <c r="H16" s="27">
        <v>0</v>
      </c>
      <c r="I16" s="27">
        <v>0</v>
      </c>
      <c r="J16" s="28">
        <f t="shared" si="0"/>
        <v>0</v>
      </c>
      <c r="K16" s="13"/>
      <c r="L16" s="13"/>
      <c r="M16" s="13"/>
      <c r="N16" s="13"/>
      <c r="O16" s="13"/>
      <c r="P16" s="13"/>
      <c r="Q16" s="13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1" t="s">
        <v>530</v>
      </c>
      <c r="B17" s="48" t="s">
        <v>29</v>
      </c>
      <c r="C17" s="48" t="s">
        <v>186</v>
      </c>
      <c r="D17" s="35" t="s">
        <v>190</v>
      </c>
      <c r="E17" s="29">
        <v>1</v>
      </c>
      <c r="F17" s="53" t="s">
        <v>201</v>
      </c>
      <c r="G17" s="27">
        <v>0</v>
      </c>
      <c r="H17" s="27">
        <v>1568.48</v>
      </c>
      <c r="I17" s="27">
        <v>6273.92</v>
      </c>
      <c r="J17" s="28">
        <f t="shared" si="0"/>
        <v>7842.4</v>
      </c>
      <c r="K17" s="13"/>
      <c r="L17" s="13"/>
      <c r="M17" s="13"/>
      <c r="N17" s="13"/>
      <c r="O17" s="13"/>
      <c r="P17" s="13"/>
      <c r="Q17" s="13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s="106" customFormat="1" x14ac:dyDescent="0.2">
      <c r="A18" s="89" t="s">
        <v>192</v>
      </c>
      <c r="B18" s="57" t="s">
        <v>27</v>
      </c>
      <c r="C18" s="68" t="s">
        <v>192</v>
      </c>
      <c r="D18" s="57" t="s">
        <v>192</v>
      </c>
      <c r="E18" s="118">
        <v>1</v>
      </c>
      <c r="F18" s="89" t="s">
        <v>192</v>
      </c>
      <c r="G18" s="103">
        <v>0</v>
      </c>
      <c r="H18" s="103">
        <v>0</v>
      </c>
      <c r="I18" s="103">
        <v>0</v>
      </c>
      <c r="J18" s="99">
        <f t="shared" si="0"/>
        <v>0</v>
      </c>
      <c r="K18" s="104"/>
      <c r="L18" s="104"/>
      <c r="M18" s="104"/>
      <c r="N18" s="104"/>
      <c r="O18" s="104"/>
      <c r="P18" s="104"/>
      <c r="Q18" s="104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</row>
    <row r="19" spans="1:30" s="106" customFormat="1" x14ac:dyDescent="0.2">
      <c r="A19" s="89" t="s">
        <v>192</v>
      </c>
      <c r="B19" s="57" t="s">
        <v>27</v>
      </c>
      <c r="C19" s="68" t="s">
        <v>192</v>
      </c>
      <c r="D19" s="57" t="s">
        <v>192</v>
      </c>
      <c r="E19" s="118">
        <v>1</v>
      </c>
      <c r="F19" s="89" t="s">
        <v>192</v>
      </c>
      <c r="G19" s="103">
        <v>0</v>
      </c>
      <c r="H19" s="103">
        <v>0</v>
      </c>
      <c r="I19" s="103">
        <v>0</v>
      </c>
      <c r="J19" s="99">
        <f t="shared" si="0"/>
        <v>0</v>
      </c>
      <c r="K19" s="104"/>
      <c r="L19" s="104"/>
      <c r="M19" s="104"/>
      <c r="N19" s="104"/>
      <c r="O19" s="104"/>
      <c r="P19" s="104"/>
      <c r="Q19" s="104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</row>
    <row r="20" spans="1:30" x14ac:dyDescent="0.2">
      <c r="A20" s="53" t="s">
        <v>266</v>
      </c>
      <c r="B20" s="35" t="s">
        <v>27</v>
      </c>
      <c r="C20" s="50" t="s">
        <v>186</v>
      </c>
      <c r="D20" s="35" t="s">
        <v>190</v>
      </c>
      <c r="E20" s="29">
        <v>1</v>
      </c>
      <c r="F20" s="53" t="s">
        <v>202</v>
      </c>
      <c r="G20" s="27">
        <v>0</v>
      </c>
      <c r="H20" s="27">
        <v>1865.22</v>
      </c>
      <c r="I20" s="27">
        <v>7460.87</v>
      </c>
      <c r="J20" s="28">
        <f t="shared" si="0"/>
        <v>9326.09</v>
      </c>
      <c r="K20" s="13"/>
      <c r="L20" s="13"/>
      <c r="M20" s="13"/>
      <c r="N20" s="13"/>
      <c r="O20" s="13"/>
      <c r="P20" s="13"/>
      <c r="Q20" s="13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</row>
    <row r="21" spans="1:30" x14ac:dyDescent="0.2">
      <c r="A21" s="53" t="s">
        <v>204</v>
      </c>
      <c r="B21" s="35" t="s">
        <v>27</v>
      </c>
      <c r="C21" s="50" t="s">
        <v>186</v>
      </c>
      <c r="D21" s="35" t="s">
        <v>190</v>
      </c>
      <c r="E21" s="29">
        <v>1</v>
      </c>
      <c r="F21" s="53" t="s">
        <v>203</v>
      </c>
      <c r="G21" s="27">
        <v>0</v>
      </c>
      <c r="H21" s="27">
        <v>1865.22</v>
      </c>
      <c r="I21" s="27">
        <v>7460.87</v>
      </c>
      <c r="J21" s="28">
        <f t="shared" si="0"/>
        <v>9326.09</v>
      </c>
      <c r="K21" s="13"/>
      <c r="L21" s="13"/>
      <c r="M21" s="13"/>
      <c r="N21" s="13"/>
      <c r="O21" s="13"/>
      <c r="P21" s="13"/>
      <c r="Q21" s="13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</row>
    <row r="22" spans="1:30" x14ac:dyDescent="0.2">
      <c r="A22" s="54" t="s">
        <v>192</v>
      </c>
      <c r="B22" s="35" t="s">
        <v>27</v>
      </c>
      <c r="C22" s="52" t="s">
        <v>206</v>
      </c>
      <c r="D22" s="35" t="s">
        <v>192</v>
      </c>
      <c r="E22" s="29">
        <v>1</v>
      </c>
      <c r="F22" s="54" t="s">
        <v>192</v>
      </c>
      <c r="G22" s="27">
        <v>0</v>
      </c>
      <c r="H22" s="27">
        <v>0</v>
      </c>
      <c r="I22" s="27">
        <v>0</v>
      </c>
      <c r="J22" s="28">
        <f t="shared" si="0"/>
        <v>0</v>
      </c>
      <c r="K22" s="13"/>
      <c r="L22" s="13"/>
      <c r="M22" s="13"/>
      <c r="N22" s="13"/>
      <c r="O22" s="13"/>
      <c r="P22" s="13"/>
      <c r="Q22" s="13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54" t="s">
        <v>192</v>
      </c>
      <c r="B23" s="35" t="s">
        <v>27</v>
      </c>
      <c r="C23" s="52" t="s">
        <v>207</v>
      </c>
      <c r="D23" s="35" t="s">
        <v>192</v>
      </c>
      <c r="E23" s="29">
        <v>1</v>
      </c>
      <c r="F23" s="54" t="s">
        <v>192</v>
      </c>
      <c r="G23" s="27">
        <v>0</v>
      </c>
      <c r="H23" s="27">
        <v>0</v>
      </c>
      <c r="I23" s="27">
        <v>0</v>
      </c>
      <c r="J23" s="28">
        <f t="shared" si="0"/>
        <v>0</v>
      </c>
      <c r="K23" s="13"/>
      <c r="L23" s="13"/>
      <c r="M23" s="13"/>
      <c r="N23" s="13"/>
      <c r="O23" s="13"/>
      <c r="P23" s="13"/>
      <c r="Q23" s="13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53" t="s">
        <v>210</v>
      </c>
      <c r="B24" s="35" t="s">
        <v>27</v>
      </c>
      <c r="C24" s="50" t="s">
        <v>213</v>
      </c>
      <c r="D24" s="35" t="s">
        <v>190</v>
      </c>
      <c r="E24" s="29">
        <v>1</v>
      </c>
      <c r="F24" s="53" t="s">
        <v>208</v>
      </c>
      <c r="G24" s="27">
        <v>0</v>
      </c>
      <c r="H24" s="27">
        <v>1865.22</v>
      </c>
      <c r="I24" s="27">
        <v>7460.87</v>
      </c>
      <c r="J24" s="28">
        <f t="shared" si="0"/>
        <v>9326.09</v>
      </c>
      <c r="K24" s="13"/>
      <c r="L24" s="13"/>
      <c r="M24" s="13"/>
      <c r="N24" s="13"/>
      <c r="O24" s="13"/>
      <c r="P24" s="13"/>
      <c r="Q24" s="13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54" t="s">
        <v>192</v>
      </c>
      <c r="B25" s="35" t="s">
        <v>27</v>
      </c>
      <c r="C25" s="52" t="s">
        <v>192</v>
      </c>
      <c r="D25" s="35" t="s">
        <v>192</v>
      </c>
      <c r="E25" s="29">
        <v>1</v>
      </c>
      <c r="F25" s="54" t="s">
        <v>192</v>
      </c>
      <c r="G25" s="27">
        <v>0</v>
      </c>
      <c r="H25" s="27">
        <v>0</v>
      </c>
      <c r="I25" s="27">
        <v>0</v>
      </c>
      <c r="J25" s="28">
        <f t="shared" si="0"/>
        <v>0</v>
      </c>
      <c r="K25" s="13"/>
      <c r="L25" s="13"/>
      <c r="M25" s="13"/>
      <c r="N25" s="13"/>
      <c r="O25" s="13"/>
      <c r="P25" s="13"/>
      <c r="Q25" s="13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53" t="s">
        <v>211</v>
      </c>
      <c r="B26" s="35" t="s">
        <v>27</v>
      </c>
      <c r="C26" s="50" t="s">
        <v>214</v>
      </c>
      <c r="D26" s="35" t="s">
        <v>190</v>
      </c>
      <c r="E26" s="29">
        <v>1</v>
      </c>
      <c r="F26" s="53" t="s">
        <v>209</v>
      </c>
      <c r="G26" s="27">
        <v>0</v>
      </c>
      <c r="H26" s="27">
        <v>1865.22</v>
      </c>
      <c r="I26" s="27">
        <v>7460.87</v>
      </c>
      <c r="J26" s="28">
        <f t="shared" si="0"/>
        <v>9326.09</v>
      </c>
      <c r="K26" s="13"/>
      <c r="L26" s="13"/>
      <c r="M26" s="13"/>
      <c r="N26" s="13"/>
      <c r="O26" s="13"/>
      <c r="P26" s="13"/>
      <c r="Q26" s="13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53" t="s">
        <v>197</v>
      </c>
      <c r="B27" s="35" t="s">
        <v>27</v>
      </c>
      <c r="C27" s="52" t="s">
        <v>192</v>
      </c>
      <c r="D27" s="35" t="s">
        <v>192</v>
      </c>
      <c r="E27" s="29">
        <v>1</v>
      </c>
      <c r="F27" s="54" t="s">
        <v>192</v>
      </c>
      <c r="G27" s="27">
        <v>0</v>
      </c>
      <c r="H27" s="27">
        <v>0</v>
      </c>
      <c r="I27" s="27">
        <v>0</v>
      </c>
      <c r="J27" s="28">
        <f t="shared" si="0"/>
        <v>0</v>
      </c>
      <c r="K27" s="13"/>
      <c r="L27" s="13"/>
      <c r="M27" s="13"/>
      <c r="N27" s="13"/>
      <c r="O27" s="13"/>
      <c r="P27" s="13"/>
      <c r="Q27" s="13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53" t="s">
        <v>197</v>
      </c>
      <c r="B28" s="35" t="s">
        <v>27</v>
      </c>
      <c r="C28" s="52" t="s">
        <v>192</v>
      </c>
      <c r="D28" s="35" t="s">
        <v>192</v>
      </c>
      <c r="E28" s="29">
        <v>1</v>
      </c>
      <c r="F28" s="54" t="s">
        <v>192</v>
      </c>
      <c r="G28" s="27">
        <v>0</v>
      </c>
      <c r="H28" s="27">
        <v>0</v>
      </c>
      <c r="I28" s="27">
        <v>0</v>
      </c>
      <c r="J28" s="28">
        <f t="shared" si="0"/>
        <v>0</v>
      </c>
      <c r="K28" s="13"/>
      <c r="L28" s="13"/>
      <c r="M28" s="13"/>
      <c r="N28" s="13"/>
      <c r="O28" s="13"/>
      <c r="P28" s="13"/>
      <c r="Q28" s="13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53" t="s">
        <v>197</v>
      </c>
      <c r="B29" s="35" t="s">
        <v>27</v>
      </c>
      <c r="C29" s="52" t="s">
        <v>192</v>
      </c>
      <c r="D29" s="35" t="s">
        <v>192</v>
      </c>
      <c r="E29" s="29">
        <v>1</v>
      </c>
      <c r="F29" s="54" t="s">
        <v>192</v>
      </c>
      <c r="G29" s="27">
        <v>0</v>
      </c>
      <c r="H29" s="27">
        <v>0</v>
      </c>
      <c r="I29" s="27">
        <v>0</v>
      </c>
      <c r="J29" s="28">
        <f t="shared" si="0"/>
        <v>0</v>
      </c>
      <c r="K29" s="13"/>
      <c r="L29" s="13"/>
      <c r="M29" s="13"/>
      <c r="N29" s="13"/>
      <c r="O29" s="13"/>
      <c r="P29" s="13"/>
      <c r="Q29" s="13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53" t="s">
        <v>217</v>
      </c>
      <c r="B30" s="35" t="s">
        <v>27</v>
      </c>
      <c r="C30" s="50" t="s">
        <v>219</v>
      </c>
      <c r="D30" s="35" t="s">
        <v>190</v>
      </c>
      <c r="E30" s="29">
        <v>1</v>
      </c>
      <c r="F30" s="53" t="s">
        <v>216</v>
      </c>
      <c r="G30" s="27">
        <v>0</v>
      </c>
      <c r="H30" s="27">
        <v>1865.22</v>
      </c>
      <c r="I30" s="27">
        <v>7460.87</v>
      </c>
      <c r="J30" s="28">
        <f t="shared" si="0"/>
        <v>9326.09</v>
      </c>
      <c r="K30" s="13"/>
      <c r="L30" s="13"/>
      <c r="M30" s="13"/>
      <c r="N30" s="13"/>
      <c r="O30" s="13"/>
      <c r="P30" s="13"/>
      <c r="Q30" s="13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53" t="s">
        <v>218</v>
      </c>
      <c r="B31" s="35" t="s">
        <v>27</v>
      </c>
      <c r="C31" s="50" t="s">
        <v>212</v>
      </c>
      <c r="D31" s="35" t="s">
        <v>190</v>
      </c>
      <c r="E31" s="29">
        <v>1</v>
      </c>
      <c r="F31" s="81" t="s">
        <v>577</v>
      </c>
      <c r="G31" s="27">
        <v>0</v>
      </c>
      <c r="H31" s="27">
        <v>1865.22</v>
      </c>
      <c r="I31" s="27">
        <v>7460.87</v>
      </c>
      <c r="J31" s="28">
        <f t="shared" si="0"/>
        <v>9326.09</v>
      </c>
      <c r="K31" s="13"/>
      <c r="L31" s="13"/>
      <c r="M31" s="13"/>
      <c r="N31" s="13"/>
      <c r="O31" s="13"/>
      <c r="P31" s="13"/>
      <c r="Q31" s="13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54" t="s">
        <v>192</v>
      </c>
      <c r="B32" s="35" t="s">
        <v>27</v>
      </c>
      <c r="C32" s="52" t="s">
        <v>192</v>
      </c>
      <c r="D32" s="35" t="s">
        <v>192</v>
      </c>
      <c r="E32" s="29">
        <v>1</v>
      </c>
      <c r="F32" s="54" t="s">
        <v>192</v>
      </c>
      <c r="G32" s="27">
        <v>0</v>
      </c>
      <c r="H32" s="27">
        <v>0</v>
      </c>
      <c r="I32" s="27">
        <v>0</v>
      </c>
      <c r="J32" s="28">
        <f t="shared" si="0"/>
        <v>0</v>
      </c>
      <c r="K32" s="13"/>
      <c r="L32" s="13"/>
      <c r="M32" s="13"/>
      <c r="N32" s="13"/>
      <c r="O32" s="13"/>
      <c r="P32" s="13"/>
      <c r="Q32" s="13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54" t="s">
        <v>192</v>
      </c>
      <c r="B33" s="35" t="s">
        <v>27</v>
      </c>
      <c r="C33" s="52" t="s">
        <v>192</v>
      </c>
      <c r="D33" s="35" t="s">
        <v>192</v>
      </c>
      <c r="E33" s="29">
        <v>1</v>
      </c>
      <c r="F33" s="54" t="s">
        <v>192</v>
      </c>
      <c r="G33" s="27">
        <v>0</v>
      </c>
      <c r="H33" s="27">
        <v>0</v>
      </c>
      <c r="I33" s="27">
        <v>0</v>
      </c>
      <c r="J33" s="28">
        <f t="shared" si="0"/>
        <v>0</v>
      </c>
      <c r="K33" s="13"/>
      <c r="L33" s="13"/>
      <c r="M33" s="13"/>
      <c r="N33" s="13"/>
      <c r="O33" s="13"/>
      <c r="P33" s="13"/>
      <c r="Q33" s="13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54" t="s">
        <v>192</v>
      </c>
      <c r="B34" s="35" t="s">
        <v>27</v>
      </c>
      <c r="C34" s="52" t="s">
        <v>192</v>
      </c>
      <c r="D34" s="35" t="s">
        <v>192</v>
      </c>
      <c r="E34" s="29">
        <v>1</v>
      </c>
      <c r="F34" s="54" t="s">
        <v>192</v>
      </c>
      <c r="G34" s="27">
        <v>0</v>
      </c>
      <c r="H34" s="27">
        <v>0</v>
      </c>
      <c r="I34" s="27">
        <v>0</v>
      </c>
      <c r="J34" s="28">
        <f t="shared" si="0"/>
        <v>0</v>
      </c>
      <c r="K34" s="13"/>
      <c r="L34" s="13"/>
      <c r="M34" s="13"/>
      <c r="N34" s="13"/>
      <c r="O34" s="13"/>
      <c r="P34" s="13"/>
      <c r="Q34" s="13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81" t="s">
        <v>204</v>
      </c>
      <c r="B35" s="35" t="s">
        <v>27</v>
      </c>
      <c r="C35" s="55" t="s">
        <v>215</v>
      </c>
      <c r="D35" s="35" t="s">
        <v>190</v>
      </c>
      <c r="E35" s="29">
        <v>1</v>
      </c>
      <c r="F35" s="81" t="s">
        <v>576</v>
      </c>
      <c r="G35" s="27">
        <v>0</v>
      </c>
      <c r="H35" s="27">
        <v>1865.22</v>
      </c>
      <c r="I35" s="27">
        <v>7460.87</v>
      </c>
      <c r="J35" s="28">
        <f t="shared" si="0"/>
        <v>9326.09</v>
      </c>
      <c r="K35" s="13"/>
      <c r="L35" s="13"/>
      <c r="M35" s="13"/>
      <c r="N35" s="13"/>
      <c r="O35" s="13"/>
      <c r="P35" s="13"/>
      <c r="Q35" s="13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s="106" customFormat="1" x14ac:dyDescent="0.2">
      <c r="A36" s="56" t="s">
        <v>221</v>
      </c>
      <c r="B36" s="57" t="s">
        <v>29</v>
      </c>
      <c r="C36" s="58" t="s">
        <v>186</v>
      </c>
      <c r="D36" s="57" t="s">
        <v>190</v>
      </c>
      <c r="E36" s="118">
        <v>1</v>
      </c>
      <c r="F36" s="88" t="s">
        <v>270</v>
      </c>
      <c r="G36" s="103">
        <v>0</v>
      </c>
      <c r="H36" s="103">
        <v>1568.48</v>
      </c>
      <c r="I36" s="103">
        <v>6273.92</v>
      </c>
      <c r="J36" s="99">
        <f t="shared" si="0"/>
        <v>7842.4</v>
      </c>
      <c r="K36" s="104"/>
      <c r="L36" s="104"/>
      <c r="M36" s="104"/>
      <c r="N36" s="104"/>
      <c r="O36" s="104"/>
      <c r="P36" s="104"/>
      <c r="Q36" s="104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</row>
    <row r="37" spans="1:30" s="106" customFormat="1" x14ac:dyDescent="0.2">
      <c r="A37" s="119" t="s">
        <v>242</v>
      </c>
      <c r="B37" s="57" t="s">
        <v>29</v>
      </c>
      <c r="C37" s="101" t="s">
        <v>185</v>
      </c>
      <c r="D37" s="57" t="s">
        <v>190</v>
      </c>
      <c r="E37" s="118">
        <v>1</v>
      </c>
      <c r="F37" s="119" t="s">
        <v>229</v>
      </c>
      <c r="G37" s="103">
        <v>0</v>
      </c>
      <c r="H37" s="103">
        <v>1568.48</v>
      </c>
      <c r="I37" s="103">
        <v>6273.92</v>
      </c>
      <c r="J37" s="99">
        <f t="shared" si="0"/>
        <v>7842.4</v>
      </c>
      <c r="K37" s="104"/>
      <c r="L37" s="104"/>
      <c r="M37" s="104"/>
      <c r="N37" s="104"/>
      <c r="O37" s="104"/>
      <c r="P37" s="104"/>
      <c r="Q37" s="104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</row>
    <row r="38" spans="1:30" s="106" customFormat="1" x14ac:dyDescent="0.2">
      <c r="A38" s="56" t="s">
        <v>239</v>
      </c>
      <c r="B38" s="57" t="s">
        <v>29</v>
      </c>
      <c r="C38" s="58" t="s">
        <v>212</v>
      </c>
      <c r="D38" s="57" t="s">
        <v>190</v>
      </c>
      <c r="E38" s="118">
        <v>1</v>
      </c>
      <c r="F38" s="56" t="s">
        <v>222</v>
      </c>
      <c r="G38" s="103">
        <v>0</v>
      </c>
      <c r="H38" s="103">
        <v>1568.48</v>
      </c>
      <c r="I38" s="103">
        <v>6273.92</v>
      </c>
      <c r="J38" s="99">
        <f t="shared" si="0"/>
        <v>7842.4</v>
      </c>
      <c r="K38" s="104"/>
      <c r="L38" s="104"/>
      <c r="M38" s="104"/>
      <c r="N38" s="104"/>
      <c r="O38" s="104"/>
      <c r="P38" s="104"/>
      <c r="Q38" s="104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</row>
    <row r="39" spans="1:30" s="106" customFormat="1" x14ac:dyDescent="0.2">
      <c r="A39" s="119" t="s">
        <v>530</v>
      </c>
      <c r="B39" s="57" t="s">
        <v>29</v>
      </c>
      <c r="C39" s="101" t="s">
        <v>186</v>
      </c>
      <c r="D39" s="57" t="s">
        <v>190</v>
      </c>
      <c r="E39" s="118">
        <v>1</v>
      </c>
      <c r="F39" s="119" t="s">
        <v>531</v>
      </c>
      <c r="G39" s="103">
        <v>0</v>
      </c>
      <c r="H39" s="103">
        <v>1568.48</v>
      </c>
      <c r="I39" s="103">
        <v>6273.92</v>
      </c>
      <c r="J39" s="99">
        <f t="shared" si="0"/>
        <v>7842.4</v>
      </c>
      <c r="K39" s="104"/>
      <c r="L39" s="104"/>
      <c r="M39" s="104"/>
      <c r="N39" s="104"/>
      <c r="O39" s="104"/>
      <c r="P39" s="104"/>
      <c r="Q39" s="104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</row>
    <row r="40" spans="1:30" s="106" customFormat="1" x14ac:dyDescent="0.2">
      <c r="A40" s="56" t="s">
        <v>238</v>
      </c>
      <c r="B40" s="57" t="s">
        <v>29</v>
      </c>
      <c r="C40" s="58" t="s">
        <v>188</v>
      </c>
      <c r="D40" s="57" t="s">
        <v>189</v>
      </c>
      <c r="E40" s="118">
        <v>1</v>
      </c>
      <c r="F40" s="56" t="s">
        <v>223</v>
      </c>
      <c r="G40" s="103">
        <v>0</v>
      </c>
      <c r="H40" s="103">
        <v>0</v>
      </c>
      <c r="I40" s="103">
        <v>6273.92</v>
      </c>
      <c r="J40" s="99">
        <f t="shared" si="0"/>
        <v>6273.92</v>
      </c>
      <c r="K40" s="104"/>
      <c r="L40" s="104"/>
      <c r="M40" s="104"/>
      <c r="N40" s="104"/>
      <c r="O40" s="104"/>
      <c r="P40" s="104"/>
      <c r="Q40" s="104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1:30" s="106" customFormat="1" x14ac:dyDescent="0.2">
      <c r="A41" s="56" t="s">
        <v>237</v>
      </c>
      <c r="B41" s="57" t="s">
        <v>29</v>
      </c>
      <c r="C41" s="58" t="s">
        <v>235</v>
      </c>
      <c r="D41" s="57" t="s">
        <v>190</v>
      </c>
      <c r="E41" s="118">
        <v>1</v>
      </c>
      <c r="F41" s="56" t="s">
        <v>224</v>
      </c>
      <c r="G41" s="103">
        <v>0</v>
      </c>
      <c r="H41" s="103">
        <v>1568.48</v>
      </c>
      <c r="I41" s="103">
        <v>6273.92</v>
      </c>
      <c r="J41" s="99">
        <f t="shared" si="0"/>
        <v>7842.4</v>
      </c>
      <c r="K41" s="104"/>
      <c r="L41" s="104"/>
      <c r="M41" s="104"/>
      <c r="N41" s="104"/>
      <c r="O41" s="104"/>
      <c r="P41" s="104"/>
      <c r="Q41" s="104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2" spans="1:30" s="106" customFormat="1" x14ac:dyDescent="0.2">
      <c r="A42" s="56" t="s">
        <v>236</v>
      </c>
      <c r="B42" s="57" t="s">
        <v>29</v>
      </c>
      <c r="C42" s="58" t="s">
        <v>185</v>
      </c>
      <c r="D42" s="57" t="s">
        <v>190</v>
      </c>
      <c r="E42" s="118">
        <v>1</v>
      </c>
      <c r="F42" s="56" t="s">
        <v>225</v>
      </c>
      <c r="G42" s="103">
        <v>0</v>
      </c>
      <c r="H42" s="103">
        <v>1568.48</v>
      </c>
      <c r="I42" s="103">
        <v>6273.92</v>
      </c>
      <c r="J42" s="99">
        <f t="shared" si="0"/>
        <v>7842.4</v>
      </c>
      <c r="K42" s="104"/>
      <c r="L42" s="104"/>
      <c r="M42" s="104"/>
      <c r="N42" s="104"/>
      <c r="O42" s="104"/>
      <c r="P42" s="104"/>
      <c r="Q42" s="104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</row>
    <row r="43" spans="1:30" s="106" customFormat="1" x14ac:dyDescent="0.2">
      <c r="A43" s="56" t="s">
        <v>236</v>
      </c>
      <c r="B43" s="57" t="s">
        <v>29</v>
      </c>
      <c r="C43" s="58" t="s">
        <v>185</v>
      </c>
      <c r="D43" s="57" t="s">
        <v>190</v>
      </c>
      <c r="E43" s="118">
        <v>1</v>
      </c>
      <c r="F43" s="56" t="s">
        <v>226</v>
      </c>
      <c r="G43" s="103">
        <v>0</v>
      </c>
      <c r="H43" s="103">
        <v>1568.48</v>
      </c>
      <c r="I43" s="103">
        <v>6273.92</v>
      </c>
      <c r="J43" s="99">
        <f t="shared" si="0"/>
        <v>7842.4</v>
      </c>
      <c r="K43" s="104"/>
      <c r="L43" s="104"/>
      <c r="M43" s="104"/>
      <c r="N43" s="104"/>
      <c r="O43" s="104"/>
      <c r="P43" s="104"/>
      <c r="Q43" s="104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4" spans="1:30" s="106" customFormat="1" x14ac:dyDescent="0.2">
      <c r="A44" s="119" t="s">
        <v>242</v>
      </c>
      <c r="B44" s="57" t="s">
        <v>29</v>
      </c>
      <c r="C44" s="101" t="s">
        <v>212</v>
      </c>
      <c r="D44" s="57" t="s">
        <v>190</v>
      </c>
      <c r="E44" s="118">
        <v>1</v>
      </c>
      <c r="F44" s="119" t="s">
        <v>540</v>
      </c>
      <c r="G44" s="103">
        <v>0</v>
      </c>
      <c r="H44" s="103">
        <v>1568.48</v>
      </c>
      <c r="I44" s="103">
        <v>6273.92</v>
      </c>
      <c r="J44" s="99">
        <f t="shared" si="0"/>
        <v>7842.4</v>
      </c>
      <c r="K44" s="104"/>
      <c r="L44" s="104"/>
      <c r="M44" s="104"/>
      <c r="N44" s="104"/>
      <c r="O44" s="104"/>
      <c r="P44" s="104"/>
      <c r="Q44" s="104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</row>
    <row r="45" spans="1:30" x14ac:dyDescent="0.2">
      <c r="A45" s="56" t="s">
        <v>240</v>
      </c>
      <c r="B45" s="57" t="s">
        <v>29</v>
      </c>
      <c r="C45" s="58" t="s">
        <v>213</v>
      </c>
      <c r="D45" s="35" t="s">
        <v>190</v>
      </c>
      <c r="E45" s="29">
        <v>1</v>
      </c>
      <c r="F45" s="53" t="s">
        <v>227</v>
      </c>
      <c r="G45" s="27">
        <v>0</v>
      </c>
      <c r="H45" s="27">
        <v>1568.48</v>
      </c>
      <c r="I45" s="27">
        <v>6273.92</v>
      </c>
      <c r="J45" s="28">
        <f t="shared" si="0"/>
        <v>7842.4</v>
      </c>
      <c r="K45" s="13"/>
      <c r="L45" s="13"/>
      <c r="M45" s="13"/>
      <c r="N45" s="13"/>
      <c r="O45" s="13"/>
      <c r="P45" s="13"/>
      <c r="Q45" s="13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</row>
    <row r="46" spans="1:30" x14ac:dyDescent="0.2">
      <c r="A46" s="56" t="s">
        <v>243</v>
      </c>
      <c r="B46" s="57" t="s">
        <v>29</v>
      </c>
      <c r="C46" s="58" t="s">
        <v>186</v>
      </c>
      <c r="D46" s="35" t="s">
        <v>190</v>
      </c>
      <c r="E46" s="29">
        <v>1</v>
      </c>
      <c r="F46" s="53" t="s">
        <v>228</v>
      </c>
      <c r="G46" s="27">
        <v>0</v>
      </c>
      <c r="H46" s="27">
        <v>1568.48</v>
      </c>
      <c r="I46" s="27">
        <v>6273.92</v>
      </c>
      <c r="J46" s="28">
        <f t="shared" si="0"/>
        <v>7842.4</v>
      </c>
      <c r="K46" s="13"/>
      <c r="L46" s="13"/>
      <c r="M46" s="13"/>
      <c r="N46" s="13"/>
      <c r="O46" s="13"/>
      <c r="P46" s="13"/>
      <c r="Q46" s="13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x14ac:dyDescent="0.2">
      <c r="A47" s="56" t="s">
        <v>242</v>
      </c>
      <c r="B47" s="57" t="s">
        <v>29</v>
      </c>
      <c r="C47" s="58" t="s">
        <v>241</v>
      </c>
      <c r="D47" s="35" t="s">
        <v>190</v>
      </c>
      <c r="E47" s="29">
        <v>1</v>
      </c>
      <c r="F47" s="53" t="s">
        <v>229</v>
      </c>
      <c r="G47" s="27">
        <v>0</v>
      </c>
      <c r="H47" s="27">
        <v>1568.48</v>
      </c>
      <c r="I47" s="27">
        <v>6273.92</v>
      </c>
      <c r="J47" s="28">
        <f t="shared" si="0"/>
        <v>7842.4</v>
      </c>
      <c r="K47" s="13"/>
      <c r="L47" s="13"/>
      <c r="M47" s="13"/>
      <c r="N47" s="13"/>
      <c r="O47" s="13"/>
      <c r="P47" s="13"/>
      <c r="Q47" s="13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x14ac:dyDescent="0.2">
      <c r="A48" s="56" t="s">
        <v>243</v>
      </c>
      <c r="B48" s="57" t="s">
        <v>29</v>
      </c>
      <c r="C48" s="58" t="s">
        <v>186</v>
      </c>
      <c r="D48" s="35" t="s">
        <v>190</v>
      </c>
      <c r="E48" s="29">
        <v>1</v>
      </c>
      <c r="F48" s="53" t="s">
        <v>230</v>
      </c>
      <c r="G48" s="27">
        <v>0</v>
      </c>
      <c r="H48" s="27">
        <v>1568.48</v>
      </c>
      <c r="I48" s="27">
        <v>6273.92</v>
      </c>
      <c r="J48" s="28">
        <f t="shared" si="0"/>
        <v>7842.4</v>
      </c>
      <c r="K48" s="13"/>
      <c r="L48" s="13"/>
      <c r="M48" s="13"/>
      <c r="N48" s="13"/>
      <c r="O48" s="13"/>
      <c r="P48" s="13"/>
      <c r="Q48" s="13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x14ac:dyDescent="0.2">
      <c r="A49" s="56" t="s">
        <v>244</v>
      </c>
      <c r="B49" s="57" t="s">
        <v>29</v>
      </c>
      <c r="C49" s="58" t="s">
        <v>187</v>
      </c>
      <c r="D49" s="35" t="s">
        <v>190</v>
      </c>
      <c r="E49" s="29">
        <v>1</v>
      </c>
      <c r="F49" s="53" t="s">
        <v>231</v>
      </c>
      <c r="G49" s="27">
        <v>0</v>
      </c>
      <c r="H49" s="27">
        <v>1568.48</v>
      </c>
      <c r="I49" s="27">
        <v>6273.92</v>
      </c>
      <c r="J49" s="28">
        <f t="shared" si="0"/>
        <v>7842.4</v>
      </c>
      <c r="K49" s="13"/>
      <c r="L49" s="13"/>
      <c r="M49" s="13"/>
      <c r="N49" s="13"/>
      <c r="O49" s="13"/>
      <c r="P49" s="13"/>
      <c r="Q49" s="13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x14ac:dyDescent="0.2">
      <c r="A50" s="82" t="s">
        <v>572</v>
      </c>
      <c r="B50" s="59" t="s">
        <v>29</v>
      </c>
      <c r="C50" s="83" t="s">
        <v>186</v>
      </c>
      <c r="D50" s="35" t="s">
        <v>190</v>
      </c>
      <c r="E50" s="29">
        <v>1</v>
      </c>
      <c r="F50" s="82" t="s">
        <v>306</v>
      </c>
      <c r="G50" s="27">
        <v>0</v>
      </c>
      <c r="H50" s="27">
        <v>1568.48</v>
      </c>
      <c r="I50" s="27">
        <v>6273.92</v>
      </c>
      <c r="J50" s="28">
        <f t="shared" si="0"/>
        <v>7842.4</v>
      </c>
      <c r="K50" s="13"/>
      <c r="L50" s="13"/>
      <c r="M50" s="13"/>
      <c r="N50" s="13"/>
      <c r="O50" s="13"/>
      <c r="P50" s="13"/>
      <c r="Q50" s="13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x14ac:dyDescent="0.2">
      <c r="A51" s="54" t="s">
        <v>192</v>
      </c>
      <c r="B51" s="57" t="s">
        <v>29</v>
      </c>
      <c r="C51" s="52" t="s">
        <v>192</v>
      </c>
      <c r="D51" s="50" t="s">
        <v>192</v>
      </c>
      <c r="E51" s="29">
        <v>1</v>
      </c>
      <c r="F51" s="54" t="s">
        <v>192</v>
      </c>
      <c r="G51" s="27">
        <v>0</v>
      </c>
      <c r="H51" s="27">
        <v>0</v>
      </c>
      <c r="I51" s="27">
        <v>0</v>
      </c>
      <c r="J51" s="28">
        <f t="shared" si="0"/>
        <v>0</v>
      </c>
      <c r="K51" s="13"/>
      <c r="L51" s="13"/>
      <c r="M51" s="13"/>
      <c r="N51" s="13"/>
      <c r="O51" s="13"/>
      <c r="P51" s="13"/>
      <c r="Q51" s="13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x14ac:dyDescent="0.2">
      <c r="A52" s="54" t="s">
        <v>192</v>
      </c>
      <c r="B52" s="57" t="s">
        <v>29</v>
      </c>
      <c r="C52" s="52" t="s">
        <v>192</v>
      </c>
      <c r="D52" s="50" t="s">
        <v>192</v>
      </c>
      <c r="E52" s="29">
        <v>1</v>
      </c>
      <c r="F52" s="54" t="s">
        <v>192</v>
      </c>
      <c r="G52" s="27">
        <v>0</v>
      </c>
      <c r="H52" s="27">
        <v>0</v>
      </c>
      <c r="I52" s="27">
        <v>0</v>
      </c>
      <c r="J52" s="28">
        <f t="shared" si="0"/>
        <v>0</v>
      </c>
      <c r="K52" s="13"/>
      <c r="L52" s="13"/>
      <c r="M52" s="13"/>
      <c r="N52" s="13"/>
      <c r="O52" s="13"/>
      <c r="P52" s="13"/>
      <c r="Q52" s="13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x14ac:dyDescent="0.2">
      <c r="A53" s="54" t="s">
        <v>192</v>
      </c>
      <c r="B53" s="57" t="s">
        <v>29</v>
      </c>
      <c r="C53" s="52" t="s">
        <v>192</v>
      </c>
      <c r="D53" s="50" t="s">
        <v>192</v>
      </c>
      <c r="E53" s="29">
        <v>1</v>
      </c>
      <c r="F53" s="54" t="s">
        <v>192</v>
      </c>
      <c r="G53" s="27">
        <v>0</v>
      </c>
      <c r="H53" s="27">
        <v>0</v>
      </c>
      <c r="I53" s="27">
        <v>0</v>
      </c>
      <c r="J53" s="28">
        <f t="shared" si="0"/>
        <v>0</v>
      </c>
      <c r="K53" s="13"/>
      <c r="L53" s="13"/>
      <c r="M53" s="13"/>
      <c r="N53" s="13"/>
      <c r="O53" s="13"/>
      <c r="P53" s="13"/>
      <c r="Q53" s="13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x14ac:dyDescent="0.2">
      <c r="A54" s="54" t="s">
        <v>192</v>
      </c>
      <c r="B54" s="57" t="s">
        <v>29</v>
      </c>
      <c r="C54" s="52" t="s">
        <v>192</v>
      </c>
      <c r="D54" s="50" t="s">
        <v>192</v>
      </c>
      <c r="E54" s="29">
        <v>1</v>
      </c>
      <c r="F54" s="54" t="s">
        <v>192</v>
      </c>
      <c r="G54" s="27">
        <v>0</v>
      </c>
      <c r="H54" s="27">
        <v>0</v>
      </c>
      <c r="I54" s="27">
        <v>0</v>
      </c>
      <c r="J54" s="28">
        <f t="shared" si="0"/>
        <v>0</v>
      </c>
      <c r="K54" s="13"/>
      <c r="L54" s="13"/>
      <c r="M54" s="13"/>
      <c r="N54" s="13"/>
      <c r="O54" s="13"/>
      <c r="P54" s="13"/>
      <c r="Q54" s="13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54" t="s">
        <v>192</v>
      </c>
      <c r="B55" s="57" t="s">
        <v>29</v>
      </c>
      <c r="C55" s="52" t="s">
        <v>192</v>
      </c>
      <c r="D55" s="50" t="s">
        <v>192</v>
      </c>
      <c r="E55" s="29">
        <v>1</v>
      </c>
      <c r="F55" s="54" t="s">
        <v>192</v>
      </c>
      <c r="G55" s="27">
        <v>0</v>
      </c>
      <c r="H55" s="27">
        <v>0</v>
      </c>
      <c r="I55" s="27">
        <v>0</v>
      </c>
      <c r="J55" s="28">
        <f t="shared" si="0"/>
        <v>0</v>
      </c>
      <c r="K55" s="13"/>
      <c r="L55" s="13"/>
      <c r="M55" s="13"/>
      <c r="N55" s="13"/>
      <c r="O55" s="13"/>
      <c r="P55" s="13"/>
      <c r="Q55" s="13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54" t="s">
        <v>192</v>
      </c>
      <c r="B56" s="57" t="s">
        <v>29</v>
      </c>
      <c r="C56" s="52" t="s">
        <v>192</v>
      </c>
      <c r="D56" s="50" t="s">
        <v>192</v>
      </c>
      <c r="E56" s="29">
        <v>1</v>
      </c>
      <c r="F56" s="54" t="s">
        <v>192</v>
      </c>
      <c r="G56" s="27">
        <v>0</v>
      </c>
      <c r="H56" s="27">
        <v>0</v>
      </c>
      <c r="I56" s="27">
        <v>0</v>
      </c>
      <c r="J56" s="28">
        <f t="shared" si="0"/>
        <v>0</v>
      </c>
      <c r="K56" s="13"/>
      <c r="L56" s="13"/>
      <c r="M56" s="13"/>
      <c r="N56" s="13"/>
      <c r="O56" s="13"/>
      <c r="P56" s="13"/>
      <c r="Q56" s="13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54" t="s">
        <v>192</v>
      </c>
      <c r="B57" s="57" t="s">
        <v>29</v>
      </c>
      <c r="C57" s="52" t="s">
        <v>192</v>
      </c>
      <c r="D57" s="50" t="s">
        <v>192</v>
      </c>
      <c r="E57" s="29">
        <v>1</v>
      </c>
      <c r="F57" s="54" t="s">
        <v>192</v>
      </c>
      <c r="G57" s="27">
        <v>0</v>
      </c>
      <c r="H57" s="27">
        <v>0</v>
      </c>
      <c r="I57" s="27">
        <v>0</v>
      </c>
      <c r="J57" s="28">
        <f t="shared" si="0"/>
        <v>0</v>
      </c>
      <c r="K57" s="13"/>
      <c r="L57" s="13"/>
      <c r="M57" s="13"/>
      <c r="N57" s="13"/>
      <c r="O57" s="13"/>
      <c r="P57" s="13"/>
      <c r="Q57" s="13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54" t="s">
        <v>192</v>
      </c>
      <c r="B58" s="57" t="s">
        <v>29</v>
      </c>
      <c r="C58" s="52" t="s">
        <v>192</v>
      </c>
      <c r="D58" s="50" t="s">
        <v>192</v>
      </c>
      <c r="E58" s="29">
        <v>1</v>
      </c>
      <c r="F58" s="54" t="s">
        <v>192</v>
      </c>
      <c r="G58" s="27">
        <v>0</v>
      </c>
      <c r="H58" s="27">
        <v>0</v>
      </c>
      <c r="I58" s="27">
        <v>0</v>
      </c>
      <c r="J58" s="28">
        <f t="shared" si="0"/>
        <v>0</v>
      </c>
      <c r="K58" s="13"/>
      <c r="L58" s="13"/>
      <c r="M58" s="13"/>
      <c r="N58" s="13"/>
      <c r="O58" s="13"/>
      <c r="P58" s="13"/>
      <c r="Q58" s="13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54" t="s">
        <v>192</v>
      </c>
      <c r="B59" s="57" t="s">
        <v>29</v>
      </c>
      <c r="C59" s="52" t="s">
        <v>192</v>
      </c>
      <c r="D59" s="50" t="s">
        <v>192</v>
      </c>
      <c r="E59" s="29">
        <v>1</v>
      </c>
      <c r="F59" s="54" t="s">
        <v>192</v>
      </c>
      <c r="G59" s="27">
        <v>0</v>
      </c>
      <c r="H59" s="27">
        <v>0</v>
      </c>
      <c r="I59" s="27">
        <v>0</v>
      </c>
      <c r="J59" s="28">
        <f t="shared" si="0"/>
        <v>0</v>
      </c>
      <c r="K59" s="13"/>
      <c r="L59" s="13"/>
      <c r="M59" s="13"/>
      <c r="N59" s="13"/>
      <c r="O59" s="13"/>
      <c r="P59" s="13"/>
      <c r="Q59" s="13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54" t="s">
        <v>192</v>
      </c>
      <c r="B60" s="57" t="s">
        <v>29</v>
      </c>
      <c r="C60" s="52" t="s">
        <v>192</v>
      </c>
      <c r="D60" s="50" t="s">
        <v>192</v>
      </c>
      <c r="E60" s="29">
        <v>1</v>
      </c>
      <c r="F60" s="54" t="s">
        <v>192</v>
      </c>
      <c r="G60" s="27">
        <v>0</v>
      </c>
      <c r="H60" s="27">
        <v>0</v>
      </c>
      <c r="I60" s="27">
        <v>0</v>
      </c>
      <c r="J60" s="28">
        <f t="shared" si="0"/>
        <v>0</v>
      </c>
      <c r="K60" s="13"/>
      <c r="L60" s="13"/>
      <c r="M60" s="13"/>
      <c r="N60" s="13"/>
      <c r="O60" s="13"/>
      <c r="P60" s="13"/>
      <c r="Q60" s="13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54" t="s">
        <v>192</v>
      </c>
      <c r="B61" s="57" t="s">
        <v>29</v>
      </c>
      <c r="C61" s="52" t="s">
        <v>192</v>
      </c>
      <c r="D61" s="50" t="s">
        <v>192</v>
      </c>
      <c r="E61" s="29">
        <v>1</v>
      </c>
      <c r="F61" s="54" t="s">
        <v>192</v>
      </c>
      <c r="G61" s="27">
        <v>0</v>
      </c>
      <c r="H61" s="27">
        <v>0</v>
      </c>
      <c r="I61" s="27">
        <v>0</v>
      </c>
      <c r="J61" s="28">
        <f t="shared" si="0"/>
        <v>0</v>
      </c>
      <c r="K61" s="13"/>
      <c r="L61" s="13"/>
      <c r="M61" s="13"/>
      <c r="N61" s="13"/>
      <c r="O61" s="13"/>
      <c r="P61" s="13"/>
      <c r="Q61" s="13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54" t="s">
        <v>192</v>
      </c>
      <c r="B62" s="57" t="s">
        <v>29</v>
      </c>
      <c r="C62" s="52" t="s">
        <v>192</v>
      </c>
      <c r="D62" s="50" t="s">
        <v>192</v>
      </c>
      <c r="E62" s="29">
        <v>1</v>
      </c>
      <c r="F62" s="54" t="s">
        <v>192</v>
      </c>
      <c r="G62" s="27">
        <v>0</v>
      </c>
      <c r="H62" s="27">
        <v>0</v>
      </c>
      <c r="I62" s="27">
        <v>0</v>
      </c>
      <c r="J62" s="28">
        <f t="shared" si="0"/>
        <v>0</v>
      </c>
      <c r="K62" s="13"/>
      <c r="L62" s="13"/>
      <c r="M62" s="13"/>
      <c r="N62" s="13"/>
      <c r="O62" s="13"/>
      <c r="P62" s="13"/>
      <c r="Q62" s="13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54" t="s">
        <v>192</v>
      </c>
      <c r="B63" s="57" t="s">
        <v>29</v>
      </c>
      <c r="C63" s="52" t="s">
        <v>192</v>
      </c>
      <c r="D63" s="50" t="s">
        <v>192</v>
      </c>
      <c r="E63" s="29">
        <v>1</v>
      </c>
      <c r="F63" s="54" t="s">
        <v>192</v>
      </c>
      <c r="G63" s="27">
        <v>0</v>
      </c>
      <c r="H63" s="27">
        <v>0</v>
      </c>
      <c r="I63" s="27">
        <v>0</v>
      </c>
      <c r="J63" s="28">
        <f t="shared" si="0"/>
        <v>0</v>
      </c>
      <c r="K63" s="13"/>
      <c r="L63" s="13"/>
      <c r="M63" s="13"/>
      <c r="N63" s="13"/>
      <c r="O63" s="13"/>
      <c r="P63" s="13"/>
      <c r="Q63" s="13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54" t="s">
        <v>192</v>
      </c>
      <c r="B64" s="57" t="s">
        <v>29</v>
      </c>
      <c r="C64" s="52" t="s">
        <v>192</v>
      </c>
      <c r="D64" s="50" t="s">
        <v>192</v>
      </c>
      <c r="E64" s="29">
        <v>1</v>
      </c>
      <c r="F64" s="54" t="s">
        <v>192</v>
      </c>
      <c r="G64" s="27">
        <v>0</v>
      </c>
      <c r="H64" s="27">
        <v>0</v>
      </c>
      <c r="I64" s="27">
        <v>0</v>
      </c>
      <c r="J64" s="28">
        <f t="shared" si="0"/>
        <v>0</v>
      </c>
      <c r="K64" s="13"/>
      <c r="L64" s="13"/>
      <c r="M64" s="13"/>
      <c r="N64" s="13"/>
      <c r="O64" s="13"/>
      <c r="P64" s="13"/>
      <c r="Q64" s="13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54" t="s">
        <v>192</v>
      </c>
      <c r="B65" s="57" t="s">
        <v>29</v>
      </c>
      <c r="C65" s="52" t="s">
        <v>192</v>
      </c>
      <c r="D65" s="50" t="s">
        <v>192</v>
      </c>
      <c r="E65" s="29">
        <v>1</v>
      </c>
      <c r="F65" s="54" t="s">
        <v>192</v>
      </c>
      <c r="G65" s="27">
        <v>0</v>
      </c>
      <c r="H65" s="27">
        <v>0</v>
      </c>
      <c r="I65" s="27">
        <v>0</v>
      </c>
      <c r="J65" s="28">
        <f t="shared" si="0"/>
        <v>0</v>
      </c>
      <c r="K65" s="13"/>
      <c r="L65" s="13"/>
      <c r="M65" s="13"/>
      <c r="N65" s="13"/>
      <c r="O65" s="13"/>
      <c r="P65" s="13"/>
      <c r="Q65" s="13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54" t="s">
        <v>192</v>
      </c>
      <c r="B66" s="57" t="s">
        <v>29</v>
      </c>
      <c r="C66" s="52" t="s">
        <v>192</v>
      </c>
      <c r="D66" s="50" t="s">
        <v>192</v>
      </c>
      <c r="E66" s="29">
        <v>1</v>
      </c>
      <c r="F66" s="54" t="s">
        <v>192</v>
      </c>
      <c r="G66" s="27">
        <v>0</v>
      </c>
      <c r="H66" s="27">
        <v>0</v>
      </c>
      <c r="I66" s="27">
        <v>0</v>
      </c>
      <c r="J66" s="28">
        <f t="shared" si="0"/>
        <v>0</v>
      </c>
      <c r="K66" s="13"/>
      <c r="L66" s="13"/>
      <c r="M66" s="13"/>
      <c r="N66" s="13"/>
      <c r="O66" s="13"/>
      <c r="P66" s="13"/>
      <c r="Q66" s="13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A67" s="54" t="s">
        <v>192</v>
      </c>
      <c r="B67" s="57" t="s">
        <v>29</v>
      </c>
      <c r="C67" s="52" t="s">
        <v>192</v>
      </c>
      <c r="D67" s="50" t="s">
        <v>192</v>
      </c>
      <c r="E67" s="29">
        <v>1</v>
      </c>
      <c r="F67" s="54" t="s">
        <v>192</v>
      </c>
      <c r="G67" s="27">
        <v>0</v>
      </c>
      <c r="H67" s="27">
        <v>0</v>
      </c>
      <c r="I67" s="27">
        <v>0</v>
      </c>
      <c r="J67" s="28">
        <f t="shared" si="0"/>
        <v>0</v>
      </c>
      <c r="K67" s="13"/>
      <c r="L67" s="13"/>
      <c r="M67" s="13"/>
      <c r="N67" s="13"/>
      <c r="O67" s="13"/>
      <c r="P67" s="13"/>
      <c r="Q67" s="13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A68" s="54" t="s">
        <v>192</v>
      </c>
      <c r="B68" s="57" t="s">
        <v>29</v>
      </c>
      <c r="C68" s="52" t="s">
        <v>192</v>
      </c>
      <c r="D68" s="50" t="s">
        <v>192</v>
      </c>
      <c r="E68" s="29">
        <v>1</v>
      </c>
      <c r="F68" s="54" t="s">
        <v>192</v>
      </c>
      <c r="G68" s="27">
        <v>0</v>
      </c>
      <c r="H68" s="27">
        <v>0</v>
      </c>
      <c r="I68" s="27">
        <v>0</v>
      </c>
      <c r="J68" s="28">
        <f t="shared" si="0"/>
        <v>0</v>
      </c>
      <c r="K68" s="13"/>
      <c r="L68" s="13"/>
      <c r="M68" s="13"/>
      <c r="N68" s="13"/>
      <c r="O68" s="13"/>
      <c r="P68" s="13"/>
      <c r="Q68" s="13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51" t="s">
        <v>205</v>
      </c>
      <c r="B69" s="57" t="s">
        <v>31</v>
      </c>
      <c r="C69" s="101" t="s">
        <v>185</v>
      </c>
      <c r="D69" s="35" t="s">
        <v>190</v>
      </c>
      <c r="E69" s="29">
        <v>1</v>
      </c>
      <c r="F69" s="82" t="s">
        <v>560</v>
      </c>
      <c r="G69" s="27">
        <v>0</v>
      </c>
      <c r="H69" s="27">
        <v>1441.31</v>
      </c>
      <c r="I69" s="27">
        <v>5765.22</v>
      </c>
      <c r="J69" s="28">
        <f t="shared" si="0"/>
        <v>7206.5300000000007</v>
      </c>
      <c r="K69" s="13"/>
      <c r="L69" s="13"/>
      <c r="M69" s="13"/>
      <c r="N69" s="13"/>
      <c r="O69" s="13"/>
      <c r="P69" s="13"/>
      <c r="Q69" s="13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56" t="s">
        <v>249</v>
      </c>
      <c r="B70" s="57" t="s">
        <v>31</v>
      </c>
      <c r="C70" s="58" t="s">
        <v>212</v>
      </c>
      <c r="D70" s="35" t="s">
        <v>190</v>
      </c>
      <c r="E70" s="29">
        <v>1</v>
      </c>
      <c r="F70" s="53" t="s">
        <v>245</v>
      </c>
      <c r="G70" s="27">
        <v>0</v>
      </c>
      <c r="H70" s="27">
        <v>1441.31</v>
      </c>
      <c r="I70" s="27">
        <v>5765.22</v>
      </c>
      <c r="J70" s="28">
        <f t="shared" si="0"/>
        <v>7206.5300000000007</v>
      </c>
      <c r="K70" s="13"/>
      <c r="L70" s="13"/>
      <c r="M70" s="13"/>
      <c r="N70" s="13"/>
      <c r="O70" s="13"/>
      <c r="P70" s="13"/>
      <c r="Q70" s="13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56" t="s">
        <v>250</v>
      </c>
      <c r="B71" s="57" t="s">
        <v>31</v>
      </c>
      <c r="C71" s="58" t="s">
        <v>212</v>
      </c>
      <c r="D71" s="35" t="s">
        <v>189</v>
      </c>
      <c r="E71" s="29">
        <v>1</v>
      </c>
      <c r="F71" s="53" t="s">
        <v>246</v>
      </c>
      <c r="G71" s="27">
        <v>0</v>
      </c>
      <c r="H71" s="27">
        <v>0</v>
      </c>
      <c r="I71" s="27">
        <v>5765.22</v>
      </c>
      <c r="J71" s="28">
        <f t="shared" si="0"/>
        <v>5765.22</v>
      </c>
      <c r="K71" s="13"/>
      <c r="L71" s="13"/>
      <c r="M71" s="13"/>
      <c r="N71" s="13"/>
      <c r="O71" s="13"/>
      <c r="P71" s="13"/>
      <c r="Q71" s="13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ht="15.75" customHeight="1" x14ac:dyDescent="0.2">
      <c r="A72" s="56" t="s">
        <v>251</v>
      </c>
      <c r="B72" s="57" t="s">
        <v>31</v>
      </c>
      <c r="C72" s="58" t="s">
        <v>252</v>
      </c>
      <c r="D72" s="35" t="s">
        <v>190</v>
      </c>
      <c r="E72" s="29">
        <v>1</v>
      </c>
      <c r="F72" s="53" t="s">
        <v>247</v>
      </c>
      <c r="G72" s="27">
        <v>0</v>
      </c>
      <c r="H72" s="27">
        <v>1441.31</v>
      </c>
      <c r="I72" s="27">
        <v>5765.22</v>
      </c>
      <c r="J72" s="28">
        <f t="shared" ref="J72:J135" si="1">SUM(G72:I72)</f>
        <v>7206.5300000000007</v>
      </c>
      <c r="K72" s="13"/>
      <c r="L72" s="13"/>
      <c r="M72" s="13"/>
      <c r="N72" s="13"/>
      <c r="O72" s="13"/>
      <c r="P72" s="13"/>
      <c r="Q72" s="13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x14ac:dyDescent="0.2">
      <c r="A73" s="51" t="s">
        <v>259</v>
      </c>
      <c r="B73" s="35" t="s">
        <v>31</v>
      </c>
      <c r="C73" s="50" t="s">
        <v>253</v>
      </c>
      <c r="D73" s="35" t="s">
        <v>189</v>
      </c>
      <c r="E73" s="29">
        <v>1</v>
      </c>
      <c r="F73" s="53" t="s">
        <v>248</v>
      </c>
      <c r="G73" s="27">
        <v>0</v>
      </c>
      <c r="H73" s="27">
        <v>0</v>
      </c>
      <c r="I73" s="27">
        <v>5765.22</v>
      </c>
      <c r="J73" s="28">
        <f t="shared" si="1"/>
        <v>5765.22</v>
      </c>
      <c r="K73" s="13"/>
      <c r="L73" s="13"/>
      <c r="M73" s="13"/>
      <c r="N73" s="13"/>
      <c r="O73" s="13"/>
      <c r="P73" s="13"/>
      <c r="Q73" s="13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x14ac:dyDescent="0.2">
      <c r="A74" s="51" t="s">
        <v>258</v>
      </c>
      <c r="B74" s="35" t="s">
        <v>31</v>
      </c>
      <c r="C74" s="58" t="s">
        <v>215</v>
      </c>
      <c r="D74" s="35" t="s">
        <v>190</v>
      </c>
      <c r="E74" s="60">
        <v>1</v>
      </c>
      <c r="F74" s="53" t="s">
        <v>254</v>
      </c>
      <c r="G74" s="27">
        <v>0</v>
      </c>
      <c r="H74" s="27">
        <v>1441.31</v>
      </c>
      <c r="I74" s="27">
        <v>5765.22</v>
      </c>
      <c r="J74" s="28">
        <f t="shared" si="1"/>
        <v>7206.5300000000007</v>
      </c>
      <c r="K74" s="13"/>
      <c r="L74" s="13"/>
      <c r="M74" s="13"/>
      <c r="N74" s="13"/>
      <c r="O74" s="13"/>
      <c r="P74" s="13"/>
      <c r="Q74" s="13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x14ac:dyDescent="0.2">
      <c r="A75" s="51" t="s">
        <v>205</v>
      </c>
      <c r="B75" s="35" t="s">
        <v>31</v>
      </c>
      <c r="C75" s="58" t="s">
        <v>257</v>
      </c>
      <c r="D75" s="35" t="s">
        <v>190</v>
      </c>
      <c r="E75" s="60">
        <v>1</v>
      </c>
      <c r="F75" s="53" t="s">
        <v>255</v>
      </c>
      <c r="G75" s="27">
        <v>0</v>
      </c>
      <c r="H75" s="27">
        <v>1441.31</v>
      </c>
      <c r="I75" s="27">
        <v>5765.22</v>
      </c>
      <c r="J75" s="28">
        <f t="shared" si="1"/>
        <v>7206.5300000000007</v>
      </c>
      <c r="K75" s="13"/>
      <c r="L75" s="13"/>
      <c r="M75" s="13"/>
      <c r="N75" s="13"/>
      <c r="O75" s="13"/>
      <c r="P75" s="13"/>
      <c r="Q75" s="13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x14ac:dyDescent="0.2">
      <c r="A76" s="51" t="s">
        <v>205</v>
      </c>
      <c r="B76" s="35" t="s">
        <v>31</v>
      </c>
      <c r="C76" s="58" t="s">
        <v>185</v>
      </c>
      <c r="D76" s="35" t="s">
        <v>190</v>
      </c>
      <c r="E76" s="60">
        <v>1</v>
      </c>
      <c r="F76" s="53" t="s">
        <v>256</v>
      </c>
      <c r="G76" s="27">
        <v>0</v>
      </c>
      <c r="H76" s="27">
        <v>1441.31</v>
      </c>
      <c r="I76" s="27">
        <v>5765.22</v>
      </c>
      <c r="J76" s="28">
        <f t="shared" si="1"/>
        <v>7206.5300000000007</v>
      </c>
      <c r="K76" s="13"/>
      <c r="L76" s="13"/>
      <c r="M76" s="13"/>
      <c r="N76" s="13"/>
      <c r="O76" s="13"/>
      <c r="P76" s="13"/>
      <c r="Q76" s="13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x14ac:dyDescent="0.2">
      <c r="A77" s="126" t="s">
        <v>205</v>
      </c>
      <c r="B77" s="35" t="s">
        <v>31</v>
      </c>
      <c r="C77" s="101" t="s">
        <v>185</v>
      </c>
      <c r="D77" s="35" t="s">
        <v>192</v>
      </c>
      <c r="E77" s="60">
        <v>1</v>
      </c>
      <c r="F77" s="82" t="s">
        <v>561</v>
      </c>
      <c r="G77" s="27">
        <v>0</v>
      </c>
      <c r="H77" s="27">
        <v>1441.31</v>
      </c>
      <c r="I77" s="27">
        <v>5765.22</v>
      </c>
      <c r="J77" s="28">
        <f t="shared" si="1"/>
        <v>7206.5300000000007</v>
      </c>
      <c r="K77" s="13"/>
      <c r="L77" s="13"/>
      <c r="M77" s="13"/>
      <c r="N77" s="13"/>
      <c r="O77" s="13"/>
      <c r="P77" s="13"/>
      <c r="Q77" s="13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126" t="s">
        <v>205</v>
      </c>
      <c r="B78" s="35" t="s">
        <v>31</v>
      </c>
      <c r="C78" s="101" t="s">
        <v>185</v>
      </c>
      <c r="D78" s="35" t="s">
        <v>192</v>
      </c>
      <c r="E78" s="60">
        <v>1</v>
      </c>
      <c r="F78" s="82" t="s">
        <v>562</v>
      </c>
      <c r="G78" s="27">
        <v>0</v>
      </c>
      <c r="H78" s="27">
        <v>1441.31</v>
      </c>
      <c r="I78" s="27">
        <v>5765.22</v>
      </c>
      <c r="J78" s="28">
        <f t="shared" si="1"/>
        <v>7206.5300000000007</v>
      </c>
      <c r="K78" s="13"/>
      <c r="L78" s="13"/>
      <c r="M78" s="13"/>
      <c r="N78" s="13"/>
      <c r="O78" s="13"/>
      <c r="P78" s="13"/>
      <c r="Q78" s="13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126" t="s">
        <v>205</v>
      </c>
      <c r="B79" s="35" t="s">
        <v>31</v>
      </c>
      <c r="C79" s="101" t="s">
        <v>185</v>
      </c>
      <c r="D79" s="35" t="s">
        <v>190</v>
      </c>
      <c r="E79" s="60">
        <v>1</v>
      </c>
      <c r="F79" s="82" t="s">
        <v>563</v>
      </c>
      <c r="G79" s="27">
        <v>0</v>
      </c>
      <c r="H79" s="27">
        <v>1441.31</v>
      </c>
      <c r="I79" s="27">
        <v>5765.22</v>
      </c>
      <c r="J79" s="28">
        <f t="shared" si="1"/>
        <v>7206.5300000000007</v>
      </c>
      <c r="K79" s="13"/>
      <c r="L79" s="13"/>
      <c r="M79" s="13"/>
      <c r="N79" s="13"/>
      <c r="O79" s="13"/>
      <c r="P79" s="13"/>
      <c r="Q79" s="13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x14ac:dyDescent="0.2">
      <c r="A80" s="61" t="s">
        <v>205</v>
      </c>
      <c r="B80" s="35" t="s">
        <v>31</v>
      </c>
      <c r="C80" s="50" t="s">
        <v>191</v>
      </c>
      <c r="D80" s="35" t="s">
        <v>190</v>
      </c>
      <c r="E80" s="60">
        <v>1</v>
      </c>
      <c r="F80" s="53" t="s">
        <v>260</v>
      </c>
      <c r="G80" s="27">
        <v>0</v>
      </c>
      <c r="H80" s="27">
        <v>1441.31</v>
      </c>
      <c r="I80" s="27">
        <v>5765.22</v>
      </c>
      <c r="J80" s="28">
        <f t="shared" si="1"/>
        <v>7206.5300000000007</v>
      </c>
      <c r="K80" s="13"/>
      <c r="L80" s="13"/>
      <c r="M80" s="13"/>
      <c r="N80" s="13"/>
      <c r="O80" s="13"/>
      <c r="P80" s="13"/>
      <c r="Q80" s="13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x14ac:dyDescent="0.2">
      <c r="A81" s="126" t="s">
        <v>205</v>
      </c>
      <c r="B81" s="35" t="s">
        <v>31</v>
      </c>
      <c r="C81" s="83" t="s">
        <v>186</v>
      </c>
      <c r="D81" s="35" t="s">
        <v>192</v>
      </c>
      <c r="E81" s="60">
        <v>1</v>
      </c>
      <c r="F81" s="82" t="s">
        <v>564</v>
      </c>
      <c r="G81" s="27">
        <v>0</v>
      </c>
      <c r="H81" s="27">
        <v>1441.31</v>
      </c>
      <c r="I81" s="27">
        <v>5765.22</v>
      </c>
      <c r="J81" s="28">
        <f t="shared" si="1"/>
        <v>7206.5300000000007</v>
      </c>
      <c r="K81" s="13"/>
      <c r="L81" s="13"/>
      <c r="M81" s="13"/>
      <c r="N81" s="13"/>
      <c r="O81" s="13"/>
      <c r="P81" s="13"/>
      <c r="Q81" s="13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126" t="s">
        <v>205</v>
      </c>
      <c r="B82" s="35" t="s">
        <v>31</v>
      </c>
      <c r="C82" s="83" t="s">
        <v>186</v>
      </c>
      <c r="D82" s="35" t="s">
        <v>192</v>
      </c>
      <c r="E82" s="60">
        <v>1</v>
      </c>
      <c r="F82" s="82" t="s">
        <v>565</v>
      </c>
      <c r="G82" s="27">
        <v>0</v>
      </c>
      <c r="H82" s="27">
        <v>1441.31</v>
      </c>
      <c r="I82" s="27">
        <v>5765.22</v>
      </c>
      <c r="J82" s="28">
        <f t="shared" si="1"/>
        <v>7206.5300000000007</v>
      </c>
      <c r="K82" s="13"/>
      <c r="L82" s="13"/>
      <c r="M82" s="13"/>
      <c r="N82" s="13"/>
      <c r="O82" s="13"/>
      <c r="P82" s="13"/>
      <c r="Q82" s="13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s="106" customFormat="1" x14ac:dyDescent="0.2">
      <c r="A83" s="107" t="s">
        <v>205</v>
      </c>
      <c r="B83" s="59" t="s">
        <v>31</v>
      </c>
      <c r="C83" s="101" t="s">
        <v>185</v>
      </c>
      <c r="D83" s="57" t="s">
        <v>190</v>
      </c>
      <c r="E83" s="97">
        <v>1</v>
      </c>
      <c r="F83" s="119" t="s">
        <v>532</v>
      </c>
      <c r="G83" s="103">
        <v>0</v>
      </c>
      <c r="H83" s="103">
        <v>1441.31</v>
      </c>
      <c r="I83" s="103">
        <v>5765.22</v>
      </c>
      <c r="J83" s="99">
        <f t="shared" si="1"/>
        <v>7206.5300000000007</v>
      </c>
      <c r="K83" s="104"/>
      <c r="L83" s="104"/>
      <c r="M83" s="104"/>
      <c r="N83" s="104"/>
      <c r="O83" s="104"/>
      <c r="P83" s="104"/>
      <c r="Q83" s="104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</row>
    <row r="84" spans="1:30" s="106" customFormat="1" x14ac:dyDescent="0.2">
      <c r="A84" s="107" t="s">
        <v>205</v>
      </c>
      <c r="B84" s="57" t="s">
        <v>31</v>
      </c>
      <c r="C84" s="101" t="s">
        <v>186</v>
      </c>
      <c r="D84" s="59" t="s">
        <v>190</v>
      </c>
      <c r="E84" s="97">
        <v>1</v>
      </c>
      <c r="F84" s="119" t="s">
        <v>568</v>
      </c>
      <c r="G84" s="103">
        <v>0</v>
      </c>
      <c r="H84" s="103">
        <v>1441.31</v>
      </c>
      <c r="I84" s="103">
        <v>5765.22</v>
      </c>
      <c r="J84" s="99">
        <f t="shared" si="1"/>
        <v>7206.5300000000007</v>
      </c>
      <c r="K84" s="104"/>
      <c r="L84" s="104"/>
      <c r="M84" s="104"/>
      <c r="N84" s="104"/>
      <c r="O84" s="104"/>
      <c r="P84" s="104"/>
      <c r="Q84" s="104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</row>
    <row r="85" spans="1:30" s="106" customFormat="1" x14ac:dyDescent="0.2">
      <c r="A85" s="107" t="s">
        <v>205</v>
      </c>
      <c r="B85" s="57" t="s">
        <v>31</v>
      </c>
      <c r="C85" s="101" t="s">
        <v>185</v>
      </c>
      <c r="D85" s="57" t="s">
        <v>190</v>
      </c>
      <c r="E85" s="97">
        <v>1</v>
      </c>
      <c r="F85" s="119" t="s">
        <v>569</v>
      </c>
      <c r="G85" s="103">
        <v>0</v>
      </c>
      <c r="H85" s="103">
        <v>1441.31</v>
      </c>
      <c r="I85" s="103">
        <v>5765.22</v>
      </c>
      <c r="J85" s="99">
        <f t="shared" si="1"/>
        <v>7206.5300000000007</v>
      </c>
      <c r="K85" s="104"/>
      <c r="L85" s="104"/>
      <c r="M85" s="104"/>
      <c r="N85" s="104"/>
      <c r="O85" s="104"/>
      <c r="P85" s="104"/>
      <c r="Q85" s="104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</row>
    <row r="86" spans="1:30" s="106" customFormat="1" x14ac:dyDescent="0.2">
      <c r="A86" s="107" t="s">
        <v>205</v>
      </c>
      <c r="B86" s="57" t="s">
        <v>31</v>
      </c>
      <c r="C86" s="101" t="s">
        <v>186</v>
      </c>
      <c r="D86" s="57" t="s">
        <v>190</v>
      </c>
      <c r="E86" s="97">
        <v>1</v>
      </c>
      <c r="F86" s="119" t="s">
        <v>570</v>
      </c>
      <c r="G86" s="103">
        <v>0</v>
      </c>
      <c r="H86" s="103">
        <v>1441.31</v>
      </c>
      <c r="I86" s="103">
        <v>5765.22</v>
      </c>
      <c r="J86" s="99">
        <f t="shared" si="1"/>
        <v>7206.5300000000007</v>
      </c>
      <c r="K86" s="104"/>
      <c r="L86" s="104"/>
      <c r="M86" s="104"/>
      <c r="N86" s="104"/>
      <c r="O86" s="104"/>
      <c r="P86" s="104"/>
      <c r="Q86" s="104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</row>
    <row r="87" spans="1:30" s="106" customFormat="1" x14ac:dyDescent="0.2">
      <c r="A87" s="107" t="s">
        <v>205</v>
      </c>
      <c r="B87" s="57" t="s">
        <v>31</v>
      </c>
      <c r="C87" s="101" t="s">
        <v>186</v>
      </c>
      <c r="D87" s="57" t="s">
        <v>190</v>
      </c>
      <c r="E87" s="97">
        <v>1</v>
      </c>
      <c r="F87" s="119" t="s">
        <v>573</v>
      </c>
      <c r="G87" s="103">
        <v>0</v>
      </c>
      <c r="H87" s="103">
        <v>1441.31</v>
      </c>
      <c r="I87" s="103">
        <v>5765.22</v>
      </c>
      <c r="J87" s="99">
        <f t="shared" si="1"/>
        <v>7206.5300000000007</v>
      </c>
      <c r="K87" s="104"/>
      <c r="L87" s="104"/>
      <c r="M87" s="104"/>
      <c r="N87" s="104"/>
      <c r="O87" s="104"/>
      <c r="P87" s="104"/>
      <c r="Q87" s="104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</row>
    <row r="88" spans="1:30" s="106" customFormat="1" x14ac:dyDescent="0.2">
      <c r="A88" s="107" t="s">
        <v>205</v>
      </c>
      <c r="B88" s="57" t="s">
        <v>31</v>
      </c>
      <c r="C88" s="101" t="s">
        <v>212</v>
      </c>
      <c r="D88" s="57" t="s">
        <v>190</v>
      </c>
      <c r="E88" s="97">
        <v>1</v>
      </c>
      <c r="F88" s="119" t="s">
        <v>537</v>
      </c>
      <c r="G88" s="103">
        <v>0</v>
      </c>
      <c r="H88" s="103">
        <v>1441.31</v>
      </c>
      <c r="I88" s="103">
        <v>5765.22</v>
      </c>
      <c r="J88" s="99">
        <f t="shared" si="1"/>
        <v>7206.5300000000007</v>
      </c>
      <c r="K88" s="104"/>
      <c r="L88" s="104"/>
      <c r="M88" s="104"/>
      <c r="N88" s="104"/>
      <c r="O88" s="104"/>
      <c r="P88" s="104"/>
      <c r="Q88" s="104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</row>
    <row r="89" spans="1:30" s="106" customFormat="1" x14ac:dyDescent="0.2">
      <c r="A89" s="107" t="s">
        <v>205</v>
      </c>
      <c r="B89" s="57" t="s">
        <v>31</v>
      </c>
      <c r="C89" s="101" t="s">
        <v>212</v>
      </c>
      <c r="D89" s="57" t="s">
        <v>190</v>
      </c>
      <c r="E89" s="97">
        <v>1</v>
      </c>
      <c r="F89" s="119" t="s">
        <v>574</v>
      </c>
      <c r="G89" s="103">
        <v>0</v>
      </c>
      <c r="H89" s="103">
        <v>1441.31</v>
      </c>
      <c r="I89" s="103">
        <v>5765.22</v>
      </c>
      <c r="J89" s="99">
        <f t="shared" si="1"/>
        <v>7206.5300000000007</v>
      </c>
      <c r="K89" s="104"/>
      <c r="L89" s="104"/>
      <c r="M89" s="104"/>
      <c r="N89" s="104"/>
      <c r="O89" s="104"/>
      <c r="P89" s="104"/>
      <c r="Q89" s="104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</row>
    <row r="90" spans="1:30" s="106" customFormat="1" x14ac:dyDescent="0.2">
      <c r="A90" s="107" t="s">
        <v>205</v>
      </c>
      <c r="B90" s="57" t="s">
        <v>31</v>
      </c>
      <c r="C90" s="101" t="s">
        <v>212</v>
      </c>
      <c r="D90" s="57" t="s">
        <v>190</v>
      </c>
      <c r="E90" s="97">
        <v>1</v>
      </c>
      <c r="F90" s="119" t="s">
        <v>538</v>
      </c>
      <c r="G90" s="103">
        <v>0</v>
      </c>
      <c r="H90" s="103">
        <v>1441.31</v>
      </c>
      <c r="I90" s="103">
        <v>5765.22</v>
      </c>
      <c r="J90" s="99">
        <f t="shared" si="1"/>
        <v>7206.5300000000007</v>
      </c>
      <c r="K90" s="104"/>
      <c r="L90" s="104"/>
      <c r="M90" s="104"/>
      <c r="N90" s="104"/>
      <c r="O90" s="104"/>
      <c r="P90" s="104"/>
      <c r="Q90" s="104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</row>
    <row r="91" spans="1:30" s="106" customFormat="1" x14ac:dyDescent="0.2">
      <c r="A91" s="117" t="s">
        <v>192</v>
      </c>
      <c r="B91" s="59" t="s">
        <v>31</v>
      </c>
      <c r="C91" s="68" t="s">
        <v>192</v>
      </c>
      <c r="D91" s="57" t="s">
        <v>192</v>
      </c>
      <c r="E91" s="97">
        <v>1</v>
      </c>
      <c r="F91" s="89" t="s">
        <v>192</v>
      </c>
      <c r="G91" s="103">
        <v>0</v>
      </c>
      <c r="H91" s="103">
        <v>0</v>
      </c>
      <c r="I91" s="103">
        <v>0</v>
      </c>
      <c r="J91" s="99">
        <f t="shared" si="1"/>
        <v>0</v>
      </c>
      <c r="K91" s="104"/>
      <c r="L91" s="104"/>
      <c r="M91" s="104"/>
      <c r="N91" s="104"/>
      <c r="O91" s="104"/>
      <c r="P91" s="104"/>
      <c r="Q91" s="104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</row>
    <row r="92" spans="1:30" s="106" customFormat="1" x14ac:dyDescent="0.2">
      <c r="A92" s="100" t="s">
        <v>205</v>
      </c>
      <c r="B92" s="57" t="s">
        <v>31</v>
      </c>
      <c r="C92" s="59" t="s">
        <v>185</v>
      </c>
      <c r="D92" s="57" t="s">
        <v>190</v>
      </c>
      <c r="E92" s="97">
        <v>1</v>
      </c>
      <c r="F92" s="56" t="s">
        <v>261</v>
      </c>
      <c r="G92" s="103">
        <v>0</v>
      </c>
      <c r="H92" s="103">
        <v>1441.31</v>
      </c>
      <c r="I92" s="103">
        <v>5765.22</v>
      </c>
      <c r="J92" s="99">
        <f t="shared" si="1"/>
        <v>7206.5300000000007</v>
      </c>
      <c r="K92" s="104"/>
      <c r="L92" s="104"/>
      <c r="M92" s="104"/>
      <c r="N92" s="104"/>
      <c r="O92" s="104"/>
      <c r="P92" s="104"/>
      <c r="Q92" s="104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</row>
    <row r="93" spans="1:30" s="106" customFormat="1" x14ac:dyDescent="0.2">
      <c r="A93" s="100" t="s">
        <v>205</v>
      </c>
      <c r="B93" s="57" t="s">
        <v>31</v>
      </c>
      <c r="C93" s="59" t="s">
        <v>185</v>
      </c>
      <c r="D93" s="57" t="s">
        <v>190</v>
      </c>
      <c r="E93" s="97">
        <v>1</v>
      </c>
      <c r="F93" s="56" t="s">
        <v>262</v>
      </c>
      <c r="G93" s="103">
        <v>0</v>
      </c>
      <c r="H93" s="103">
        <v>1441.31</v>
      </c>
      <c r="I93" s="103">
        <v>5765.22</v>
      </c>
      <c r="J93" s="99">
        <f t="shared" si="1"/>
        <v>7206.5300000000007</v>
      </c>
      <c r="K93" s="104"/>
      <c r="L93" s="104"/>
      <c r="M93" s="104"/>
      <c r="N93" s="104"/>
      <c r="O93" s="104"/>
      <c r="P93" s="104"/>
      <c r="Q93" s="104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</row>
    <row r="94" spans="1:30" s="106" customFormat="1" x14ac:dyDescent="0.2">
      <c r="A94" s="117" t="s">
        <v>192</v>
      </c>
      <c r="B94" s="57" t="s">
        <v>31</v>
      </c>
      <c r="C94" s="68" t="s">
        <v>192</v>
      </c>
      <c r="D94" s="57" t="s">
        <v>192</v>
      </c>
      <c r="E94" s="97">
        <v>1</v>
      </c>
      <c r="F94" s="89" t="s">
        <v>192</v>
      </c>
      <c r="G94" s="103">
        <v>0</v>
      </c>
      <c r="H94" s="103">
        <v>0</v>
      </c>
      <c r="I94" s="103">
        <v>0</v>
      </c>
      <c r="J94" s="99">
        <f t="shared" si="1"/>
        <v>0</v>
      </c>
      <c r="K94" s="104"/>
      <c r="L94" s="104"/>
      <c r="M94" s="104"/>
      <c r="N94" s="104"/>
      <c r="O94" s="104"/>
      <c r="P94" s="104"/>
      <c r="Q94" s="104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</row>
    <row r="95" spans="1:30" s="106" customFormat="1" x14ac:dyDescent="0.2">
      <c r="A95" s="100" t="s">
        <v>205</v>
      </c>
      <c r="B95" s="57" t="s">
        <v>31</v>
      </c>
      <c r="C95" s="59" t="s">
        <v>185</v>
      </c>
      <c r="D95" s="57" t="s">
        <v>190</v>
      </c>
      <c r="E95" s="97">
        <v>1</v>
      </c>
      <c r="F95" s="56" t="s">
        <v>263</v>
      </c>
      <c r="G95" s="103">
        <v>0</v>
      </c>
      <c r="H95" s="103">
        <v>1441.31</v>
      </c>
      <c r="I95" s="103">
        <v>5765.22</v>
      </c>
      <c r="J95" s="99">
        <f t="shared" si="1"/>
        <v>7206.5300000000007</v>
      </c>
      <c r="K95" s="104"/>
      <c r="L95" s="104"/>
      <c r="M95" s="104"/>
      <c r="N95" s="104"/>
      <c r="O95" s="104"/>
      <c r="P95" s="104"/>
      <c r="Q95" s="104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</row>
    <row r="96" spans="1:30" s="106" customFormat="1" x14ac:dyDescent="0.2">
      <c r="A96" s="107" t="s">
        <v>205</v>
      </c>
      <c r="B96" s="57" t="s">
        <v>31</v>
      </c>
      <c r="C96" s="101" t="s">
        <v>186</v>
      </c>
      <c r="D96" s="57" t="s">
        <v>190</v>
      </c>
      <c r="E96" s="97">
        <v>1</v>
      </c>
      <c r="F96" s="119" t="s">
        <v>539</v>
      </c>
      <c r="G96" s="103">
        <v>0</v>
      </c>
      <c r="H96" s="103">
        <v>1441.31</v>
      </c>
      <c r="I96" s="103">
        <v>5765.22</v>
      </c>
      <c r="J96" s="99">
        <f t="shared" si="1"/>
        <v>7206.5300000000007</v>
      </c>
      <c r="K96" s="104"/>
      <c r="L96" s="104"/>
      <c r="M96" s="104"/>
      <c r="N96" s="104"/>
      <c r="O96" s="104"/>
      <c r="P96" s="104"/>
      <c r="Q96" s="104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</row>
    <row r="97" spans="1:30" s="106" customFormat="1" x14ac:dyDescent="0.2">
      <c r="A97" s="117" t="s">
        <v>192</v>
      </c>
      <c r="B97" s="57" t="s">
        <v>31</v>
      </c>
      <c r="C97" s="68" t="s">
        <v>192</v>
      </c>
      <c r="D97" s="57" t="s">
        <v>192</v>
      </c>
      <c r="E97" s="97">
        <v>1</v>
      </c>
      <c r="F97" s="89" t="s">
        <v>192</v>
      </c>
      <c r="G97" s="103">
        <v>0</v>
      </c>
      <c r="H97" s="103">
        <v>0</v>
      </c>
      <c r="I97" s="103">
        <v>0</v>
      </c>
      <c r="J97" s="99">
        <f t="shared" si="1"/>
        <v>0</v>
      </c>
      <c r="K97" s="104"/>
      <c r="L97" s="104"/>
      <c r="M97" s="104"/>
      <c r="N97" s="104"/>
      <c r="O97" s="104"/>
      <c r="P97" s="104"/>
      <c r="Q97" s="104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</row>
    <row r="98" spans="1:30" s="106" customFormat="1" x14ac:dyDescent="0.2">
      <c r="A98" s="117" t="s">
        <v>192</v>
      </c>
      <c r="B98" s="57" t="s">
        <v>31</v>
      </c>
      <c r="C98" s="68" t="s">
        <v>192</v>
      </c>
      <c r="D98" s="57" t="s">
        <v>192</v>
      </c>
      <c r="E98" s="97">
        <v>1</v>
      </c>
      <c r="F98" s="89" t="s">
        <v>192</v>
      </c>
      <c r="G98" s="103">
        <v>0</v>
      </c>
      <c r="H98" s="103">
        <v>0</v>
      </c>
      <c r="I98" s="103">
        <v>0</v>
      </c>
      <c r="J98" s="99">
        <f t="shared" si="1"/>
        <v>0</v>
      </c>
      <c r="K98" s="104"/>
      <c r="L98" s="104"/>
      <c r="M98" s="104"/>
      <c r="N98" s="104"/>
      <c r="O98" s="104"/>
      <c r="P98" s="104"/>
      <c r="Q98" s="104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</row>
    <row r="99" spans="1:30" s="106" customFormat="1" x14ac:dyDescent="0.2">
      <c r="A99" s="107" t="s">
        <v>205</v>
      </c>
      <c r="B99" s="57" t="s">
        <v>31</v>
      </c>
      <c r="C99" s="101" t="s">
        <v>212</v>
      </c>
      <c r="D99" s="57" t="s">
        <v>190</v>
      </c>
      <c r="E99" s="97">
        <v>1</v>
      </c>
      <c r="F99" s="119" t="s">
        <v>541</v>
      </c>
      <c r="G99" s="103">
        <v>0</v>
      </c>
      <c r="H99" s="103">
        <v>1441.31</v>
      </c>
      <c r="I99" s="103">
        <v>5765.22</v>
      </c>
      <c r="J99" s="99">
        <f t="shared" si="1"/>
        <v>7206.5300000000007</v>
      </c>
      <c r="K99" s="104"/>
      <c r="L99" s="104"/>
      <c r="M99" s="104"/>
      <c r="N99" s="104"/>
      <c r="O99" s="104"/>
      <c r="P99" s="104"/>
      <c r="Q99" s="104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</row>
    <row r="100" spans="1:30" s="106" customFormat="1" x14ac:dyDescent="0.2">
      <c r="A100" s="107" t="s">
        <v>205</v>
      </c>
      <c r="B100" s="57" t="s">
        <v>31</v>
      </c>
      <c r="C100" s="101" t="s">
        <v>186</v>
      </c>
      <c r="D100" s="57" t="s">
        <v>190</v>
      </c>
      <c r="E100" s="97">
        <v>1</v>
      </c>
      <c r="F100" s="119" t="s">
        <v>546</v>
      </c>
      <c r="G100" s="103">
        <v>0</v>
      </c>
      <c r="H100" s="103">
        <v>1441.31</v>
      </c>
      <c r="I100" s="103">
        <v>5765.22</v>
      </c>
      <c r="J100" s="99">
        <f t="shared" si="1"/>
        <v>7206.5300000000007</v>
      </c>
      <c r="K100" s="104"/>
      <c r="L100" s="104"/>
      <c r="M100" s="104"/>
      <c r="N100" s="104"/>
      <c r="O100" s="104"/>
      <c r="P100" s="104"/>
      <c r="Q100" s="104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</row>
    <row r="101" spans="1:30" s="106" customFormat="1" x14ac:dyDescent="0.2">
      <c r="A101" s="119" t="s">
        <v>205</v>
      </c>
      <c r="B101" s="57" t="s">
        <v>31</v>
      </c>
      <c r="C101" s="101" t="s">
        <v>185</v>
      </c>
      <c r="D101" s="57" t="s">
        <v>190</v>
      </c>
      <c r="E101" s="97">
        <v>1</v>
      </c>
      <c r="F101" s="119" t="s">
        <v>547</v>
      </c>
      <c r="G101" s="103">
        <v>0</v>
      </c>
      <c r="H101" s="103">
        <v>1441.31</v>
      </c>
      <c r="I101" s="103">
        <v>5765.22</v>
      </c>
      <c r="J101" s="99">
        <f t="shared" si="1"/>
        <v>7206.5300000000007</v>
      </c>
      <c r="K101" s="104"/>
      <c r="L101" s="104"/>
      <c r="M101" s="104"/>
      <c r="N101" s="104"/>
      <c r="O101" s="104"/>
      <c r="P101" s="104"/>
      <c r="Q101" s="104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</row>
    <row r="102" spans="1:30" s="106" customFormat="1" x14ac:dyDescent="0.2">
      <c r="A102" s="100" t="s">
        <v>205</v>
      </c>
      <c r="B102" s="57" t="s">
        <v>31</v>
      </c>
      <c r="C102" s="67" t="s">
        <v>186</v>
      </c>
      <c r="D102" s="57" t="s">
        <v>190</v>
      </c>
      <c r="E102" s="97">
        <v>1</v>
      </c>
      <c r="F102" s="56" t="s">
        <v>264</v>
      </c>
      <c r="G102" s="103">
        <v>0</v>
      </c>
      <c r="H102" s="103">
        <v>1441.31</v>
      </c>
      <c r="I102" s="103">
        <v>5765.22</v>
      </c>
      <c r="J102" s="99">
        <f t="shared" si="1"/>
        <v>7206.5300000000007</v>
      </c>
      <c r="K102" s="104"/>
      <c r="L102" s="104"/>
      <c r="M102" s="104"/>
      <c r="N102" s="104"/>
      <c r="O102" s="104"/>
      <c r="P102" s="104"/>
      <c r="Q102" s="104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</row>
    <row r="103" spans="1:30" s="106" customFormat="1" x14ac:dyDescent="0.2">
      <c r="A103" s="100" t="s">
        <v>205</v>
      </c>
      <c r="B103" s="57" t="s">
        <v>31</v>
      </c>
      <c r="C103" s="67" t="s">
        <v>186</v>
      </c>
      <c r="D103" s="57" t="s">
        <v>190</v>
      </c>
      <c r="E103" s="97">
        <v>1</v>
      </c>
      <c r="F103" s="56" t="s">
        <v>265</v>
      </c>
      <c r="G103" s="103">
        <v>0</v>
      </c>
      <c r="H103" s="103">
        <v>1441.31</v>
      </c>
      <c r="I103" s="103">
        <v>5765.22</v>
      </c>
      <c r="J103" s="99">
        <f t="shared" si="1"/>
        <v>7206.5300000000007</v>
      </c>
      <c r="K103" s="104"/>
      <c r="L103" s="104"/>
      <c r="M103" s="104"/>
      <c r="N103" s="104"/>
      <c r="O103" s="104"/>
      <c r="P103" s="104"/>
      <c r="Q103" s="104"/>
      <c r="R103" s="105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</row>
    <row r="104" spans="1:30" s="106" customFormat="1" x14ac:dyDescent="0.2">
      <c r="A104" s="107" t="s">
        <v>205</v>
      </c>
      <c r="B104" s="57" t="s">
        <v>31</v>
      </c>
      <c r="C104" s="101" t="s">
        <v>212</v>
      </c>
      <c r="D104" s="57" t="s">
        <v>190</v>
      </c>
      <c r="E104" s="97">
        <v>1</v>
      </c>
      <c r="F104" s="119" t="s">
        <v>548</v>
      </c>
      <c r="G104" s="103">
        <v>0</v>
      </c>
      <c r="H104" s="103">
        <v>1441.31</v>
      </c>
      <c r="I104" s="103">
        <v>5765.22</v>
      </c>
      <c r="J104" s="99">
        <f t="shared" si="1"/>
        <v>7206.5300000000007</v>
      </c>
      <c r="K104" s="104"/>
      <c r="L104" s="104"/>
      <c r="M104" s="104"/>
      <c r="N104" s="104"/>
      <c r="O104" s="104"/>
      <c r="P104" s="104"/>
      <c r="Q104" s="104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</row>
    <row r="105" spans="1:30" s="106" customFormat="1" x14ac:dyDescent="0.2">
      <c r="A105" s="119" t="s">
        <v>205</v>
      </c>
      <c r="B105" s="57" t="s">
        <v>31</v>
      </c>
      <c r="C105" s="101" t="s">
        <v>186</v>
      </c>
      <c r="D105" s="57" t="s">
        <v>190</v>
      </c>
      <c r="E105" s="97">
        <v>1</v>
      </c>
      <c r="F105" s="119" t="s">
        <v>551</v>
      </c>
      <c r="G105" s="103">
        <v>0</v>
      </c>
      <c r="H105" s="103">
        <v>1441.31</v>
      </c>
      <c r="I105" s="103">
        <v>5765.22</v>
      </c>
      <c r="J105" s="99">
        <f t="shared" si="1"/>
        <v>7206.5300000000007</v>
      </c>
      <c r="K105" s="104"/>
      <c r="L105" s="104"/>
      <c r="M105" s="104"/>
      <c r="N105" s="104"/>
      <c r="O105" s="104"/>
      <c r="P105" s="104"/>
      <c r="Q105" s="104"/>
      <c r="R105" s="105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</row>
    <row r="106" spans="1:30" s="106" customFormat="1" x14ac:dyDescent="0.2">
      <c r="A106" s="117" t="s">
        <v>192</v>
      </c>
      <c r="B106" s="57" t="s">
        <v>31</v>
      </c>
      <c r="C106" s="68" t="s">
        <v>192</v>
      </c>
      <c r="D106" s="57" t="s">
        <v>192</v>
      </c>
      <c r="E106" s="97">
        <v>1</v>
      </c>
      <c r="F106" s="89" t="s">
        <v>192</v>
      </c>
      <c r="G106" s="103">
        <v>0</v>
      </c>
      <c r="H106" s="103">
        <v>0</v>
      </c>
      <c r="I106" s="103">
        <v>0</v>
      </c>
      <c r="J106" s="99">
        <f t="shared" si="1"/>
        <v>0</v>
      </c>
      <c r="K106" s="104"/>
      <c r="L106" s="104"/>
      <c r="M106" s="104"/>
      <c r="N106" s="104"/>
      <c r="O106" s="104"/>
      <c r="P106" s="104"/>
      <c r="Q106" s="104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</row>
    <row r="107" spans="1:30" s="106" customFormat="1" x14ac:dyDescent="0.2">
      <c r="A107" s="107" t="s">
        <v>205</v>
      </c>
      <c r="B107" s="57" t="s">
        <v>31</v>
      </c>
      <c r="C107" s="101" t="s">
        <v>185</v>
      </c>
      <c r="D107" s="57" t="s">
        <v>190</v>
      </c>
      <c r="E107" s="97">
        <v>1</v>
      </c>
      <c r="F107" s="119" t="s">
        <v>553</v>
      </c>
      <c r="G107" s="103">
        <v>0</v>
      </c>
      <c r="H107" s="103">
        <v>1441.31</v>
      </c>
      <c r="I107" s="103">
        <v>5765.22</v>
      </c>
      <c r="J107" s="99">
        <f t="shared" si="1"/>
        <v>7206.5300000000007</v>
      </c>
      <c r="K107" s="104"/>
      <c r="L107" s="104"/>
      <c r="M107" s="104"/>
      <c r="N107" s="104"/>
      <c r="O107" s="104"/>
      <c r="P107" s="104"/>
      <c r="Q107" s="104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</row>
    <row r="108" spans="1:30" s="106" customFormat="1" x14ac:dyDescent="0.2">
      <c r="A108" s="107" t="s">
        <v>205</v>
      </c>
      <c r="B108" s="57" t="s">
        <v>31</v>
      </c>
      <c r="C108" s="101" t="s">
        <v>186</v>
      </c>
      <c r="D108" s="57" t="s">
        <v>190</v>
      </c>
      <c r="E108" s="97">
        <v>1</v>
      </c>
      <c r="F108" s="119" t="s">
        <v>554</v>
      </c>
      <c r="G108" s="103">
        <v>0</v>
      </c>
      <c r="H108" s="103">
        <v>1441.31</v>
      </c>
      <c r="I108" s="103">
        <v>5765.22</v>
      </c>
      <c r="J108" s="99">
        <f t="shared" si="1"/>
        <v>7206.5300000000007</v>
      </c>
      <c r="K108" s="104"/>
      <c r="L108" s="104"/>
      <c r="M108" s="104"/>
      <c r="N108" s="104"/>
      <c r="O108" s="104"/>
      <c r="P108" s="104"/>
      <c r="Q108" s="104"/>
      <c r="R108" s="105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5"/>
      <c r="AD108" s="105"/>
    </row>
    <row r="109" spans="1:30" s="106" customFormat="1" x14ac:dyDescent="0.2">
      <c r="A109" s="117" t="s">
        <v>192</v>
      </c>
      <c r="B109" s="57" t="s">
        <v>31</v>
      </c>
      <c r="C109" s="68" t="s">
        <v>192</v>
      </c>
      <c r="D109" s="57" t="s">
        <v>192</v>
      </c>
      <c r="E109" s="97">
        <v>1</v>
      </c>
      <c r="F109" s="89" t="s">
        <v>192</v>
      </c>
      <c r="G109" s="103">
        <v>0</v>
      </c>
      <c r="H109" s="103">
        <v>0</v>
      </c>
      <c r="I109" s="103">
        <v>0</v>
      </c>
      <c r="J109" s="99">
        <f t="shared" si="1"/>
        <v>0</v>
      </c>
      <c r="K109" s="104"/>
      <c r="L109" s="104"/>
      <c r="M109" s="104"/>
      <c r="N109" s="104"/>
      <c r="O109" s="104"/>
      <c r="P109" s="104"/>
      <c r="Q109" s="104"/>
      <c r="R109" s="105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105"/>
    </row>
    <row r="110" spans="1:30" s="106" customFormat="1" x14ac:dyDescent="0.2">
      <c r="A110" s="117" t="s">
        <v>192</v>
      </c>
      <c r="B110" s="57" t="s">
        <v>31</v>
      </c>
      <c r="C110" s="68" t="s">
        <v>192</v>
      </c>
      <c r="D110" s="57" t="s">
        <v>192</v>
      </c>
      <c r="E110" s="97">
        <v>1</v>
      </c>
      <c r="F110" s="89" t="s">
        <v>192</v>
      </c>
      <c r="G110" s="103">
        <v>0</v>
      </c>
      <c r="H110" s="103">
        <v>0</v>
      </c>
      <c r="I110" s="103">
        <v>0</v>
      </c>
      <c r="J110" s="99">
        <f t="shared" si="1"/>
        <v>0</v>
      </c>
      <c r="K110" s="104"/>
      <c r="L110" s="104"/>
      <c r="M110" s="104"/>
      <c r="N110" s="104"/>
      <c r="O110" s="104"/>
      <c r="P110" s="104"/>
      <c r="Q110" s="104"/>
      <c r="R110" s="105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5"/>
      <c r="AD110" s="105"/>
    </row>
    <row r="111" spans="1:30" s="106" customFormat="1" x14ac:dyDescent="0.2">
      <c r="A111" s="117" t="s">
        <v>192</v>
      </c>
      <c r="B111" s="57" t="s">
        <v>31</v>
      </c>
      <c r="C111" s="68" t="s">
        <v>192</v>
      </c>
      <c r="D111" s="57" t="s">
        <v>192</v>
      </c>
      <c r="E111" s="97">
        <v>1</v>
      </c>
      <c r="F111" s="89" t="s">
        <v>192</v>
      </c>
      <c r="G111" s="103">
        <v>0</v>
      </c>
      <c r="H111" s="103">
        <v>0</v>
      </c>
      <c r="I111" s="103">
        <v>0</v>
      </c>
      <c r="J111" s="99">
        <f t="shared" si="1"/>
        <v>0</v>
      </c>
      <c r="K111" s="104"/>
      <c r="L111" s="104"/>
      <c r="M111" s="104"/>
      <c r="N111" s="104"/>
      <c r="O111" s="104"/>
      <c r="P111" s="104"/>
      <c r="Q111" s="104"/>
      <c r="R111" s="105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5"/>
      <c r="AD111" s="105"/>
    </row>
    <row r="112" spans="1:30" s="106" customFormat="1" x14ac:dyDescent="0.2">
      <c r="A112" s="117" t="s">
        <v>192</v>
      </c>
      <c r="B112" s="57" t="s">
        <v>31</v>
      </c>
      <c r="C112" s="68" t="s">
        <v>192</v>
      </c>
      <c r="D112" s="57" t="s">
        <v>192</v>
      </c>
      <c r="E112" s="97">
        <v>1</v>
      </c>
      <c r="F112" s="89" t="s">
        <v>192</v>
      </c>
      <c r="G112" s="103">
        <v>0</v>
      </c>
      <c r="H112" s="103">
        <v>0</v>
      </c>
      <c r="I112" s="103">
        <v>0</v>
      </c>
      <c r="J112" s="99">
        <f t="shared" si="1"/>
        <v>0</v>
      </c>
      <c r="K112" s="104"/>
      <c r="L112" s="104"/>
      <c r="M112" s="104"/>
      <c r="N112" s="104"/>
      <c r="O112" s="104"/>
      <c r="P112" s="104"/>
      <c r="Q112" s="104"/>
      <c r="R112" s="105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5"/>
      <c r="AD112" s="105"/>
    </row>
    <row r="113" spans="1:30" s="106" customFormat="1" x14ac:dyDescent="0.2">
      <c r="A113" s="117" t="s">
        <v>192</v>
      </c>
      <c r="B113" s="57" t="s">
        <v>31</v>
      </c>
      <c r="C113" s="68" t="s">
        <v>192</v>
      </c>
      <c r="D113" s="57" t="s">
        <v>192</v>
      </c>
      <c r="E113" s="97">
        <v>1</v>
      </c>
      <c r="F113" s="89" t="s">
        <v>192</v>
      </c>
      <c r="G113" s="103">
        <v>0</v>
      </c>
      <c r="H113" s="103">
        <v>0</v>
      </c>
      <c r="I113" s="103">
        <v>0</v>
      </c>
      <c r="J113" s="99">
        <f t="shared" si="1"/>
        <v>0</v>
      </c>
      <c r="K113" s="104"/>
      <c r="L113" s="104"/>
      <c r="M113" s="104"/>
      <c r="N113" s="104"/>
      <c r="O113" s="104"/>
      <c r="P113" s="104"/>
      <c r="Q113" s="104"/>
      <c r="R113" s="105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5"/>
      <c r="AD113" s="105"/>
    </row>
    <row r="114" spans="1:30" s="106" customFormat="1" x14ac:dyDescent="0.2">
      <c r="A114" s="117" t="s">
        <v>192</v>
      </c>
      <c r="B114" s="57" t="s">
        <v>31</v>
      </c>
      <c r="C114" s="68" t="s">
        <v>192</v>
      </c>
      <c r="D114" s="57" t="s">
        <v>192</v>
      </c>
      <c r="E114" s="97">
        <v>1</v>
      </c>
      <c r="F114" s="89" t="s">
        <v>192</v>
      </c>
      <c r="G114" s="103">
        <v>0</v>
      </c>
      <c r="H114" s="103">
        <v>0</v>
      </c>
      <c r="I114" s="103">
        <v>0</v>
      </c>
      <c r="J114" s="99">
        <f t="shared" si="1"/>
        <v>0</v>
      </c>
      <c r="K114" s="104"/>
      <c r="L114" s="104"/>
      <c r="M114" s="104"/>
      <c r="N114" s="104"/>
      <c r="O114" s="104"/>
      <c r="P114" s="104"/>
      <c r="Q114" s="104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5"/>
      <c r="AD114" s="105"/>
    </row>
    <row r="115" spans="1:30" s="106" customFormat="1" x14ac:dyDescent="0.2">
      <c r="A115" s="117" t="s">
        <v>192</v>
      </c>
      <c r="B115" s="57" t="s">
        <v>31</v>
      </c>
      <c r="C115" s="68" t="s">
        <v>192</v>
      </c>
      <c r="D115" s="57" t="s">
        <v>192</v>
      </c>
      <c r="E115" s="97">
        <v>1</v>
      </c>
      <c r="F115" s="89" t="s">
        <v>192</v>
      </c>
      <c r="G115" s="103">
        <v>0</v>
      </c>
      <c r="H115" s="103">
        <v>0</v>
      </c>
      <c r="I115" s="103">
        <v>0</v>
      </c>
      <c r="J115" s="99">
        <f t="shared" si="1"/>
        <v>0</v>
      </c>
      <c r="K115" s="104"/>
      <c r="L115" s="104"/>
      <c r="M115" s="104"/>
      <c r="N115" s="104"/>
      <c r="O115" s="104"/>
      <c r="P115" s="104"/>
      <c r="Q115" s="104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</row>
    <row r="116" spans="1:30" s="106" customFormat="1" x14ac:dyDescent="0.2">
      <c r="A116" s="117" t="s">
        <v>192</v>
      </c>
      <c r="B116" s="57" t="s">
        <v>31</v>
      </c>
      <c r="C116" s="68" t="s">
        <v>192</v>
      </c>
      <c r="D116" s="57" t="s">
        <v>192</v>
      </c>
      <c r="E116" s="97">
        <v>1</v>
      </c>
      <c r="F116" s="89" t="s">
        <v>192</v>
      </c>
      <c r="G116" s="103">
        <v>0</v>
      </c>
      <c r="H116" s="103">
        <v>0</v>
      </c>
      <c r="I116" s="103">
        <v>0</v>
      </c>
      <c r="J116" s="99">
        <f t="shared" si="1"/>
        <v>0</v>
      </c>
      <c r="K116" s="104"/>
      <c r="L116" s="104"/>
      <c r="M116" s="104"/>
      <c r="N116" s="104"/>
      <c r="O116" s="104"/>
      <c r="P116" s="104"/>
      <c r="Q116" s="104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5"/>
      <c r="AD116" s="105"/>
    </row>
    <row r="117" spans="1:30" x14ac:dyDescent="0.2">
      <c r="A117" s="62" t="s">
        <v>192</v>
      </c>
      <c r="B117" s="35" t="s">
        <v>31</v>
      </c>
      <c r="C117" s="52" t="s">
        <v>192</v>
      </c>
      <c r="D117" s="35" t="s">
        <v>192</v>
      </c>
      <c r="E117" s="60">
        <v>1</v>
      </c>
      <c r="F117" s="54" t="s">
        <v>192</v>
      </c>
      <c r="G117" s="27">
        <v>0</v>
      </c>
      <c r="H117" s="27">
        <v>0</v>
      </c>
      <c r="I117" s="27">
        <v>0</v>
      </c>
      <c r="J117" s="28">
        <f t="shared" si="1"/>
        <v>0</v>
      </c>
      <c r="K117" s="13"/>
      <c r="L117" s="13"/>
      <c r="M117" s="13"/>
      <c r="N117" s="13"/>
      <c r="O117" s="13"/>
      <c r="P117" s="13"/>
      <c r="Q117" s="13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x14ac:dyDescent="0.2">
      <c r="A118" s="62" t="s">
        <v>192</v>
      </c>
      <c r="B118" s="35" t="s">
        <v>31</v>
      </c>
      <c r="C118" s="52" t="s">
        <v>192</v>
      </c>
      <c r="D118" s="35" t="s">
        <v>192</v>
      </c>
      <c r="E118" s="60">
        <v>1</v>
      </c>
      <c r="F118" s="54" t="s">
        <v>192</v>
      </c>
      <c r="G118" s="27">
        <v>0</v>
      </c>
      <c r="H118" s="27">
        <v>0</v>
      </c>
      <c r="I118" s="27">
        <v>0</v>
      </c>
      <c r="J118" s="28">
        <f t="shared" si="1"/>
        <v>0</v>
      </c>
      <c r="K118" s="13"/>
      <c r="L118" s="13"/>
      <c r="M118" s="13"/>
      <c r="N118" s="13"/>
      <c r="O118" s="13"/>
      <c r="P118" s="13"/>
      <c r="Q118" s="13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s="106" customFormat="1" x14ac:dyDescent="0.2">
      <c r="A119" s="117" t="s">
        <v>192</v>
      </c>
      <c r="B119" s="57" t="s">
        <v>31</v>
      </c>
      <c r="C119" s="68" t="s">
        <v>192</v>
      </c>
      <c r="D119" s="57" t="s">
        <v>192</v>
      </c>
      <c r="E119" s="97">
        <v>1</v>
      </c>
      <c r="F119" s="89" t="s">
        <v>192</v>
      </c>
      <c r="G119" s="103">
        <v>0</v>
      </c>
      <c r="H119" s="103">
        <v>0</v>
      </c>
      <c r="I119" s="103">
        <v>0</v>
      </c>
      <c r="J119" s="99">
        <f t="shared" si="1"/>
        <v>0</v>
      </c>
      <c r="K119" s="104"/>
      <c r="L119" s="104"/>
      <c r="M119" s="104"/>
      <c r="N119" s="104"/>
      <c r="O119" s="104"/>
      <c r="P119" s="104"/>
      <c r="Q119" s="104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5"/>
      <c r="AD119" s="105"/>
    </row>
    <row r="120" spans="1:30" s="106" customFormat="1" x14ac:dyDescent="0.2">
      <c r="A120" s="117" t="s">
        <v>192</v>
      </c>
      <c r="B120" s="57" t="s">
        <v>31</v>
      </c>
      <c r="C120" s="68" t="s">
        <v>192</v>
      </c>
      <c r="D120" s="57" t="s">
        <v>192</v>
      </c>
      <c r="E120" s="97">
        <v>1</v>
      </c>
      <c r="F120" s="89" t="s">
        <v>192</v>
      </c>
      <c r="G120" s="103">
        <v>0</v>
      </c>
      <c r="H120" s="103">
        <v>0</v>
      </c>
      <c r="I120" s="103">
        <v>0</v>
      </c>
      <c r="J120" s="99">
        <f t="shared" si="1"/>
        <v>0</v>
      </c>
      <c r="K120" s="104"/>
      <c r="L120" s="104"/>
      <c r="M120" s="104"/>
      <c r="N120" s="104"/>
      <c r="O120" s="104"/>
      <c r="P120" s="104"/>
      <c r="Q120" s="104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</row>
    <row r="121" spans="1:30" s="106" customFormat="1" x14ac:dyDescent="0.2">
      <c r="A121" s="117" t="s">
        <v>192</v>
      </c>
      <c r="B121" s="57" t="s">
        <v>31</v>
      </c>
      <c r="C121" s="68" t="s">
        <v>192</v>
      </c>
      <c r="D121" s="57" t="s">
        <v>192</v>
      </c>
      <c r="E121" s="97">
        <v>1</v>
      </c>
      <c r="F121" s="89" t="s">
        <v>192</v>
      </c>
      <c r="G121" s="103">
        <v>0</v>
      </c>
      <c r="H121" s="103">
        <v>0</v>
      </c>
      <c r="I121" s="103">
        <v>0</v>
      </c>
      <c r="J121" s="99">
        <f t="shared" si="1"/>
        <v>0</v>
      </c>
      <c r="K121" s="104"/>
      <c r="L121" s="104"/>
      <c r="M121" s="104"/>
      <c r="N121" s="104"/>
      <c r="O121" s="104"/>
      <c r="P121" s="104"/>
      <c r="Q121" s="104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</row>
    <row r="122" spans="1:30" s="106" customFormat="1" x14ac:dyDescent="0.2">
      <c r="A122" s="89" t="s">
        <v>192</v>
      </c>
      <c r="B122" s="57" t="s">
        <v>31</v>
      </c>
      <c r="C122" s="68" t="s">
        <v>192</v>
      </c>
      <c r="D122" s="57" t="s">
        <v>192</v>
      </c>
      <c r="E122" s="97">
        <v>1</v>
      </c>
      <c r="F122" s="89" t="s">
        <v>192</v>
      </c>
      <c r="G122" s="103">
        <v>0</v>
      </c>
      <c r="H122" s="103">
        <v>0</v>
      </c>
      <c r="I122" s="103">
        <v>0</v>
      </c>
      <c r="J122" s="99">
        <f t="shared" si="1"/>
        <v>0</v>
      </c>
      <c r="K122" s="104"/>
      <c r="L122" s="104"/>
      <c r="M122" s="104"/>
      <c r="N122" s="104"/>
      <c r="O122" s="104"/>
      <c r="P122" s="104"/>
      <c r="Q122" s="104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</row>
    <row r="123" spans="1:30" s="106" customFormat="1" x14ac:dyDescent="0.2">
      <c r="A123" s="89" t="s">
        <v>192</v>
      </c>
      <c r="B123" s="57" t="s">
        <v>31</v>
      </c>
      <c r="C123" s="68" t="s">
        <v>192</v>
      </c>
      <c r="D123" s="57" t="s">
        <v>192</v>
      </c>
      <c r="E123" s="97">
        <v>1</v>
      </c>
      <c r="F123" s="89" t="s">
        <v>192</v>
      </c>
      <c r="G123" s="103">
        <v>0</v>
      </c>
      <c r="H123" s="103">
        <v>0</v>
      </c>
      <c r="I123" s="103">
        <v>0</v>
      </c>
      <c r="J123" s="99">
        <f t="shared" si="1"/>
        <v>0</v>
      </c>
      <c r="K123" s="104"/>
      <c r="L123" s="104"/>
      <c r="M123" s="104"/>
      <c r="N123" s="104"/>
      <c r="O123" s="104"/>
      <c r="P123" s="104"/>
      <c r="Q123" s="104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</row>
    <row r="124" spans="1:30" s="106" customFormat="1" x14ac:dyDescent="0.2">
      <c r="A124" s="89" t="s">
        <v>192</v>
      </c>
      <c r="B124" s="57" t="s">
        <v>31</v>
      </c>
      <c r="C124" s="68" t="s">
        <v>192</v>
      </c>
      <c r="D124" s="57" t="s">
        <v>192</v>
      </c>
      <c r="E124" s="97">
        <v>1</v>
      </c>
      <c r="F124" s="89" t="s">
        <v>192</v>
      </c>
      <c r="G124" s="103">
        <v>0</v>
      </c>
      <c r="H124" s="103">
        <v>0</v>
      </c>
      <c r="I124" s="103">
        <v>0</v>
      </c>
      <c r="J124" s="99">
        <f t="shared" si="1"/>
        <v>0</v>
      </c>
      <c r="K124" s="104"/>
      <c r="L124" s="104"/>
      <c r="M124" s="104"/>
      <c r="N124" s="104"/>
      <c r="O124" s="104"/>
      <c r="P124" s="104"/>
      <c r="Q124" s="104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</row>
    <row r="125" spans="1:30" x14ac:dyDescent="0.2">
      <c r="A125" s="54" t="s">
        <v>192</v>
      </c>
      <c r="B125" s="35" t="s">
        <v>31</v>
      </c>
      <c r="C125" s="52" t="s">
        <v>192</v>
      </c>
      <c r="D125" s="35" t="s">
        <v>192</v>
      </c>
      <c r="E125" s="60">
        <v>1</v>
      </c>
      <c r="F125" s="54" t="s">
        <v>192</v>
      </c>
      <c r="G125" s="27">
        <v>0</v>
      </c>
      <c r="H125" s="27">
        <v>0</v>
      </c>
      <c r="I125" s="27">
        <v>0</v>
      </c>
      <c r="J125" s="28">
        <f t="shared" si="1"/>
        <v>0</v>
      </c>
      <c r="K125" s="13"/>
      <c r="L125" s="13"/>
      <c r="M125" s="13"/>
      <c r="N125" s="13"/>
      <c r="O125" s="13"/>
      <c r="P125" s="13"/>
      <c r="Q125" s="13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x14ac:dyDescent="0.2">
      <c r="A126" s="54" t="s">
        <v>192</v>
      </c>
      <c r="B126" s="35" t="s">
        <v>31</v>
      </c>
      <c r="C126" s="52" t="s">
        <v>192</v>
      </c>
      <c r="D126" s="35" t="s">
        <v>192</v>
      </c>
      <c r="E126" s="60">
        <v>1</v>
      </c>
      <c r="F126" s="54" t="s">
        <v>192</v>
      </c>
      <c r="G126" s="27">
        <v>0</v>
      </c>
      <c r="H126" s="27">
        <v>0</v>
      </c>
      <c r="I126" s="27">
        <v>0</v>
      </c>
      <c r="J126" s="28">
        <f t="shared" si="1"/>
        <v>0</v>
      </c>
      <c r="K126" s="13"/>
      <c r="L126" s="13"/>
      <c r="M126" s="13"/>
      <c r="N126" s="13"/>
      <c r="O126" s="13"/>
      <c r="P126" s="13"/>
      <c r="Q126" s="13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x14ac:dyDescent="0.2">
      <c r="A127" s="53" t="s">
        <v>205</v>
      </c>
      <c r="B127" s="35" t="s">
        <v>31</v>
      </c>
      <c r="C127" s="50" t="s">
        <v>186</v>
      </c>
      <c r="D127" s="35" t="s">
        <v>190</v>
      </c>
      <c r="E127" s="60">
        <v>1</v>
      </c>
      <c r="F127" s="53" t="s">
        <v>267</v>
      </c>
      <c r="G127" s="27">
        <v>0</v>
      </c>
      <c r="H127" s="27">
        <v>1441.31</v>
      </c>
      <c r="I127" s="27">
        <v>5765.22</v>
      </c>
      <c r="J127" s="28">
        <f t="shared" si="1"/>
        <v>7206.5300000000007</v>
      </c>
      <c r="K127" s="13"/>
      <c r="L127" s="13"/>
      <c r="M127" s="13"/>
      <c r="N127" s="13"/>
      <c r="O127" s="13"/>
      <c r="P127" s="13"/>
      <c r="Q127" s="13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53" t="s">
        <v>205</v>
      </c>
      <c r="B128" s="35" t="s">
        <v>31</v>
      </c>
      <c r="C128" s="50" t="s">
        <v>186</v>
      </c>
      <c r="D128" s="35" t="s">
        <v>190</v>
      </c>
      <c r="E128" s="60">
        <v>1</v>
      </c>
      <c r="F128" s="53" t="s">
        <v>268</v>
      </c>
      <c r="G128" s="27">
        <v>0</v>
      </c>
      <c r="H128" s="27">
        <v>1441.31</v>
      </c>
      <c r="I128" s="27">
        <v>5765.22</v>
      </c>
      <c r="J128" s="28">
        <f t="shared" si="1"/>
        <v>7206.5300000000007</v>
      </c>
      <c r="K128" s="13"/>
      <c r="L128" s="13"/>
      <c r="M128" s="13"/>
      <c r="N128" s="13"/>
      <c r="O128" s="13"/>
      <c r="P128" s="13"/>
      <c r="Q128" s="13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x14ac:dyDescent="0.2">
      <c r="A129" s="54" t="s">
        <v>192</v>
      </c>
      <c r="B129" s="35" t="s">
        <v>31</v>
      </c>
      <c r="C129" s="52" t="s">
        <v>192</v>
      </c>
      <c r="D129" s="35" t="s">
        <v>192</v>
      </c>
      <c r="E129" s="60">
        <v>1</v>
      </c>
      <c r="F129" s="54" t="s">
        <v>192</v>
      </c>
      <c r="G129" s="27">
        <v>0</v>
      </c>
      <c r="H129" s="27">
        <v>0</v>
      </c>
      <c r="I129" s="27">
        <v>0</v>
      </c>
      <c r="J129" s="28">
        <f t="shared" si="1"/>
        <v>0</v>
      </c>
      <c r="K129" s="13"/>
      <c r="L129" s="13"/>
      <c r="M129" s="13"/>
      <c r="N129" s="13"/>
      <c r="O129" s="13"/>
      <c r="P129" s="13"/>
      <c r="Q129" s="13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51" t="s">
        <v>205</v>
      </c>
      <c r="B130" s="35" t="s">
        <v>31</v>
      </c>
      <c r="C130" s="50" t="s">
        <v>186</v>
      </c>
      <c r="D130" s="35" t="s">
        <v>190</v>
      </c>
      <c r="E130" s="60">
        <v>1</v>
      </c>
      <c r="F130" s="53" t="s">
        <v>269</v>
      </c>
      <c r="G130" s="27">
        <v>0</v>
      </c>
      <c r="H130" s="27">
        <v>1441.31</v>
      </c>
      <c r="I130" s="27">
        <v>5765.22</v>
      </c>
      <c r="J130" s="28">
        <f t="shared" si="1"/>
        <v>7206.5300000000007</v>
      </c>
      <c r="K130" s="13"/>
      <c r="L130" s="13"/>
      <c r="M130" s="13"/>
      <c r="N130" s="13"/>
      <c r="O130" s="13"/>
      <c r="P130" s="13"/>
      <c r="Q130" s="13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s="80" customFormat="1" x14ac:dyDescent="0.2">
      <c r="A131" s="121" t="s">
        <v>205</v>
      </c>
      <c r="B131" s="76" t="s">
        <v>31</v>
      </c>
      <c r="C131" s="122" t="s">
        <v>186</v>
      </c>
      <c r="D131" s="76" t="s">
        <v>190</v>
      </c>
      <c r="E131" s="114">
        <v>1</v>
      </c>
      <c r="F131" s="120" t="s">
        <v>220</v>
      </c>
      <c r="G131" s="77">
        <v>0</v>
      </c>
      <c r="H131" s="77">
        <v>1441.31</v>
      </c>
      <c r="I131" s="77">
        <v>5765.22</v>
      </c>
      <c r="J131" s="98">
        <f t="shared" si="1"/>
        <v>7206.5300000000007</v>
      </c>
      <c r="K131" s="78"/>
      <c r="L131" s="78"/>
      <c r="M131" s="78"/>
      <c r="N131" s="78"/>
      <c r="O131" s="78"/>
      <c r="P131" s="78"/>
      <c r="Q131" s="78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  <c r="AC131" s="79"/>
      <c r="AD131" s="79"/>
    </row>
    <row r="132" spans="1:30" x14ac:dyDescent="0.2">
      <c r="A132" s="51" t="s">
        <v>205</v>
      </c>
      <c r="B132" s="35" t="s">
        <v>31</v>
      </c>
      <c r="C132" s="50" t="s">
        <v>186</v>
      </c>
      <c r="D132" s="35" t="s">
        <v>190</v>
      </c>
      <c r="E132" s="60">
        <v>1</v>
      </c>
      <c r="F132" s="53" t="s">
        <v>271</v>
      </c>
      <c r="G132" s="27">
        <v>0</v>
      </c>
      <c r="H132" s="27">
        <v>1441.31</v>
      </c>
      <c r="I132" s="27">
        <v>5765.22</v>
      </c>
      <c r="J132" s="28">
        <f t="shared" si="1"/>
        <v>7206.5300000000007</v>
      </c>
      <c r="K132" s="13"/>
      <c r="L132" s="13"/>
      <c r="M132" s="13"/>
      <c r="N132" s="13"/>
      <c r="O132" s="13"/>
      <c r="P132" s="13"/>
      <c r="Q132" s="13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x14ac:dyDescent="0.2">
      <c r="A133" s="51" t="s">
        <v>205</v>
      </c>
      <c r="B133" s="35" t="s">
        <v>31</v>
      </c>
      <c r="C133" s="50" t="s">
        <v>186</v>
      </c>
      <c r="D133" s="35" t="s">
        <v>190</v>
      </c>
      <c r="E133" s="60">
        <v>1</v>
      </c>
      <c r="F133" s="53" t="s">
        <v>272</v>
      </c>
      <c r="G133" s="27">
        <v>0</v>
      </c>
      <c r="H133" s="27">
        <v>1441.31</v>
      </c>
      <c r="I133" s="27">
        <v>5765.22</v>
      </c>
      <c r="J133" s="28">
        <f t="shared" si="1"/>
        <v>7206.5300000000007</v>
      </c>
      <c r="K133" s="13"/>
      <c r="L133" s="13"/>
      <c r="M133" s="13"/>
      <c r="N133" s="13"/>
      <c r="O133" s="13"/>
      <c r="P133" s="13"/>
      <c r="Q133" s="13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51" t="s">
        <v>277</v>
      </c>
      <c r="B134" s="35" t="s">
        <v>31</v>
      </c>
      <c r="C134" s="50" t="s">
        <v>186</v>
      </c>
      <c r="D134" s="35" t="s">
        <v>190</v>
      </c>
      <c r="E134" s="60">
        <v>1</v>
      </c>
      <c r="F134" s="53" t="s">
        <v>273</v>
      </c>
      <c r="G134" s="27">
        <v>0</v>
      </c>
      <c r="H134" s="27">
        <v>1441.31</v>
      </c>
      <c r="I134" s="27">
        <v>5765.22</v>
      </c>
      <c r="J134" s="28">
        <f t="shared" si="1"/>
        <v>7206.5300000000007</v>
      </c>
      <c r="K134" s="13"/>
      <c r="L134" s="13"/>
      <c r="M134" s="13"/>
      <c r="N134" s="13"/>
      <c r="O134" s="13"/>
      <c r="P134" s="13"/>
      <c r="Q134" s="13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x14ac:dyDescent="0.2">
      <c r="A135" s="54" t="s">
        <v>192</v>
      </c>
      <c r="B135" s="35" t="s">
        <v>31</v>
      </c>
      <c r="C135" s="52" t="s">
        <v>192</v>
      </c>
      <c r="D135" s="35" t="s">
        <v>192</v>
      </c>
      <c r="E135" s="60">
        <v>1</v>
      </c>
      <c r="F135" s="54" t="s">
        <v>192</v>
      </c>
      <c r="G135" s="27">
        <v>0</v>
      </c>
      <c r="H135" s="27">
        <v>0</v>
      </c>
      <c r="I135" s="27">
        <v>0</v>
      </c>
      <c r="J135" s="28">
        <f t="shared" si="1"/>
        <v>0</v>
      </c>
      <c r="K135" s="13"/>
      <c r="L135" s="13"/>
      <c r="M135" s="13"/>
      <c r="N135" s="13"/>
      <c r="O135" s="13"/>
      <c r="P135" s="13"/>
      <c r="Q135" s="13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54" t="s">
        <v>192</v>
      </c>
      <c r="B136" s="35" t="s">
        <v>31</v>
      </c>
      <c r="C136" s="52" t="s">
        <v>192</v>
      </c>
      <c r="D136" s="35" t="s">
        <v>192</v>
      </c>
      <c r="E136" s="60">
        <v>1</v>
      </c>
      <c r="F136" s="54" t="s">
        <v>192</v>
      </c>
      <c r="G136" s="27">
        <v>0</v>
      </c>
      <c r="H136" s="27">
        <v>0</v>
      </c>
      <c r="I136" s="27">
        <v>0</v>
      </c>
      <c r="J136" s="28">
        <f t="shared" ref="J136:J199" si="2">SUM(G136:I136)</f>
        <v>0</v>
      </c>
      <c r="K136" s="13"/>
      <c r="L136" s="13"/>
      <c r="M136" s="13"/>
      <c r="N136" s="13"/>
      <c r="O136" s="13"/>
      <c r="P136" s="13"/>
      <c r="Q136" s="13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54" t="s">
        <v>192</v>
      </c>
      <c r="B137" s="35" t="s">
        <v>31</v>
      </c>
      <c r="C137" s="52" t="s">
        <v>192</v>
      </c>
      <c r="D137" s="35" t="s">
        <v>192</v>
      </c>
      <c r="E137" s="60">
        <v>1</v>
      </c>
      <c r="F137" s="54" t="s">
        <v>192</v>
      </c>
      <c r="G137" s="27">
        <v>0</v>
      </c>
      <c r="H137" s="27">
        <v>0</v>
      </c>
      <c r="I137" s="27">
        <v>0</v>
      </c>
      <c r="J137" s="28">
        <f t="shared" si="2"/>
        <v>0</v>
      </c>
      <c r="K137" s="13"/>
      <c r="L137" s="13"/>
      <c r="M137" s="13"/>
      <c r="N137" s="13"/>
      <c r="O137" s="13"/>
      <c r="P137" s="13"/>
      <c r="Q137" s="13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54" t="s">
        <v>192</v>
      </c>
      <c r="B138" s="35" t="s">
        <v>31</v>
      </c>
      <c r="C138" s="52" t="s">
        <v>192</v>
      </c>
      <c r="D138" s="35" t="s">
        <v>192</v>
      </c>
      <c r="E138" s="60">
        <v>1</v>
      </c>
      <c r="F138" s="54" t="s">
        <v>192</v>
      </c>
      <c r="G138" s="27">
        <v>0</v>
      </c>
      <c r="H138" s="27">
        <v>0</v>
      </c>
      <c r="I138" s="27">
        <v>0</v>
      </c>
      <c r="J138" s="28">
        <f t="shared" si="2"/>
        <v>0</v>
      </c>
      <c r="K138" s="13"/>
      <c r="L138" s="13"/>
      <c r="M138" s="13"/>
      <c r="N138" s="13"/>
      <c r="O138" s="13"/>
      <c r="P138" s="13"/>
      <c r="Q138" s="13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51" t="s">
        <v>278</v>
      </c>
      <c r="B139" s="35" t="s">
        <v>31</v>
      </c>
      <c r="C139" s="50" t="s">
        <v>235</v>
      </c>
      <c r="D139" s="35" t="s">
        <v>190</v>
      </c>
      <c r="E139" s="60">
        <v>1</v>
      </c>
      <c r="F139" s="53" t="s">
        <v>274</v>
      </c>
      <c r="G139" s="27">
        <v>0</v>
      </c>
      <c r="H139" s="27">
        <v>1441.31</v>
      </c>
      <c r="I139" s="27">
        <v>5765.22</v>
      </c>
      <c r="J139" s="28">
        <f t="shared" si="2"/>
        <v>7206.5300000000007</v>
      </c>
      <c r="K139" s="13"/>
      <c r="L139" s="13"/>
      <c r="M139" s="13"/>
      <c r="N139" s="13"/>
      <c r="O139" s="13"/>
      <c r="P139" s="13"/>
      <c r="Q139" s="13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51" t="s">
        <v>279</v>
      </c>
      <c r="B140" s="35" t="s">
        <v>31</v>
      </c>
      <c r="C140" s="50" t="s">
        <v>235</v>
      </c>
      <c r="D140" s="35" t="s">
        <v>190</v>
      </c>
      <c r="E140" s="60">
        <v>1</v>
      </c>
      <c r="F140" s="53" t="s">
        <v>275</v>
      </c>
      <c r="G140" s="27">
        <v>0</v>
      </c>
      <c r="H140" s="27">
        <v>1441.31</v>
      </c>
      <c r="I140" s="27">
        <v>5765.22</v>
      </c>
      <c r="J140" s="28">
        <f t="shared" si="2"/>
        <v>7206.5300000000007</v>
      </c>
      <c r="K140" s="13"/>
      <c r="L140" s="13"/>
      <c r="M140" s="13"/>
      <c r="N140" s="13"/>
      <c r="O140" s="13"/>
      <c r="P140" s="13"/>
      <c r="Q140" s="13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51" t="s">
        <v>280</v>
      </c>
      <c r="B141" s="35" t="s">
        <v>31</v>
      </c>
      <c r="C141" s="50" t="s">
        <v>213</v>
      </c>
      <c r="D141" s="35" t="s">
        <v>190</v>
      </c>
      <c r="E141" s="60">
        <v>1</v>
      </c>
      <c r="F141" s="53" t="s">
        <v>276</v>
      </c>
      <c r="G141" s="27">
        <v>0</v>
      </c>
      <c r="H141" s="27">
        <v>1441.31</v>
      </c>
      <c r="I141" s="27">
        <v>5765.22</v>
      </c>
      <c r="J141" s="28">
        <f t="shared" si="2"/>
        <v>7206.5300000000007</v>
      </c>
      <c r="K141" s="13"/>
      <c r="L141" s="13"/>
      <c r="M141" s="13"/>
      <c r="N141" s="13"/>
      <c r="O141" s="13"/>
      <c r="P141" s="13"/>
      <c r="Q141" s="13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x14ac:dyDescent="0.2">
      <c r="A142" s="54" t="s">
        <v>192</v>
      </c>
      <c r="B142" s="35" t="s">
        <v>31</v>
      </c>
      <c r="C142" s="52" t="s">
        <v>192</v>
      </c>
      <c r="D142" s="35" t="s">
        <v>192</v>
      </c>
      <c r="E142" s="60">
        <v>1</v>
      </c>
      <c r="F142" s="54" t="s">
        <v>192</v>
      </c>
      <c r="G142" s="27">
        <v>0</v>
      </c>
      <c r="H142" s="27">
        <v>0</v>
      </c>
      <c r="I142" s="27">
        <v>0</v>
      </c>
      <c r="J142" s="28">
        <f t="shared" si="2"/>
        <v>0</v>
      </c>
      <c r="K142" s="13"/>
      <c r="L142" s="13"/>
      <c r="M142" s="13"/>
      <c r="N142" s="13"/>
      <c r="O142" s="13"/>
      <c r="P142" s="13"/>
      <c r="Q142" s="13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x14ac:dyDescent="0.2">
      <c r="A143" s="54" t="s">
        <v>192</v>
      </c>
      <c r="B143" s="35" t="s">
        <v>31</v>
      </c>
      <c r="C143" s="52" t="s">
        <v>192</v>
      </c>
      <c r="D143" s="35" t="s">
        <v>192</v>
      </c>
      <c r="E143" s="60">
        <v>1</v>
      </c>
      <c r="F143" s="54" t="s">
        <v>192</v>
      </c>
      <c r="G143" s="27">
        <v>0</v>
      </c>
      <c r="H143" s="27">
        <v>0</v>
      </c>
      <c r="I143" s="27">
        <v>0</v>
      </c>
      <c r="J143" s="28">
        <f t="shared" si="2"/>
        <v>0</v>
      </c>
      <c r="K143" s="13"/>
      <c r="L143" s="13"/>
      <c r="M143" s="13"/>
      <c r="N143" s="13"/>
      <c r="O143" s="13"/>
      <c r="P143" s="13"/>
      <c r="Q143" s="13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51" t="s">
        <v>290</v>
      </c>
      <c r="B144" s="35" t="s">
        <v>31</v>
      </c>
      <c r="C144" s="50" t="s">
        <v>291</v>
      </c>
      <c r="D144" s="35" t="s">
        <v>190</v>
      </c>
      <c r="E144" s="60">
        <v>1</v>
      </c>
      <c r="F144" s="53" t="s">
        <v>281</v>
      </c>
      <c r="G144" s="27">
        <v>0</v>
      </c>
      <c r="H144" s="27">
        <v>1441.31</v>
      </c>
      <c r="I144" s="27">
        <v>5765.22</v>
      </c>
      <c r="J144" s="28">
        <f t="shared" si="2"/>
        <v>7206.5300000000007</v>
      </c>
      <c r="K144" s="13"/>
      <c r="L144" s="13"/>
      <c r="M144" s="13"/>
      <c r="N144" s="13"/>
      <c r="O144" s="13"/>
      <c r="P144" s="13"/>
      <c r="Q144" s="13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x14ac:dyDescent="0.2">
      <c r="A145" s="51" t="s">
        <v>292</v>
      </c>
      <c r="B145" s="35" t="s">
        <v>31</v>
      </c>
      <c r="C145" s="50" t="s">
        <v>293</v>
      </c>
      <c r="D145" s="35" t="s">
        <v>190</v>
      </c>
      <c r="E145" s="60">
        <v>1</v>
      </c>
      <c r="F145" s="53" t="s">
        <v>282</v>
      </c>
      <c r="G145" s="27">
        <v>0</v>
      </c>
      <c r="H145" s="27">
        <v>1441.31</v>
      </c>
      <c r="I145" s="27">
        <v>5765.22</v>
      </c>
      <c r="J145" s="28">
        <f t="shared" si="2"/>
        <v>7206.5300000000007</v>
      </c>
      <c r="K145" s="13"/>
      <c r="L145" s="13"/>
      <c r="M145" s="13"/>
      <c r="N145" s="13"/>
      <c r="O145" s="13"/>
      <c r="P145" s="13"/>
      <c r="Q145" s="13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51" t="s">
        <v>205</v>
      </c>
      <c r="B146" s="35" t="s">
        <v>31</v>
      </c>
      <c r="C146" s="50" t="s">
        <v>185</v>
      </c>
      <c r="D146" s="35" t="s">
        <v>190</v>
      </c>
      <c r="E146" s="60">
        <v>1</v>
      </c>
      <c r="F146" s="53" t="s">
        <v>283</v>
      </c>
      <c r="G146" s="27">
        <v>0</v>
      </c>
      <c r="H146" s="27">
        <v>1441.31</v>
      </c>
      <c r="I146" s="27">
        <v>5765.22</v>
      </c>
      <c r="J146" s="28">
        <f t="shared" si="2"/>
        <v>7206.5300000000007</v>
      </c>
      <c r="K146" s="13"/>
      <c r="L146" s="13"/>
      <c r="M146" s="13"/>
      <c r="N146" s="13"/>
      <c r="O146" s="13"/>
      <c r="P146" s="13"/>
      <c r="Q146" s="13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51" t="s">
        <v>294</v>
      </c>
      <c r="B147" s="35" t="s">
        <v>31</v>
      </c>
      <c r="C147" s="50" t="s">
        <v>188</v>
      </c>
      <c r="D147" s="35" t="s">
        <v>190</v>
      </c>
      <c r="E147" s="60">
        <v>1</v>
      </c>
      <c r="F147" s="53" t="s">
        <v>284</v>
      </c>
      <c r="G147" s="27">
        <v>0</v>
      </c>
      <c r="H147" s="27">
        <v>1441.31</v>
      </c>
      <c r="I147" s="27">
        <v>5765.22</v>
      </c>
      <c r="J147" s="28">
        <f t="shared" si="2"/>
        <v>7206.5300000000007</v>
      </c>
      <c r="K147" s="13"/>
      <c r="L147" s="13"/>
      <c r="M147" s="13"/>
      <c r="N147" s="13"/>
      <c r="O147" s="13"/>
      <c r="P147" s="13"/>
      <c r="Q147" s="13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x14ac:dyDescent="0.2">
      <c r="A148" s="51" t="s">
        <v>296</v>
      </c>
      <c r="B148" s="35" t="s">
        <v>31</v>
      </c>
      <c r="C148" s="50" t="s">
        <v>295</v>
      </c>
      <c r="D148" s="35" t="s">
        <v>190</v>
      </c>
      <c r="E148" s="60">
        <v>1</v>
      </c>
      <c r="F148" s="53" t="s">
        <v>285</v>
      </c>
      <c r="G148" s="27">
        <v>0</v>
      </c>
      <c r="H148" s="27">
        <v>1441.31</v>
      </c>
      <c r="I148" s="27">
        <v>5765.22</v>
      </c>
      <c r="J148" s="28">
        <f t="shared" si="2"/>
        <v>7206.5300000000007</v>
      </c>
      <c r="K148" s="13"/>
      <c r="L148" s="13"/>
      <c r="M148" s="13"/>
      <c r="N148" s="13"/>
      <c r="O148" s="13"/>
      <c r="P148" s="13"/>
      <c r="Q148" s="13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x14ac:dyDescent="0.2">
      <c r="A149" s="51" t="s">
        <v>297</v>
      </c>
      <c r="B149" s="35" t="s">
        <v>31</v>
      </c>
      <c r="C149" s="50" t="s">
        <v>185</v>
      </c>
      <c r="D149" s="35" t="s">
        <v>190</v>
      </c>
      <c r="E149" s="60">
        <v>1</v>
      </c>
      <c r="F149" s="53" t="s">
        <v>286</v>
      </c>
      <c r="G149" s="27">
        <v>0</v>
      </c>
      <c r="H149" s="27">
        <v>1441.31</v>
      </c>
      <c r="I149" s="27">
        <v>5765.22</v>
      </c>
      <c r="J149" s="28">
        <f t="shared" si="2"/>
        <v>7206.5300000000007</v>
      </c>
      <c r="K149" s="13"/>
      <c r="L149" s="13"/>
      <c r="M149" s="13"/>
      <c r="N149" s="13"/>
      <c r="O149" s="13"/>
      <c r="P149" s="13"/>
      <c r="Q149" s="13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51" t="s">
        <v>298</v>
      </c>
      <c r="B150" s="35" t="s">
        <v>31</v>
      </c>
      <c r="C150" s="50" t="s">
        <v>188</v>
      </c>
      <c r="D150" s="35" t="s">
        <v>190</v>
      </c>
      <c r="E150" s="60">
        <v>1</v>
      </c>
      <c r="F150" s="53" t="s">
        <v>287</v>
      </c>
      <c r="G150" s="27">
        <v>0</v>
      </c>
      <c r="H150" s="27">
        <v>1441.31</v>
      </c>
      <c r="I150" s="27">
        <v>5765.22</v>
      </c>
      <c r="J150" s="28">
        <f t="shared" si="2"/>
        <v>7206.5300000000007</v>
      </c>
      <c r="K150" s="13"/>
      <c r="L150" s="13"/>
      <c r="M150" s="13"/>
      <c r="N150" s="13"/>
      <c r="O150" s="13"/>
      <c r="P150" s="13"/>
      <c r="Q150" s="13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x14ac:dyDescent="0.2">
      <c r="A151" s="51" t="s">
        <v>299</v>
      </c>
      <c r="B151" s="35" t="s">
        <v>31</v>
      </c>
      <c r="C151" s="50" t="s">
        <v>187</v>
      </c>
      <c r="D151" s="35" t="s">
        <v>190</v>
      </c>
      <c r="E151" s="60">
        <v>1</v>
      </c>
      <c r="F151" s="53" t="s">
        <v>288</v>
      </c>
      <c r="G151" s="27">
        <v>0</v>
      </c>
      <c r="H151" s="27">
        <v>1441.31</v>
      </c>
      <c r="I151" s="27">
        <v>5765.22</v>
      </c>
      <c r="J151" s="28">
        <f t="shared" si="2"/>
        <v>7206.5300000000007</v>
      </c>
      <c r="K151" s="13"/>
      <c r="L151" s="13"/>
      <c r="M151" s="13"/>
      <c r="N151" s="13"/>
      <c r="O151" s="13"/>
      <c r="P151" s="13"/>
      <c r="Q151" s="13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61" t="s">
        <v>545</v>
      </c>
      <c r="B152" s="35" t="s">
        <v>27</v>
      </c>
      <c r="C152" s="48" t="s">
        <v>212</v>
      </c>
      <c r="D152" s="35" t="s">
        <v>190</v>
      </c>
      <c r="E152" s="60">
        <v>1</v>
      </c>
      <c r="F152" s="81" t="s">
        <v>289</v>
      </c>
      <c r="G152" s="27">
        <v>0</v>
      </c>
      <c r="H152" s="27">
        <v>1865.22</v>
      </c>
      <c r="I152" s="27">
        <v>7460.87</v>
      </c>
      <c r="J152" s="28">
        <f t="shared" si="2"/>
        <v>9326.09</v>
      </c>
      <c r="K152" s="13"/>
      <c r="L152" s="13"/>
      <c r="M152" s="13"/>
      <c r="N152" s="13"/>
      <c r="O152" s="13"/>
      <c r="P152" s="13"/>
      <c r="Q152" s="13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51" t="s">
        <v>205</v>
      </c>
      <c r="B153" s="35" t="s">
        <v>31</v>
      </c>
      <c r="C153" s="50" t="s">
        <v>186</v>
      </c>
      <c r="D153" s="35" t="s">
        <v>190</v>
      </c>
      <c r="E153" s="60">
        <v>1</v>
      </c>
      <c r="F153" s="53" t="s">
        <v>300</v>
      </c>
      <c r="G153" s="27">
        <v>0</v>
      </c>
      <c r="H153" s="27">
        <v>1441.31</v>
      </c>
      <c r="I153" s="27">
        <v>5765.22</v>
      </c>
      <c r="J153" s="28">
        <f t="shared" si="2"/>
        <v>7206.5300000000007</v>
      </c>
      <c r="K153" s="13"/>
      <c r="L153" s="13"/>
      <c r="M153" s="13"/>
      <c r="N153" s="13"/>
      <c r="O153" s="13"/>
      <c r="P153" s="13"/>
      <c r="Q153" s="13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54" t="s">
        <v>192</v>
      </c>
      <c r="B154" s="35" t="s">
        <v>31</v>
      </c>
      <c r="C154" s="52" t="s">
        <v>192</v>
      </c>
      <c r="D154" s="35" t="s">
        <v>192</v>
      </c>
      <c r="E154" s="60">
        <v>1</v>
      </c>
      <c r="F154" s="54" t="s">
        <v>192</v>
      </c>
      <c r="G154" s="27">
        <v>0</v>
      </c>
      <c r="H154" s="27">
        <v>0</v>
      </c>
      <c r="I154" s="27">
        <v>0</v>
      </c>
      <c r="J154" s="28">
        <f t="shared" si="2"/>
        <v>0</v>
      </c>
      <c r="K154" s="13"/>
      <c r="L154" s="13"/>
      <c r="M154" s="13"/>
      <c r="N154" s="13"/>
      <c r="O154" s="13"/>
      <c r="P154" s="13"/>
      <c r="Q154" s="13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62" t="s">
        <v>192</v>
      </c>
      <c r="B155" s="35" t="s">
        <v>31</v>
      </c>
      <c r="C155" s="52" t="s">
        <v>192</v>
      </c>
      <c r="D155" s="35" t="s">
        <v>192</v>
      </c>
      <c r="E155" s="60">
        <v>1</v>
      </c>
      <c r="F155" s="54" t="s">
        <v>192</v>
      </c>
      <c r="G155" s="27">
        <v>0</v>
      </c>
      <c r="H155" s="27">
        <v>0</v>
      </c>
      <c r="I155" s="27">
        <v>0</v>
      </c>
      <c r="J155" s="28">
        <f t="shared" si="2"/>
        <v>0</v>
      </c>
      <c r="K155" s="13"/>
      <c r="L155" s="13"/>
      <c r="M155" s="13"/>
      <c r="N155" s="13"/>
      <c r="O155" s="13"/>
      <c r="P155" s="13"/>
      <c r="Q155" s="13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51" t="s">
        <v>205</v>
      </c>
      <c r="B156" s="35" t="s">
        <v>31</v>
      </c>
      <c r="C156" s="50" t="s">
        <v>185</v>
      </c>
      <c r="D156" s="35" t="s">
        <v>190</v>
      </c>
      <c r="E156" s="60">
        <v>1</v>
      </c>
      <c r="F156" s="53" t="s">
        <v>301</v>
      </c>
      <c r="G156" s="27">
        <v>0</v>
      </c>
      <c r="H156" s="27">
        <v>1441.31</v>
      </c>
      <c r="I156" s="27">
        <v>5765.22</v>
      </c>
      <c r="J156" s="28">
        <f t="shared" si="2"/>
        <v>7206.5300000000007</v>
      </c>
      <c r="K156" s="13"/>
      <c r="L156" s="13"/>
      <c r="M156" s="13"/>
      <c r="N156" s="13"/>
      <c r="O156" s="13"/>
      <c r="P156" s="13"/>
      <c r="Q156" s="13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s="106" customFormat="1" x14ac:dyDescent="0.2">
      <c r="A157" s="117" t="s">
        <v>192</v>
      </c>
      <c r="B157" s="57" t="s">
        <v>31</v>
      </c>
      <c r="C157" s="68" t="s">
        <v>192</v>
      </c>
      <c r="D157" s="57" t="s">
        <v>192</v>
      </c>
      <c r="E157" s="97">
        <v>1</v>
      </c>
      <c r="F157" s="89" t="s">
        <v>192</v>
      </c>
      <c r="G157" s="103">
        <v>0</v>
      </c>
      <c r="H157" s="103">
        <v>0</v>
      </c>
      <c r="I157" s="103">
        <v>0</v>
      </c>
      <c r="J157" s="99">
        <f t="shared" si="2"/>
        <v>0</v>
      </c>
      <c r="K157" s="104"/>
      <c r="L157" s="104"/>
      <c r="M157" s="104"/>
      <c r="N157" s="104"/>
      <c r="O157" s="104"/>
      <c r="P157" s="104"/>
      <c r="Q157" s="104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</row>
    <row r="158" spans="1:30" s="106" customFormat="1" x14ac:dyDescent="0.2">
      <c r="A158" s="117" t="s">
        <v>192</v>
      </c>
      <c r="B158" s="57" t="s">
        <v>31</v>
      </c>
      <c r="C158" s="68" t="s">
        <v>192</v>
      </c>
      <c r="D158" s="57" t="s">
        <v>192</v>
      </c>
      <c r="E158" s="97">
        <v>1</v>
      </c>
      <c r="F158" s="89" t="s">
        <v>192</v>
      </c>
      <c r="G158" s="103">
        <v>0</v>
      </c>
      <c r="H158" s="103">
        <v>0</v>
      </c>
      <c r="I158" s="103">
        <v>0</v>
      </c>
      <c r="J158" s="99">
        <f t="shared" si="2"/>
        <v>0</v>
      </c>
      <c r="K158" s="104"/>
      <c r="L158" s="104"/>
      <c r="M158" s="104"/>
      <c r="N158" s="104"/>
      <c r="O158" s="104"/>
      <c r="P158" s="104"/>
      <c r="Q158" s="104"/>
      <c r="R158" s="105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5"/>
      <c r="AD158" s="105"/>
    </row>
    <row r="159" spans="1:30" s="106" customFormat="1" x14ac:dyDescent="0.2">
      <c r="A159" s="117" t="s">
        <v>192</v>
      </c>
      <c r="B159" s="57" t="s">
        <v>31</v>
      </c>
      <c r="C159" s="68" t="s">
        <v>192</v>
      </c>
      <c r="D159" s="57" t="s">
        <v>192</v>
      </c>
      <c r="E159" s="97">
        <v>1</v>
      </c>
      <c r="F159" s="89" t="s">
        <v>192</v>
      </c>
      <c r="G159" s="103">
        <v>0</v>
      </c>
      <c r="H159" s="103">
        <v>0</v>
      </c>
      <c r="I159" s="103">
        <v>0</v>
      </c>
      <c r="J159" s="99">
        <f t="shared" si="2"/>
        <v>0</v>
      </c>
      <c r="K159" s="104"/>
      <c r="L159" s="104"/>
      <c r="M159" s="104"/>
      <c r="N159" s="104"/>
      <c r="O159" s="104"/>
      <c r="P159" s="104"/>
      <c r="Q159" s="104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</row>
    <row r="160" spans="1:30" s="106" customFormat="1" x14ac:dyDescent="0.2">
      <c r="A160" s="117" t="s">
        <v>192</v>
      </c>
      <c r="B160" s="57" t="s">
        <v>31</v>
      </c>
      <c r="C160" s="68" t="s">
        <v>192</v>
      </c>
      <c r="D160" s="57" t="s">
        <v>192</v>
      </c>
      <c r="E160" s="97">
        <v>1</v>
      </c>
      <c r="F160" s="89" t="s">
        <v>192</v>
      </c>
      <c r="G160" s="103">
        <v>0</v>
      </c>
      <c r="H160" s="103">
        <v>0</v>
      </c>
      <c r="I160" s="103">
        <v>0</v>
      </c>
      <c r="J160" s="99">
        <f t="shared" si="2"/>
        <v>0</v>
      </c>
      <c r="K160" s="104"/>
      <c r="L160" s="104"/>
      <c r="M160" s="104"/>
      <c r="N160" s="104"/>
      <c r="O160" s="104"/>
      <c r="P160" s="104"/>
      <c r="Q160" s="104"/>
      <c r="R160" s="105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5"/>
      <c r="AD160" s="105"/>
    </row>
    <row r="161" spans="1:30" x14ac:dyDescent="0.2">
      <c r="A161" s="51" t="s">
        <v>205</v>
      </c>
      <c r="B161" s="35" t="s">
        <v>31</v>
      </c>
      <c r="C161" s="50" t="s">
        <v>186</v>
      </c>
      <c r="D161" s="35" t="s">
        <v>190</v>
      </c>
      <c r="E161" s="60">
        <v>1</v>
      </c>
      <c r="F161" s="53" t="s">
        <v>302</v>
      </c>
      <c r="G161" s="27">
        <v>0</v>
      </c>
      <c r="H161" s="27">
        <v>1441.31</v>
      </c>
      <c r="I161" s="27">
        <v>5765.22</v>
      </c>
      <c r="J161" s="28">
        <f t="shared" si="2"/>
        <v>7206.5300000000007</v>
      </c>
      <c r="K161" s="13"/>
      <c r="L161" s="13"/>
      <c r="M161" s="13"/>
      <c r="N161" s="13"/>
      <c r="O161" s="13"/>
      <c r="P161" s="13"/>
      <c r="Q161" s="13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s="106" customFormat="1" x14ac:dyDescent="0.2">
      <c r="A162" s="117" t="s">
        <v>192</v>
      </c>
      <c r="B162" s="57" t="s">
        <v>31</v>
      </c>
      <c r="C162" s="68" t="s">
        <v>192</v>
      </c>
      <c r="D162" s="57" t="s">
        <v>192</v>
      </c>
      <c r="E162" s="97">
        <v>1</v>
      </c>
      <c r="F162" s="89" t="s">
        <v>192</v>
      </c>
      <c r="G162" s="103">
        <v>0</v>
      </c>
      <c r="H162" s="103">
        <v>0</v>
      </c>
      <c r="I162" s="103">
        <v>0</v>
      </c>
      <c r="J162" s="99">
        <f t="shared" si="2"/>
        <v>0</v>
      </c>
      <c r="K162" s="104"/>
      <c r="L162" s="104"/>
      <c r="M162" s="104"/>
      <c r="N162" s="104"/>
      <c r="O162" s="104"/>
      <c r="P162" s="104"/>
      <c r="Q162" s="104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</row>
    <row r="163" spans="1:30" s="106" customFormat="1" x14ac:dyDescent="0.2">
      <c r="A163" s="117" t="s">
        <v>192</v>
      </c>
      <c r="B163" s="57" t="s">
        <v>31</v>
      </c>
      <c r="C163" s="123" t="s">
        <v>192</v>
      </c>
      <c r="D163" s="57" t="s">
        <v>192</v>
      </c>
      <c r="E163" s="97">
        <v>1</v>
      </c>
      <c r="F163" s="115" t="s">
        <v>192</v>
      </c>
      <c r="G163" s="103">
        <v>0</v>
      </c>
      <c r="H163" s="103">
        <v>0</v>
      </c>
      <c r="I163" s="103">
        <v>0</v>
      </c>
      <c r="J163" s="99">
        <f t="shared" si="2"/>
        <v>0</v>
      </c>
      <c r="K163" s="104"/>
      <c r="L163" s="104"/>
      <c r="M163" s="104"/>
      <c r="N163" s="104"/>
      <c r="O163" s="104"/>
      <c r="P163" s="104"/>
      <c r="Q163" s="104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</row>
    <row r="164" spans="1:30" s="106" customFormat="1" x14ac:dyDescent="0.2">
      <c r="A164" s="117" t="s">
        <v>192</v>
      </c>
      <c r="B164" s="57" t="s">
        <v>31</v>
      </c>
      <c r="C164" s="123" t="s">
        <v>192</v>
      </c>
      <c r="D164" s="57" t="s">
        <v>192</v>
      </c>
      <c r="E164" s="97">
        <v>1</v>
      </c>
      <c r="F164" s="115" t="s">
        <v>192</v>
      </c>
      <c r="G164" s="103">
        <v>0</v>
      </c>
      <c r="H164" s="103">
        <v>0</v>
      </c>
      <c r="I164" s="103">
        <v>0</v>
      </c>
      <c r="J164" s="99">
        <f t="shared" si="2"/>
        <v>0</v>
      </c>
      <c r="K164" s="104"/>
      <c r="L164" s="104"/>
      <c r="M164" s="104"/>
      <c r="N164" s="104"/>
      <c r="O164" s="104"/>
      <c r="P164" s="104"/>
      <c r="Q164" s="104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5"/>
      <c r="AD164" s="105"/>
    </row>
    <row r="165" spans="1:30" s="106" customFormat="1" x14ac:dyDescent="0.2">
      <c r="A165" s="117" t="s">
        <v>192</v>
      </c>
      <c r="B165" s="57" t="s">
        <v>31</v>
      </c>
      <c r="C165" s="123" t="s">
        <v>192</v>
      </c>
      <c r="D165" s="57" t="s">
        <v>192</v>
      </c>
      <c r="E165" s="97">
        <v>1</v>
      </c>
      <c r="F165" s="115" t="s">
        <v>192</v>
      </c>
      <c r="G165" s="103">
        <v>0</v>
      </c>
      <c r="H165" s="103">
        <v>0</v>
      </c>
      <c r="I165" s="103">
        <v>0</v>
      </c>
      <c r="J165" s="99">
        <f t="shared" si="2"/>
        <v>0</v>
      </c>
      <c r="K165" s="104"/>
      <c r="L165" s="104"/>
      <c r="M165" s="104"/>
      <c r="N165" s="104"/>
      <c r="O165" s="104"/>
      <c r="P165" s="104"/>
      <c r="Q165" s="104"/>
      <c r="R165" s="105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5"/>
      <c r="AD165" s="105"/>
    </row>
    <row r="166" spans="1:30" s="106" customFormat="1" x14ac:dyDescent="0.2">
      <c r="A166" s="117" t="s">
        <v>192</v>
      </c>
      <c r="B166" s="57" t="s">
        <v>31</v>
      </c>
      <c r="C166" s="123" t="s">
        <v>192</v>
      </c>
      <c r="D166" s="57" t="s">
        <v>192</v>
      </c>
      <c r="E166" s="97">
        <v>1</v>
      </c>
      <c r="F166" s="115" t="s">
        <v>192</v>
      </c>
      <c r="G166" s="103">
        <v>0</v>
      </c>
      <c r="H166" s="103">
        <v>0</v>
      </c>
      <c r="I166" s="103">
        <v>0</v>
      </c>
      <c r="J166" s="99">
        <f t="shared" si="2"/>
        <v>0</v>
      </c>
      <c r="K166" s="104"/>
      <c r="L166" s="104"/>
      <c r="M166" s="104"/>
      <c r="N166" s="104"/>
      <c r="O166" s="104"/>
      <c r="P166" s="104"/>
      <c r="Q166" s="104"/>
      <c r="R166" s="105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5"/>
      <c r="AD166" s="105"/>
    </row>
    <row r="167" spans="1:30" s="106" customFormat="1" x14ac:dyDescent="0.2">
      <c r="A167" s="117" t="s">
        <v>192</v>
      </c>
      <c r="B167" s="57" t="s">
        <v>31</v>
      </c>
      <c r="C167" s="123" t="s">
        <v>192</v>
      </c>
      <c r="D167" s="57" t="s">
        <v>192</v>
      </c>
      <c r="E167" s="97">
        <v>1</v>
      </c>
      <c r="F167" s="115" t="s">
        <v>192</v>
      </c>
      <c r="G167" s="103">
        <v>0</v>
      </c>
      <c r="H167" s="103">
        <v>0</v>
      </c>
      <c r="I167" s="103">
        <v>0</v>
      </c>
      <c r="J167" s="99">
        <f t="shared" si="2"/>
        <v>0</v>
      </c>
      <c r="K167" s="104"/>
      <c r="L167" s="104"/>
      <c r="M167" s="104"/>
      <c r="N167" s="104"/>
      <c r="O167" s="104"/>
      <c r="P167" s="104"/>
      <c r="Q167" s="104"/>
      <c r="R167" s="105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5"/>
      <c r="AD167" s="105"/>
    </row>
    <row r="168" spans="1:30" x14ac:dyDescent="0.2">
      <c r="A168" s="51" t="s">
        <v>205</v>
      </c>
      <c r="B168" s="35" t="s">
        <v>31</v>
      </c>
      <c r="C168" s="65" t="s">
        <v>186</v>
      </c>
      <c r="D168" s="35" t="s">
        <v>190</v>
      </c>
      <c r="E168" s="60">
        <v>1</v>
      </c>
      <c r="F168" s="63" t="s">
        <v>303</v>
      </c>
      <c r="G168" s="27">
        <v>0</v>
      </c>
      <c r="H168" s="27">
        <v>1441.31</v>
      </c>
      <c r="I168" s="27">
        <v>5765.22</v>
      </c>
      <c r="J168" s="28">
        <f t="shared" si="2"/>
        <v>7206.5300000000007</v>
      </c>
      <c r="K168" s="13"/>
      <c r="L168" s="13"/>
      <c r="M168" s="13"/>
      <c r="N168" s="13"/>
      <c r="O168" s="13"/>
      <c r="P168" s="13"/>
      <c r="Q168" s="13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x14ac:dyDescent="0.2">
      <c r="A169" s="51" t="s">
        <v>205</v>
      </c>
      <c r="B169" s="35" t="s">
        <v>31</v>
      </c>
      <c r="C169" s="65" t="s">
        <v>186</v>
      </c>
      <c r="D169" s="35" t="s">
        <v>190</v>
      </c>
      <c r="E169" s="60">
        <v>1</v>
      </c>
      <c r="F169" s="63" t="s">
        <v>304</v>
      </c>
      <c r="G169" s="27">
        <v>0</v>
      </c>
      <c r="H169" s="27">
        <v>1441.31</v>
      </c>
      <c r="I169" s="27">
        <v>5765.22</v>
      </c>
      <c r="J169" s="28">
        <f t="shared" si="2"/>
        <v>7206.5300000000007</v>
      </c>
      <c r="K169" s="13"/>
      <c r="L169" s="13"/>
      <c r="M169" s="13"/>
      <c r="N169" s="13"/>
      <c r="O169" s="13"/>
      <c r="P169" s="13"/>
      <c r="Q169" s="13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51" t="s">
        <v>205</v>
      </c>
      <c r="B170" s="35" t="s">
        <v>31</v>
      </c>
      <c r="C170" s="65" t="s">
        <v>241</v>
      </c>
      <c r="D170" s="35" t="s">
        <v>190</v>
      </c>
      <c r="E170" s="60">
        <v>1</v>
      </c>
      <c r="F170" s="63" t="s">
        <v>305</v>
      </c>
      <c r="G170" s="27">
        <v>0</v>
      </c>
      <c r="H170" s="27">
        <v>1441.31</v>
      </c>
      <c r="I170" s="27">
        <v>5765.22</v>
      </c>
      <c r="J170" s="28">
        <f t="shared" si="2"/>
        <v>7206.5300000000007</v>
      </c>
      <c r="K170" s="13"/>
      <c r="L170" s="13"/>
      <c r="M170" s="13"/>
      <c r="N170" s="13"/>
      <c r="O170" s="13"/>
      <c r="P170" s="13"/>
      <c r="Q170" s="13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x14ac:dyDescent="0.2">
      <c r="A171" s="62" t="s">
        <v>192</v>
      </c>
      <c r="B171" s="35" t="s">
        <v>31</v>
      </c>
      <c r="C171" s="66" t="s">
        <v>192</v>
      </c>
      <c r="D171" s="35" t="s">
        <v>192</v>
      </c>
      <c r="E171" s="60">
        <v>1</v>
      </c>
      <c r="F171" s="64" t="s">
        <v>192</v>
      </c>
      <c r="G171" s="27">
        <v>0</v>
      </c>
      <c r="H171" s="27">
        <v>0</v>
      </c>
      <c r="I171" s="27">
        <v>0</v>
      </c>
      <c r="J171" s="28">
        <f t="shared" si="2"/>
        <v>0</v>
      </c>
      <c r="K171" s="13"/>
      <c r="L171" s="13"/>
      <c r="M171" s="13"/>
      <c r="N171" s="13"/>
      <c r="O171" s="13"/>
      <c r="P171" s="13"/>
      <c r="Q171" s="13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x14ac:dyDescent="0.2">
      <c r="A172" s="62" t="s">
        <v>192</v>
      </c>
      <c r="B172" s="35" t="s">
        <v>31</v>
      </c>
      <c r="C172" s="66" t="s">
        <v>192</v>
      </c>
      <c r="D172" s="35" t="s">
        <v>192</v>
      </c>
      <c r="E172" s="60">
        <v>1</v>
      </c>
      <c r="F172" s="64" t="s">
        <v>192</v>
      </c>
      <c r="G172" s="27">
        <v>0</v>
      </c>
      <c r="H172" s="27">
        <v>0</v>
      </c>
      <c r="I172" s="27">
        <v>0</v>
      </c>
      <c r="J172" s="28">
        <f t="shared" si="2"/>
        <v>0</v>
      </c>
      <c r="K172" s="13"/>
      <c r="L172" s="13"/>
      <c r="M172" s="13"/>
      <c r="N172" s="13"/>
      <c r="O172" s="13"/>
      <c r="P172" s="13"/>
      <c r="Q172" s="13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s="106" customFormat="1" x14ac:dyDescent="0.2">
      <c r="A173" s="117" t="s">
        <v>192</v>
      </c>
      <c r="B173" s="57" t="s">
        <v>31</v>
      </c>
      <c r="C173" s="123" t="s">
        <v>192</v>
      </c>
      <c r="D173" s="57" t="s">
        <v>192</v>
      </c>
      <c r="E173" s="97">
        <v>1</v>
      </c>
      <c r="F173" s="115" t="s">
        <v>192</v>
      </c>
      <c r="G173" s="103">
        <v>0</v>
      </c>
      <c r="H173" s="103">
        <v>0</v>
      </c>
      <c r="I173" s="103">
        <v>0</v>
      </c>
      <c r="J173" s="99">
        <f t="shared" si="2"/>
        <v>0</v>
      </c>
      <c r="K173" s="104"/>
      <c r="L173" s="104"/>
      <c r="M173" s="104"/>
      <c r="N173" s="104"/>
      <c r="O173" s="104"/>
      <c r="P173" s="104"/>
      <c r="Q173" s="104"/>
      <c r="R173" s="105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5"/>
      <c r="AD173" s="105"/>
    </row>
    <row r="174" spans="1:30" s="106" customFormat="1" x14ac:dyDescent="0.2">
      <c r="A174" s="117" t="s">
        <v>192</v>
      </c>
      <c r="B174" s="57" t="s">
        <v>31</v>
      </c>
      <c r="C174" s="123" t="s">
        <v>192</v>
      </c>
      <c r="D174" s="57" t="s">
        <v>192</v>
      </c>
      <c r="E174" s="97">
        <v>1</v>
      </c>
      <c r="F174" s="115" t="s">
        <v>192</v>
      </c>
      <c r="G174" s="103">
        <v>0</v>
      </c>
      <c r="H174" s="103">
        <v>0</v>
      </c>
      <c r="I174" s="103">
        <v>0</v>
      </c>
      <c r="J174" s="99">
        <f t="shared" si="2"/>
        <v>0</v>
      </c>
      <c r="K174" s="104"/>
      <c r="L174" s="104"/>
      <c r="M174" s="104"/>
      <c r="N174" s="104"/>
      <c r="O174" s="104"/>
      <c r="P174" s="104"/>
      <c r="Q174" s="104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</row>
    <row r="175" spans="1:30" s="106" customFormat="1" x14ac:dyDescent="0.2">
      <c r="A175" s="117" t="s">
        <v>192</v>
      </c>
      <c r="B175" s="57" t="s">
        <v>31</v>
      </c>
      <c r="C175" s="123" t="s">
        <v>192</v>
      </c>
      <c r="D175" s="57" t="s">
        <v>192</v>
      </c>
      <c r="E175" s="97">
        <v>1</v>
      </c>
      <c r="F175" s="115" t="s">
        <v>192</v>
      </c>
      <c r="G175" s="103">
        <v>0</v>
      </c>
      <c r="H175" s="103">
        <v>0</v>
      </c>
      <c r="I175" s="103">
        <v>0</v>
      </c>
      <c r="J175" s="99">
        <f t="shared" si="2"/>
        <v>0</v>
      </c>
      <c r="K175" s="104"/>
      <c r="L175" s="104"/>
      <c r="M175" s="104"/>
      <c r="N175" s="104"/>
      <c r="O175" s="104"/>
      <c r="P175" s="104"/>
      <c r="Q175" s="104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</row>
    <row r="176" spans="1:30" s="106" customFormat="1" x14ac:dyDescent="0.2">
      <c r="A176" s="117" t="s">
        <v>192</v>
      </c>
      <c r="B176" s="57" t="s">
        <v>31</v>
      </c>
      <c r="C176" s="123" t="s">
        <v>192</v>
      </c>
      <c r="D176" s="57" t="s">
        <v>192</v>
      </c>
      <c r="E176" s="97">
        <v>1</v>
      </c>
      <c r="F176" s="115" t="s">
        <v>192</v>
      </c>
      <c r="G176" s="103">
        <v>0</v>
      </c>
      <c r="H176" s="103">
        <v>0</v>
      </c>
      <c r="I176" s="103">
        <v>0</v>
      </c>
      <c r="J176" s="99">
        <f t="shared" si="2"/>
        <v>0</v>
      </c>
      <c r="K176" s="104"/>
      <c r="L176" s="104"/>
      <c r="M176" s="104"/>
      <c r="N176" s="104"/>
      <c r="O176" s="104"/>
      <c r="P176" s="104"/>
      <c r="Q176" s="104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</row>
    <row r="177" spans="1:30" s="106" customFormat="1" x14ac:dyDescent="0.2">
      <c r="A177" s="117" t="s">
        <v>192</v>
      </c>
      <c r="B177" s="57" t="s">
        <v>31</v>
      </c>
      <c r="C177" s="123" t="s">
        <v>192</v>
      </c>
      <c r="D177" s="57" t="s">
        <v>192</v>
      </c>
      <c r="E177" s="97">
        <v>1</v>
      </c>
      <c r="F177" s="115" t="s">
        <v>192</v>
      </c>
      <c r="G177" s="103">
        <v>0</v>
      </c>
      <c r="H177" s="103">
        <v>0</v>
      </c>
      <c r="I177" s="103">
        <v>0</v>
      </c>
      <c r="J177" s="99">
        <f t="shared" si="2"/>
        <v>0</v>
      </c>
      <c r="K177" s="104"/>
      <c r="L177" s="104"/>
      <c r="M177" s="104"/>
      <c r="N177" s="104"/>
      <c r="O177" s="104"/>
      <c r="P177" s="104"/>
      <c r="Q177" s="104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s="106" customFormat="1" x14ac:dyDescent="0.2">
      <c r="A178" s="117" t="s">
        <v>192</v>
      </c>
      <c r="B178" s="57" t="s">
        <v>31</v>
      </c>
      <c r="C178" s="123" t="s">
        <v>192</v>
      </c>
      <c r="D178" s="57" t="s">
        <v>192</v>
      </c>
      <c r="E178" s="97">
        <v>1</v>
      </c>
      <c r="F178" s="115" t="s">
        <v>192</v>
      </c>
      <c r="G178" s="103">
        <v>0</v>
      </c>
      <c r="H178" s="103">
        <v>0</v>
      </c>
      <c r="I178" s="103">
        <v>0</v>
      </c>
      <c r="J178" s="99">
        <f t="shared" si="2"/>
        <v>0</v>
      </c>
      <c r="K178" s="104"/>
      <c r="L178" s="104"/>
      <c r="M178" s="104"/>
      <c r="N178" s="104"/>
      <c r="O178" s="104"/>
      <c r="P178" s="104"/>
      <c r="Q178" s="104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s="106" customFormat="1" x14ac:dyDescent="0.2">
      <c r="A179" s="117" t="s">
        <v>192</v>
      </c>
      <c r="B179" s="57" t="s">
        <v>31</v>
      </c>
      <c r="C179" s="123" t="s">
        <v>192</v>
      </c>
      <c r="D179" s="57" t="s">
        <v>192</v>
      </c>
      <c r="E179" s="97">
        <v>1</v>
      </c>
      <c r="F179" s="115" t="s">
        <v>192</v>
      </c>
      <c r="G179" s="103">
        <v>0</v>
      </c>
      <c r="H179" s="103">
        <v>0</v>
      </c>
      <c r="I179" s="103">
        <v>0</v>
      </c>
      <c r="J179" s="99">
        <f t="shared" si="2"/>
        <v>0</v>
      </c>
      <c r="K179" s="104"/>
      <c r="L179" s="104"/>
      <c r="M179" s="104"/>
      <c r="N179" s="104"/>
      <c r="O179" s="104"/>
      <c r="P179" s="104"/>
      <c r="Q179" s="104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</row>
    <row r="180" spans="1:30" s="106" customFormat="1" x14ac:dyDescent="0.2">
      <c r="A180" s="117" t="s">
        <v>192</v>
      </c>
      <c r="B180" s="57" t="s">
        <v>31</v>
      </c>
      <c r="C180" s="123" t="s">
        <v>192</v>
      </c>
      <c r="D180" s="57" t="s">
        <v>192</v>
      </c>
      <c r="E180" s="97">
        <v>1</v>
      </c>
      <c r="F180" s="115" t="s">
        <v>192</v>
      </c>
      <c r="G180" s="103">
        <v>0</v>
      </c>
      <c r="H180" s="103">
        <v>0</v>
      </c>
      <c r="I180" s="103">
        <v>0</v>
      </c>
      <c r="J180" s="99">
        <f t="shared" si="2"/>
        <v>0</v>
      </c>
      <c r="K180" s="104"/>
      <c r="L180" s="104"/>
      <c r="M180" s="104"/>
      <c r="N180" s="104"/>
      <c r="O180" s="104"/>
      <c r="P180" s="104"/>
      <c r="Q180" s="104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s="106" customFormat="1" x14ac:dyDescent="0.2">
      <c r="A181" s="117" t="s">
        <v>192</v>
      </c>
      <c r="B181" s="57" t="s">
        <v>31</v>
      </c>
      <c r="C181" s="123" t="s">
        <v>192</v>
      </c>
      <c r="D181" s="57" t="s">
        <v>192</v>
      </c>
      <c r="E181" s="97">
        <v>1</v>
      </c>
      <c r="F181" s="115" t="s">
        <v>192</v>
      </c>
      <c r="G181" s="103">
        <v>0</v>
      </c>
      <c r="H181" s="103">
        <v>0</v>
      </c>
      <c r="I181" s="103">
        <v>0</v>
      </c>
      <c r="J181" s="99">
        <f t="shared" si="2"/>
        <v>0</v>
      </c>
      <c r="K181" s="104"/>
      <c r="L181" s="104"/>
      <c r="M181" s="104"/>
      <c r="N181" s="104"/>
      <c r="O181" s="104"/>
      <c r="P181" s="104"/>
      <c r="Q181" s="104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17" t="s">
        <v>192</v>
      </c>
      <c r="B182" s="57" t="s">
        <v>31</v>
      </c>
      <c r="C182" s="123" t="s">
        <v>192</v>
      </c>
      <c r="D182" s="57" t="s">
        <v>192</v>
      </c>
      <c r="E182" s="97">
        <v>1</v>
      </c>
      <c r="F182" s="115" t="s">
        <v>192</v>
      </c>
      <c r="G182" s="103">
        <v>0</v>
      </c>
      <c r="H182" s="103">
        <v>0</v>
      </c>
      <c r="I182" s="103">
        <v>0</v>
      </c>
      <c r="J182" s="99">
        <f t="shared" si="2"/>
        <v>0</v>
      </c>
      <c r="K182" s="104"/>
      <c r="L182" s="104"/>
      <c r="M182" s="104"/>
      <c r="N182" s="104"/>
      <c r="O182" s="104"/>
      <c r="P182" s="104"/>
      <c r="Q182" s="104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17" t="s">
        <v>192</v>
      </c>
      <c r="B183" s="57" t="s">
        <v>31</v>
      </c>
      <c r="C183" s="123" t="s">
        <v>192</v>
      </c>
      <c r="D183" s="57" t="s">
        <v>192</v>
      </c>
      <c r="E183" s="97">
        <v>1</v>
      </c>
      <c r="F183" s="115" t="s">
        <v>192</v>
      </c>
      <c r="G183" s="103">
        <v>0</v>
      </c>
      <c r="H183" s="103">
        <v>0</v>
      </c>
      <c r="I183" s="103">
        <v>0</v>
      </c>
      <c r="J183" s="99">
        <f t="shared" si="2"/>
        <v>0</v>
      </c>
      <c r="K183" s="104"/>
      <c r="L183" s="104"/>
      <c r="M183" s="104"/>
      <c r="N183" s="104"/>
      <c r="O183" s="104"/>
      <c r="P183" s="104"/>
      <c r="Q183" s="104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17" t="s">
        <v>192</v>
      </c>
      <c r="B184" s="57" t="s">
        <v>31</v>
      </c>
      <c r="C184" s="123" t="s">
        <v>192</v>
      </c>
      <c r="D184" s="57" t="s">
        <v>192</v>
      </c>
      <c r="E184" s="97">
        <v>1</v>
      </c>
      <c r="F184" s="115" t="s">
        <v>192</v>
      </c>
      <c r="G184" s="103">
        <v>0</v>
      </c>
      <c r="H184" s="103">
        <v>0</v>
      </c>
      <c r="I184" s="103">
        <v>0</v>
      </c>
      <c r="J184" s="99">
        <f t="shared" si="2"/>
        <v>0</v>
      </c>
      <c r="K184" s="104"/>
      <c r="L184" s="104"/>
      <c r="M184" s="104"/>
      <c r="N184" s="104"/>
      <c r="O184" s="104"/>
      <c r="P184" s="104"/>
      <c r="Q184" s="104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117" t="s">
        <v>192</v>
      </c>
      <c r="B185" s="57" t="s">
        <v>31</v>
      </c>
      <c r="C185" s="123" t="s">
        <v>192</v>
      </c>
      <c r="D185" s="57" t="s">
        <v>192</v>
      </c>
      <c r="E185" s="97">
        <v>1</v>
      </c>
      <c r="F185" s="115" t="s">
        <v>192</v>
      </c>
      <c r="G185" s="103">
        <v>0</v>
      </c>
      <c r="H185" s="103">
        <v>0</v>
      </c>
      <c r="I185" s="103">
        <v>0</v>
      </c>
      <c r="J185" s="99">
        <f t="shared" si="2"/>
        <v>0</v>
      </c>
      <c r="K185" s="104"/>
      <c r="L185" s="104"/>
      <c r="M185" s="104"/>
      <c r="N185" s="104"/>
      <c r="O185" s="104"/>
      <c r="P185" s="104"/>
      <c r="Q185" s="104"/>
      <c r="R185" s="105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5"/>
      <c r="AD185" s="105"/>
    </row>
    <row r="186" spans="1:30" s="106" customFormat="1" x14ac:dyDescent="0.2">
      <c r="A186" s="117" t="s">
        <v>192</v>
      </c>
      <c r="B186" s="57" t="s">
        <v>31</v>
      </c>
      <c r="C186" s="123" t="s">
        <v>192</v>
      </c>
      <c r="D186" s="57" t="s">
        <v>192</v>
      </c>
      <c r="E186" s="97">
        <v>1</v>
      </c>
      <c r="F186" s="115" t="s">
        <v>192</v>
      </c>
      <c r="G186" s="103">
        <v>0</v>
      </c>
      <c r="H186" s="103">
        <v>0</v>
      </c>
      <c r="I186" s="103">
        <v>0</v>
      </c>
      <c r="J186" s="99">
        <f t="shared" si="2"/>
        <v>0</v>
      </c>
      <c r="K186" s="104"/>
      <c r="L186" s="104"/>
      <c r="M186" s="104"/>
      <c r="N186" s="104"/>
      <c r="O186" s="104"/>
      <c r="P186" s="104"/>
      <c r="Q186" s="104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</row>
    <row r="187" spans="1:30" x14ac:dyDescent="0.2">
      <c r="A187" s="62" t="s">
        <v>192</v>
      </c>
      <c r="B187" s="35" t="s">
        <v>31</v>
      </c>
      <c r="C187" s="66" t="s">
        <v>192</v>
      </c>
      <c r="D187" s="35" t="s">
        <v>192</v>
      </c>
      <c r="E187" s="60">
        <v>1</v>
      </c>
      <c r="F187" s="64" t="s">
        <v>192</v>
      </c>
      <c r="G187" s="27">
        <v>0</v>
      </c>
      <c r="H187" s="27">
        <v>0</v>
      </c>
      <c r="I187" s="27">
        <v>0</v>
      </c>
      <c r="J187" s="28">
        <f t="shared" si="2"/>
        <v>0</v>
      </c>
      <c r="K187" s="13"/>
      <c r="L187" s="13"/>
      <c r="M187" s="13"/>
      <c r="N187" s="13"/>
      <c r="O187" s="13"/>
      <c r="P187" s="13"/>
      <c r="Q187" s="13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x14ac:dyDescent="0.2">
      <c r="A188" s="62" t="s">
        <v>192</v>
      </c>
      <c r="B188" s="35" t="s">
        <v>31</v>
      </c>
      <c r="C188" s="66" t="s">
        <v>192</v>
      </c>
      <c r="D188" s="35" t="s">
        <v>192</v>
      </c>
      <c r="E188" s="60">
        <v>1</v>
      </c>
      <c r="F188" s="64" t="s">
        <v>192</v>
      </c>
      <c r="G188" s="27">
        <v>0</v>
      </c>
      <c r="H188" s="27">
        <v>0</v>
      </c>
      <c r="I188" s="27">
        <v>0</v>
      </c>
      <c r="J188" s="28">
        <f t="shared" si="2"/>
        <v>0</v>
      </c>
      <c r="K188" s="13"/>
      <c r="L188" s="13"/>
      <c r="M188" s="13"/>
      <c r="N188" s="13"/>
      <c r="O188" s="13"/>
      <c r="P188" s="13"/>
      <c r="Q188" s="13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x14ac:dyDescent="0.2">
      <c r="A189" s="62" t="s">
        <v>192</v>
      </c>
      <c r="B189" s="35" t="s">
        <v>31</v>
      </c>
      <c r="C189" s="66" t="s">
        <v>192</v>
      </c>
      <c r="D189" s="35" t="s">
        <v>192</v>
      </c>
      <c r="E189" s="60">
        <v>1</v>
      </c>
      <c r="F189" s="64" t="s">
        <v>192</v>
      </c>
      <c r="G189" s="27">
        <v>0</v>
      </c>
      <c r="H189" s="27">
        <v>0</v>
      </c>
      <c r="I189" s="27">
        <v>0</v>
      </c>
      <c r="J189" s="28">
        <f t="shared" si="2"/>
        <v>0</v>
      </c>
      <c r="K189" s="13"/>
      <c r="L189" s="13"/>
      <c r="M189" s="13"/>
      <c r="N189" s="13"/>
      <c r="O189" s="13"/>
      <c r="P189" s="13"/>
      <c r="Q189" s="13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x14ac:dyDescent="0.2">
      <c r="A190" s="51" t="s">
        <v>205</v>
      </c>
      <c r="B190" s="35" t="s">
        <v>31</v>
      </c>
      <c r="C190" s="65" t="s">
        <v>241</v>
      </c>
      <c r="D190" s="35" t="s">
        <v>190</v>
      </c>
      <c r="E190" s="60">
        <v>1</v>
      </c>
      <c r="F190" s="63" t="s">
        <v>307</v>
      </c>
      <c r="G190" s="27">
        <v>0</v>
      </c>
      <c r="H190" s="27">
        <v>1441.31</v>
      </c>
      <c r="I190" s="27">
        <v>5765.22</v>
      </c>
      <c r="J190" s="28">
        <f t="shared" si="2"/>
        <v>7206.5300000000007</v>
      </c>
      <c r="K190" s="13"/>
      <c r="L190" s="13"/>
      <c r="M190" s="13"/>
      <c r="N190" s="13"/>
      <c r="O190" s="13"/>
      <c r="P190" s="13"/>
      <c r="Q190" s="13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</row>
    <row r="191" spans="1:30" x14ac:dyDescent="0.2">
      <c r="A191" s="51" t="s">
        <v>205</v>
      </c>
      <c r="B191" s="35" t="s">
        <v>31</v>
      </c>
      <c r="C191" s="65" t="s">
        <v>186</v>
      </c>
      <c r="D191" s="35" t="s">
        <v>190</v>
      </c>
      <c r="E191" s="60">
        <v>1</v>
      </c>
      <c r="F191" s="63" t="s">
        <v>308</v>
      </c>
      <c r="G191" s="27">
        <v>0</v>
      </c>
      <c r="H191" s="27">
        <v>1441.31</v>
      </c>
      <c r="I191" s="27">
        <v>5765.22</v>
      </c>
      <c r="J191" s="28">
        <f t="shared" si="2"/>
        <v>7206.5300000000007</v>
      </c>
      <c r="K191" s="13"/>
      <c r="L191" s="13"/>
      <c r="M191" s="13"/>
      <c r="N191" s="13"/>
      <c r="O191" s="13"/>
      <c r="P191" s="13"/>
      <c r="Q191" s="13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</row>
    <row r="192" spans="1:30" x14ac:dyDescent="0.2">
      <c r="A192" s="62" t="s">
        <v>192</v>
      </c>
      <c r="B192" s="35" t="s">
        <v>31</v>
      </c>
      <c r="C192" s="66" t="s">
        <v>192</v>
      </c>
      <c r="D192" s="35" t="s">
        <v>192</v>
      </c>
      <c r="E192" s="60">
        <v>1</v>
      </c>
      <c r="F192" s="64" t="s">
        <v>192</v>
      </c>
      <c r="G192" s="27">
        <v>0</v>
      </c>
      <c r="H192" s="27">
        <v>0</v>
      </c>
      <c r="I192" s="27">
        <v>0</v>
      </c>
      <c r="J192" s="28">
        <f t="shared" si="2"/>
        <v>0</v>
      </c>
      <c r="K192" s="13"/>
      <c r="L192" s="13"/>
      <c r="M192" s="13"/>
      <c r="N192" s="13"/>
      <c r="O192" s="13"/>
      <c r="P192" s="13"/>
      <c r="Q192" s="13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1:30" x14ac:dyDescent="0.2">
      <c r="A193" s="62" t="s">
        <v>192</v>
      </c>
      <c r="B193" s="35" t="s">
        <v>31</v>
      </c>
      <c r="C193" s="66" t="s">
        <v>192</v>
      </c>
      <c r="D193" s="35" t="s">
        <v>192</v>
      </c>
      <c r="E193" s="60">
        <v>1</v>
      </c>
      <c r="F193" s="64" t="s">
        <v>192</v>
      </c>
      <c r="G193" s="27">
        <v>0</v>
      </c>
      <c r="H193" s="27">
        <v>0</v>
      </c>
      <c r="I193" s="27">
        <v>0</v>
      </c>
      <c r="J193" s="28">
        <f t="shared" si="2"/>
        <v>0</v>
      </c>
      <c r="K193" s="13"/>
      <c r="L193" s="13"/>
      <c r="M193" s="13"/>
      <c r="N193" s="13"/>
      <c r="O193" s="13"/>
      <c r="P193" s="13"/>
      <c r="Q193" s="13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x14ac:dyDescent="0.2">
      <c r="A194" s="62" t="s">
        <v>192</v>
      </c>
      <c r="B194" s="35" t="s">
        <v>31</v>
      </c>
      <c r="C194" s="66" t="s">
        <v>192</v>
      </c>
      <c r="D194" s="35" t="s">
        <v>192</v>
      </c>
      <c r="E194" s="60">
        <v>1</v>
      </c>
      <c r="F194" s="64" t="s">
        <v>192</v>
      </c>
      <c r="G194" s="27">
        <v>0</v>
      </c>
      <c r="H194" s="27">
        <v>0</v>
      </c>
      <c r="I194" s="27">
        <v>0</v>
      </c>
      <c r="J194" s="28">
        <f t="shared" si="2"/>
        <v>0</v>
      </c>
      <c r="K194" s="13"/>
      <c r="L194" s="13"/>
      <c r="M194" s="13"/>
      <c r="N194" s="13"/>
      <c r="O194" s="13"/>
      <c r="P194" s="13"/>
      <c r="Q194" s="13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x14ac:dyDescent="0.2">
      <c r="A195" s="51" t="s">
        <v>205</v>
      </c>
      <c r="B195" s="35" t="s">
        <v>31</v>
      </c>
      <c r="C195" s="65" t="s">
        <v>186</v>
      </c>
      <c r="D195" s="35" t="s">
        <v>190</v>
      </c>
      <c r="E195" s="60">
        <v>1</v>
      </c>
      <c r="F195" s="63" t="s">
        <v>309</v>
      </c>
      <c r="G195" s="27">
        <v>0</v>
      </c>
      <c r="H195" s="27">
        <v>1441.31</v>
      </c>
      <c r="I195" s="27">
        <v>5765.22</v>
      </c>
      <c r="J195" s="28">
        <f t="shared" si="2"/>
        <v>7206.5300000000007</v>
      </c>
      <c r="K195" s="13"/>
      <c r="L195" s="13"/>
      <c r="M195" s="13"/>
      <c r="N195" s="13"/>
      <c r="O195" s="13"/>
      <c r="P195" s="13"/>
      <c r="Q195" s="13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x14ac:dyDescent="0.2">
      <c r="A196" s="62" t="s">
        <v>192</v>
      </c>
      <c r="B196" s="35" t="s">
        <v>31</v>
      </c>
      <c r="C196" s="66" t="s">
        <v>192</v>
      </c>
      <c r="D196" s="35" t="s">
        <v>192</v>
      </c>
      <c r="E196" s="60">
        <v>1</v>
      </c>
      <c r="F196" s="64" t="s">
        <v>192</v>
      </c>
      <c r="G196" s="27">
        <v>0</v>
      </c>
      <c r="H196" s="27">
        <v>0</v>
      </c>
      <c r="I196" s="27">
        <v>0</v>
      </c>
      <c r="J196" s="28">
        <f t="shared" si="2"/>
        <v>0</v>
      </c>
      <c r="K196" s="13"/>
      <c r="L196" s="13"/>
      <c r="M196" s="13"/>
      <c r="N196" s="13"/>
      <c r="O196" s="13"/>
      <c r="P196" s="13"/>
      <c r="Q196" s="13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x14ac:dyDescent="0.2">
      <c r="A197" s="62" t="s">
        <v>192</v>
      </c>
      <c r="B197" s="35" t="s">
        <v>31</v>
      </c>
      <c r="C197" s="66" t="s">
        <v>192</v>
      </c>
      <c r="D197" s="35" t="s">
        <v>192</v>
      </c>
      <c r="E197" s="60">
        <v>1</v>
      </c>
      <c r="F197" s="64" t="s">
        <v>192</v>
      </c>
      <c r="G197" s="27">
        <v>0</v>
      </c>
      <c r="H197" s="27">
        <v>0</v>
      </c>
      <c r="I197" s="27">
        <v>0</v>
      </c>
      <c r="J197" s="28">
        <f t="shared" si="2"/>
        <v>0</v>
      </c>
      <c r="K197" s="13"/>
      <c r="L197" s="13"/>
      <c r="M197" s="13"/>
      <c r="N197" s="13"/>
      <c r="O197" s="13"/>
      <c r="P197" s="13"/>
      <c r="Q197" s="13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</row>
    <row r="198" spans="1:30" x14ac:dyDescent="0.2">
      <c r="A198" s="62" t="s">
        <v>192</v>
      </c>
      <c r="B198" s="35" t="s">
        <v>31</v>
      </c>
      <c r="C198" s="66" t="s">
        <v>192</v>
      </c>
      <c r="D198" s="35" t="s">
        <v>192</v>
      </c>
      <c r="E198" s="60">
        <v>1</v>
      </c>
      <c r="F198" s="64" t="s">
        <v>192</v>
      </c>
      <c r="G198" s="27">
        <v>0</v>
      </c>
      <c r="H198" s="27">
        <v>0</v>
      </c>
      <c r="I198" s="27">
        <v>0</v>
      </c>
      <c r="J198" s="28">
        <v>0</v>
      </c>
      <c r="K198" s="13"/>
      <c r="L198" s="13"/>
      <c r="M198" s="13"/>
      <c r="N198" s="13"/>
      <c r="O198" s="13"/>
      <c r="P198" s="13"/>
      <c r="Q198" s="13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</row>
    <row r="199" spans="1:30" x14ac:dyDescent="0.2">
      <c r="A199" s="51" t="s">
        <v>205</v>
      </c>
      <c r="B199" s="35" t="s">
        <v>31</v>
      </c>
      <c r="C199" s="65" t="s">
        <v>187</v>
      </c>
      <c r="D199" s="35" t="s">
        <v>190</v>
      </c>
      <c r="E199" s="60">
        <v>1</v>
      </c>
      <c r="F199" s="63" t="s">
        <v>310</v>
      </c>
      <c r="G199" s="27">
        <v>0</v>
      </c>
      <c r="H199" s="27">
        <v>1441.31</v>
      </c>
      <c r="I199" s="27">
        <v>5765.22</v>
      </c>
      <c r="J199" s="28">
        <f t="shared" si="2"/>
        <v>7206.5300000000007</v>
      </c>
      <c r="K199" s="13"/>
      <c r="L199" s="13"/>
      <c r="M199" s="13"/>
      <c r="N199" s="13"/>
      <c r="O199" s="13"/>
      <c r="P199" s="13"/>
      <c r="Q199" s="13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</row>
    <row r="200" spans="1:30" x14ac:dyDescent="0.2">
      <c r="A200" s="62" t="s">
        <v>192</v>
      </c>
      <c r="B200" s="35" t="s">
        <v>31</v>
      </c>
      <c r="C200" s="66" t="s">
        <v>192</v>
      </c>
      <c r="D200" s="35" t="s">
        <v>192</v>
      </c>
      <c r="E200" s="60">
        <v>1</v>
      </c>
      <c r="F200" s="64" t="s">
        <v>192</v>
      </c>
      <c r="G200" s="27">
        <v>0</v>
      </c>
      <c r="H200" s="27">
        <v>0</v>
      </c>
      <c r="I200" s="27">
        <v>0</v>
      </c>
      <c r="J200" s="28">
        <f t="shared" ref="J200:J263" si="3">SUM(G200:I200)</f>
        <v>0</v>
      </c>
      <c r="K200" s="13"/>
      <c r="L200" s="13"/>
      <c r="M200" s="13"/>
      <c r="N200" s="13"/>
      <c r="O200" s="13"/>
      <c r="P200" s="13"/>
      <c r="Q200" s="13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</row>
    <row r="201" spans="1:30" x14ac:dyDescent="0.2">
      <c r="A201" s="51" t="s">
        <v>205</v>
      </c>
      <c r="B201" s="35" t="s">
        <v>31</v>
      </c>
      <c r="C201" s="65" t="s">
        <v>186</v>
      </c>
      <c r="D201" s="35" t="s">
        <v>190</v>
      </c>
      <c r="E201" s="60">
        <v>1</v>
      </c>
      <c r="F201" s="63" t="s">
        <v>311</v>
      </c>
      <c r="G201" s="27">
        <v>0</v>
      </c>
      <c r="H201" s="27">
        <v>1441.31</v>
      </c>
      <c r="I201" s="27">
        <v>5765.22</v>
      </c>
      <c r="J201" s="28">
        <f t="shared" si="3"/>
        <v>7206.5300000000007</v>
      </c>
      <c r="K201" s="13"/>
      <c r="L201" s="13"/>
      <c r="M201" s="13"/>
      <c r="N201" s="13"/>
      <c r="O201" s="13"/>
      <c r="P201" s="13"/>
      <c r="Q201" s="13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x14ac:dyDescent="0.2">
      <c r="A202" s="62" t="s">
        <v>192</v>
      </c>
      <c r="B202" s="35" t="s">
        <v>31</v>
      </c>
      <c r="C202" s="66" t="s">
        <v>192</v>
      </c>
      <c r="D202" s="35" t="s">
        <v>192</v>
      </c>
      <c r="E202" s="60">
        <v>1</v>
      </c>
      <c r="F202" s="64" t="s">
        <v>192</v>
      </c>
      <c r="G202" s="27">
        <v>0</v>
      </c>
      <c r="H202" s="27">
        <v>0</v>
      </c>
      <c r="I202" s="27">
        <v>0</v>
      </c>
      <c r="J202" s="28">
        <f t="shared" si="3"/>
        <v>0</v>
      </c>
      <c r="K202" s="13"/>
      <c r="L202" s="13"/>
      <c r="M202" s="13"/>
      <c r="N202" s="13"/>
      <c r="O202" s="13"/>
      <c r="P202" s="13"/>
      <c r="Q202" s="13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x14ac:dyDescent="0.2">
      <c r="A203" s="51" t="s">
        <v>205</v>
      </c>
      <c r="B203" s="35" t="s">
        <v>31</v>
      </c>
      <c r="C203" s="65" t="s">
        <v>186</v>
      </c>
      <c r="D203" s="35" t="s">
        <v>190</v>
      </c>
      <c r="E203" s="60">
        <v>1</v>
      </c>
      <c r="F203" s="63" t="s">
        <v>312</v>
      </c>
      <c r="G203" s="27">
        <v>0</v>
      </c>
      <c r="H203" s="27">
        <v>1441.31</v>
      </c>
      <c r="I203" s="27">
        <v>5765.22</v>
      </c>
      <c r="J203" s="28">
        <f t="shared" si="3"/>
        <v>7206.5300000000007</v>
      </c>
      <c r="K203" s="13"/>
      <c r="L203" s="13"/>
      <c r="M203" s="13"/>
      <c r="N203" s="13"/>
      <c r="O203" s="13"/>
      <c r="P203" s="13"/>
      <c r="Q203" s="13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x14ac:dyDescent="0.2">
      <c r="A204" s="51" t="s">
        <v>205</v>
      </c>
      <c r="B204" s="35" t="s">
        <v>31</v>
      </c>
      <c r="C204" s="65" t="s">
        <v>186</v>
      </c>
      <c r="D204" s="35" t="s">
        <v>190</v>
      </c>
      <c r="E204" s="60">
        <v>1</v>
      </c>
      <c r="F204" s="63" t="s">
        <v>313</v>
      </c>
      <c r="G204" s="27">
        <v>0</v>
      </c>
      <c r="H204" s="27">
        <v>1441.31</v>
      </c>
      <c r="I204" s="27">
        <v>5765.22</v>
      </c>
      <c r="J204" s="28">
        <f t="shared" si="3"/>
        <v>7206.5300000000007</v>
      </c>
      <c r="K204" s="13"/>
      <c r="L204" s="13"/>
      <c r="M204" s="13"/>
      <c r="N204" s="13"/>
      <c r="O204" s="13"/>
      <c r="P204" s="13"/>
      <c r="Q204" s="13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s="106" customFormat="1" x14ac:dyDescent="0.2">
      <c r="A205" s="107" t="s">
        <v>242</v>
      </c>
      <c r="B205" s="57" t="s">
        <v>33</v>
      </c>
      <c r="C205" s="108" t="s">
        <v>188</v>
      </c>
      <c r="D205" s="57" t="s">
        <v>190</v>
      </c>
      <c r="E205" s="97">
        <v>1</v>
      </c>
      <c r="F205" s="102" t="s">
        <v>556</v>
      </c>
      <c r="G205" s="103">
        <v>0</v>
      </c>
      <c r="H205" s="103">
        <v>1186.96</v>
      </c>
      <c r="I205" s="103">
        <v>4747.84</v>
      </c>
      <c r="J205" s="99">
        <f t="shared" si="3"/>
        <v>5934.8</v>
      </c>
      <c r="K205" s="104"/>
      <c r="L205" s="104"/>
      <c r="M205" s="104"/>
      <c r="N205" s="104"/>
      <c r="O205" s="104"/>
      <c r="P205" s="104"/>
      <c r="Q205" s="104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</row>
    <row r="206" spans="1:30" x14ac:dyDescent="0.2">
      <c r="A206" s="61" t="s">
        <v>348</v>
      </c>
      <c r="B206" s="35" t="s">
        <v>33</v>
      </c>
      <c r="C206" s="65" t="s">
        <v>212</v>
      </c>
      <c r="D206" s="35" t="s">
        <v>190</v>
      </c>
      <c r="E206" s="60">
        <v>1</v>
      </c>
      <c r="F206" s="63" t="s">
        <v>314</v>
      </c>
      <c r="G206" s="27">
        <v>0</v>
      </c>
      <c r="H206" s="27">
        <v>1186.96</v>
      </c>
      <c r="I206" s="27">
        <v>4747.84</v>
      </c>
      <c r="J206" s="28">
        <f t="shared" si="3"/>
        <v>5934.8</v>
      </c>
      <c r="K206" s="13"/>
      <c r="L206" s="13"/>
      <c r="M206" s="13"/>
      <c r="N206" s="13"/>
      <c r="O206" s="13"/>
      <c r="P206" s="13"/>
      <c r="Q206" s="13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x14ac:dyDescent="0.2">
      <c r="A207" s="51" t="s">
        <v>349</v>
      </c>
      <c r="B207" s="35" t="s">
        <v>33</v>
      </c>
      <c r="C207" s="65" t="s">
        <v>187</v>
      </c>
      <c r="D207" s="35" t="s">
        <v>190</v>
      </c>
      <c r="E207" s="60">
        <v>1</v>
      </c>
      <c r="F207" s="63" t="s">
        <v>315</v>
      </c>
      <c r="G207" s="27">
        <v>0</v>
      </c>
      <c r="H207" s="27">
        <v>1186.96</v>
      </c>
      <c r="I207" s="27">
        <v>4747.84</v>
      </c>
      <c r="J207" s="28">
        <f t="shared" si="3"/>
        <v>5934.8</v>
      </c>
      <c r="K207" s="13"/>
      <c r="L207" s="13"/>
      <c r="M207" s="13"/>
      <c r="N207" s="13"/>
      <c r="O207" s="13"/>
      <c r="P207" s="13"/>
      <c r="Q207" s="13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x14ac:dyDescent="0.2">
      <c r="A208" s="51" t="s">
        <v>350</v>
      </c>
      <c r="B208" s="35" t="s">
        <v>33</v>
      </c>
      <c r="C208" s="65" t="s">
        <v>185</v>
      </c>
      <c r="D208" s="35" t="s">
        <v>190</v>
      </c>
      <c r="E208" s="60">
        <v>1</v>
      </c>
      <c r="F208" s="63" t="s">
        <v>316</v>
      </c>
      <c r="G208" s="27">
        <v>0</v>
      </c>
      <c r="H208" s="27">
        <v>1186.96</v>
      </c>
      <c r="I208" s="27">
        <v>4747.84</v>
      </c>
      <c r="J208" s="28">
        <f t="shared" si="3"/>
        <v>5934.8</v>
      </c>
      <c r="K208" s="13"/>
      <c r="L208" s="13"/>
      <c r="M208" s="13"/>
      <c r="N208" s="13"/>
      <c r="O208" s="13"/>
      <c r="P208" s="13"/>
      <c r="Q208" s="13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x14ac:dyDescent="0.2">
      <c r="A209" s="51" t="s">
        <v>350</v>
      </c>
      <c r="B209" s="35" t="s">
        <v>33</v>
      </c>
      <c r="C209" s="65" t="s">
        <v>187</v>
      </c>
      <c r="D209" s="35" t="s">
        <v>190</v>
      </c>
      <c r="E209" s="60">
        <v>1</v>
      </c>
      <c r="F209" s="63" t="s">
        <v>317</v>
      </c>
      <c r="G209" s="27">
        <v>0</v>
      </c>
      <c r="H209" s="27">
        <v>1186.96</v>
      </c>
      <c r="I209" s="27">
        <v>4747.84</v>
      </c>
      <c r="J209" s="28">
        <f t="shared" si="3"/>
        <v>5934.8</v>
      </c>
      <c r="K209" s="13"/>
      <c r="L209" s="13"/>
      <c r="M209" s="13"/>
      <c r="N209" s="13"/>
      <c r="O209" s="13"/>
      <c r="P209" s="13"/>
      <c r="Q209" s="13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x14ac:dyDescent="0.2">
      <c r="A210" s="61" t="s">
        <v>205</v>
      </c>
      <c r="B210" s="35" t="s">
        <v>31</v>
      </c>
      <c r="C210" s="65" t="s">
        <v>185</v>
      </c>
      <c r="D210" s="35" t="s">
        <v>190</v>
      </c>
      <c r="E210" s="60">
        <v>1</v>
      </c>
      <c r="F210" s="63" t="s">
        <v>318</v>
      </c>
      <c r="G210" s="27">
        <v>0</v>
      </c>
      <c r="H210" s="27">
        <v>1441.31</v>
      </c>
      <c r="I210" s="27">
        <v>5765.22</v>
      </c>
      <c r="J210" s="28">
        <f t="shared" si="3"/>
        <v>7206.5300000000007</v>
      </c>
      <c r="K210" s="13"/>
      <c r="L210" s="13"/>
      <c r="M210" s="13"/>
      <c r="N210" s="13"/>
      <c r="O210" s="13"/>
      <c r="P210" s="13"/>
      <c r="Q210" s="13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x14ac:dyDescent="0.2">
      <c r="A211" s="51" t="s">
        <v>350</v>
      </c>
      <c r="B211" s="35" t="s">
        <v>33</v>
      </c>
      <c r="C211" s="125" t="s">
        <v>191</v>
      </c>
      <c r="D211" s="35" t="s">
        <v>190</v>
      </c>
      <c r="E211" s="60">
        <v>1</v>
      </c>
      <c r="F211" s="87" t="s">
        <v>558</v>
      </c>
      <c r="G211" s="27">
        <v>0</v>
      </c>
      <c r="H211" s="27">
        <v>1186.96</v>
      </c>
      <c r="I211" s="27">
        <v>4747.84</v>
      </c>
      <c r="J211" s="28">
        <f t="shared" si="3"/>
        <v>5934.8</v>
      </c>
      <c r="K211" s="13"/>
      <c r="L211" s="13"/>
      <c r="M211" s="13"/>
      <c r="N211" s="13"/>
      <c r="O211" s="13"/>
      <c r="P211" s="13"/>
      <c r="Q211" s="13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x14ac:dyDescent="0.2">
      <c r="A212" s="51" t="s">
        <v>351</v>
      </c>
      <c r="B212" s="35" t="s">
        <v>33</v>
      </c>
      <c r="C212" s="65" t="s">
        <v>345</v>
      </c>
      <c r="D212" s="35" t="s">
        <v>190</v>
      </c>
      <c r="E212" s="60">
        <v>1</v>
      </c>
      <c r="F212" s="63" t="s">
        <v>319</v>
      </c>
      <c r="G212" s="27">
        <v>0</v>
      </c>
      <c r="H212" s="27">
        <v>1186.96</v>
      </c>
      <c r="I212" s="27">
        <v>4747.84</v>
      </c>
      <c r="J212" s="28">
        <f t="shared" si="3"/>
        <v>5934.8</v>
      </c>
      <c r="K212" s="13"/>
      <c r="L212" s="13"/>
      <c r="M212" s="13"/>
      <c r="N212" s="13"/>
      <c r="O212" s="13"/>
      <c r="P212" s="13"/>
      <c r="Q212" s="13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x14ac:dyDescent="0.2">
      <c r="A213" s="51" t="s">
        <v>350</v>
      </c>
      <c r="B213" s="35" t="s">
        <v>33</v>
      </c>
      <c r="C213" s="65" t="s">
        <v>187</v>
      </c>
      <c r="D213" s="35" t="s">
        <v>190</v>
      </c>
      <c r="E213" s="60">
        <v>1</v>
      </c>
      <c r="F213" s="63" t="s">
        <v>320</v>
      </c>
      <c r="G213" s="27">
        <v>0</v>
      </c>
      <c r="H213" s="27">
        <v>1186.96</v>
      </c>
      <c r="I213" s="27">
        <v>4747.84</v>
      </c>
      <c r="J213" s="28">
        <f t="shared" si="3"/>
        <v>5934.8</v>
      </c>
      <c r="K213" s="13"/>
      <c r="L213" s="13"/>
      <c r="M213" s="13"/>
      <c r="N213" s="13"/>
      <c r="O213" s="13"/>
      <c r="P213" s="13"/>
      <c r="Q213" s="13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x14ac:dyDescent="0.2">
      <c r="A214" s="51" t="s">
        <v>350</v>
      </c>
      <c r="B214" s="35" t="s">
        <v>33</v>
      </c>
      <c r="C214" s="65" t="s">
        <v>187</v>
      </c>
      <c r="D214" s="35" t="s">
        <v>190</v>
      </c>
      <c r="E214" s="60">
        <v>1</v>
      </c>
      <c r="F214" s="63" t="s">
        <v>321</v>
      </c>
      <c r="G214" s="27">
        <v>0</v>
      </c>
      <c r="H214" s="27">
        <v>1186.96</v>
      </c>
      <c r="I214" s="27">
        <v>4747.84</v>
      </c>
      <c r="J214" s="28">
        <f t="shared" si="3"/>
        <v>5934.8</v>
      </c>
      <c r="K214" s="13"/>
      <c r="L214" s="13"/>
      <c r="M214" s="13"/>
      <c r="N214" s="13"/>
      <c r="O214" s="13"/>
      <c r="P214" s="13"/>
      <c r="Q214" s="13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s="95" customFormat="1" x14ac:dyDescent="0.2">
      <c r="A215" s="90" t="s">
        <v>542</v>
      </c>
      <c r="B215" s="84" t="s">
        <v>33</v>
      </c>
      <c r="C215" s="91" t="s">
        <v>212</v>
      </c>
      <c r="D215" s="84" t="s">
        <v>190</v>
      </c>
      <c r="E215" s="109">
        <v>1</v>
      </c>
      <c r="F215" s="86" t="s">
        <v>355</v>
      </c>
      <c r="G215" s="92">
        <v>0</v>
      </c>
      <c r="H215" s="77">
        <v>1186.96</v>
      </c>
      <c r="I215" s="77">
        <v>4747.84</v>
      </c>
      <c r="J215" s="96">
        <f t="shared" si="3"/>
        <v>5934.8</v>
      </c>
      <c r="K215" s="93"/>
      <c r="L215" s="93"/>
      <c r="M215" s="93"/>
      <c r="N215" s="93"/>
      <c r="O215" s="93"/>
      <c r="P215" s="93"/>
      <c r="Q215" s="93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/>
    </row>
    <row r="216" spans="1:30" x14ac:dyDescent="0.2">
      <c r="A216" s="51" t="s">
        <v>352</v>
      </c>
      <c r="B216" s="35" t="s">
        <v>33</v>
      </c>
      <c r="C216" s="50" t="s">
        <v>188</v>
      </c>
      <c r="D216" s="35" t="s">
        <v>190</v>
      </c>
      <c r="E216" s="60">
        <v>1</v>
      </c>
      <c r="F216" s="63" t="s">
        <v>322</v>
      </c>
      <c r="G216" s="27">
        <v>0</v>
      </c>
      <c r="H216" s="77">
        <v>1186.96</v>
      </c>
      <c r="I216" s="77">
        <v>4747.84</v>
      </c>
      <c r="J216" s="28">
        <f t="shared" si="3"/>
        <v>5934.8</v>
      </c>
      <c r="K216" s="13"/>
      <c r="L216" s="13"/>
      <c r="M216" s="13"/>
      <c r="N216" s="13"/>
      <c r="O216" s="13"/>
      <c r="P216" s="13"/>
      <c r="Q216" s="13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x14ac:dyDescent="0.2">
      <c r="A217" s="82" t="s">
        <v>242</v>
      </c>
      <c r="B217" s="35" t="s">
        <v>33</v>
      </c>
      <c r="C217" s="83" t="s">
        <v>185</v>
      </c>
      <c r="D217" s="35" t="s">
        <v>190</v>
      </c>
      <c r="E217" s="60">
        <v>1</v>
      </c>
      <c r="F217" s="87" t="s">
        <v>552</v>
      </c>
      <c r="G217" s="27">
        <v>0</v>
      </c>
      <c r="H217" s="77">
        <v>1186.96</v>
      </c>
      <c r="I217" s="77">
        <v>4747.84</v>
      </c>
      <c r="J217" s="28">
        <f t="shared" si="3"/>
        <v>5934.8</v>
      </c>
      <c r="K217" s="13"/>
      <c r="L217" s="13"/>
      <c r="M217" s="13"/>
      <c r="N217" s="13"/>
      <c r="O217" s="13"/>
      <c r="P217" s="13"/>
      <c r="Q217" s="13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51" t="s">
        <v>353</v>
      </c>
      <c r="B218" s="35" t="s">
        <v>33</v>
      </c>
      <c r="C218" s="50" t="s">
        <v>186</v>
      </c>
      <c r="D218" s="35" t="s">
        <v>190</v>
      </c>
      <c r="E218" s="60">
        <v>1</v>
      </c>
      <c r="F218" s="63" t="s">
        <v>323</v>
      </c>
      <c r="G218" s="27">
        <v>0</v>
      </c>
      <c r="H218" s="77">
        <v>1186.96</v>
      </c>
      <c r="I218" s="77">
        <v>4747.84</v>
      </c>
      <c r="J218" s="28">
        <f t="shared" si="3"/>
        <v>5934.8</v>
      </c>
      <c r="K218" s="13"/>
      <c r="L218" s="13"/>
      <c r="M218" s="13"/>
      <c r="N218" s="13"/>
      <c r="O218" s="13"/>
      <c r="P218" s="13"/>
      <c r="Q218" s="13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x14ac:dyDescent="0.2">
      <c r="A219" s="51" t="s">
        <v>350</v>
      </c>
      <c r="B219" s="35" t="s">
        <v>33</v>
      </c>
      <c r="C219" s="50" t="s">
        <v>186</v>
      </c>
      <c r="D219" s="35" t="s">
        <v>190</v>
      </c>
      <c r="E219" s="60">
        <v>1</v>
      </c>
      <c r="F219" s="63" t="s">
        <v>324</v>
      </c>
      <c r="G219" s="27">
        <v>0</v>
      </c>
      <c r="H219" s="77">
        <v>1186.96</v>
      </c>
      <c r="I219" s="77">
        <v>4747.84</v>
      </c>
      <c r="J219" s="28">
        <f t="shared" si="3"/>
        <v>5934.8</v>
      </c>
      <c r="K219" s="13"/>
      <c r="L219" s="13"/>
      <c r="M219" s="13"/>
      <c r="N219" s="13"/>
      <c r="O219" s="13"/>
      <c r="P219" s="13"/>
      <c r="Q219" s="13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x14ac:dyDescent="0.2">
      <c r="A220" s="51" t="s">
        <v>350</v>
      </c>
      <c r="B220" s="35" t="s">
        <v>33</v>
      </c>
      <c r="C220" s="50" t="s">
        <v>185</v>
      </c>
      <c r="D220" s="35" t="s">
        <v>190</v>
      </c>
      <c r="E220" s="60">
        <v>1</v>
      </c>
      <c r="F220" s="63" t="s">
        <v>325</v>
      </c>
      <c r="G220" s="27">
        <v>0</v>
      </c>
      <c r="H220" s="77">
        <v>1186.96</v>
      </c>
      <c r="I220" s="77">
        <v>4747.84</v>
      </c>
      <c r="J220" s="28">
        <f t="shared" si="3"/>
        <v>5934.8</v>
      </c>
      <c r="K220" s="13"/>
      <c r="L220" s="13"/>
      <c r="M220" s="13"/>
      <c r="N220" s="13"/>
      <c r="O220" s="13"/>
      <c r="P220" s="13"/>
      <c r="Q220" s="13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x14ac:dyDescent="0.2">
      <c r="A221" s="51" t="s">
        <v>350</v>
      </c>
      <c r="B221" s="35" t="s">
        <v>33</v>
      </c>
      <c r="C221" s="50" t="s">
        <v>185</v>
      </c>
      <c r="D221" s="35" t="s">
        <v>190</v>
      </c>
      <c r="E221" s="60">
        <v>1</v>
      </c>
      <c r="F221" s="63" t="s">
        <v>326</v>
      </c>
      <c r="G221" s="27">
        <v>0</v>
      </c>
      <c r="H221" s="77">
        <v>1186.96</v>
      </c>
      <c r="I221" s="77">
        <v>4747.84</v>
      </c>
      <c r="J221" s="28">
        <f t="shared" si="3"/>
        <v>5934.8</v>
      </c>
      <c r="K221" s="13"/>
      <c r="L221" s="13"/>
      <c r="M221" s="13"/>
      <c r="N221" s="13"/>
      <c r="O221" s="13"/>
      <c r="P221" s="13"/>
      <c r="Q221" s="13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x14ac:dyDescent="0.2">
      <c r="A222" s="51" t="s">
        <v>350</v>
      </c>
      <c r="B222" s="35" t="s">
        <v>33</v>
      </c>
      <c r="C222" s="50" t="s">
        <v>185</v>
      </c>
      <c r="D222" s="35" t="s">
        <v>190</v>
      </c>
      <c r="E222" s="60">
        <v>1</v>
      </c>
      <c r="F222" s="63" t="s">
        <v>327</v>
      </c>
      <c r="G222" s="27">
        <v>0</v>
      </c>
      <c r="H222" s="77">
        <v>1186.96</v>
      </c>
      <c r="I222" s="77">
        <v>4747.84</v>
      </c>
      <c r="J222" s="28">
        <f t="shared" si="3"/>
        <v>5934.8</v>
      </c>
      <c r="K222" s="13"/>
      <c r="L222" s="13"/>
      <c r="M222" s="13"/>
      <c r="N222" s="13"/>
      <c r="O222" s="13"/>
      <c r="P222" s="13"/>
      <c r="Q222" s="13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x14ac:dyDescent="0.2">
      <c r="A223" s="51" t="s">
        <v>350</v>
      </c>
      <c r="B223" s="35" t="s">
        <v>33</v>
      </c>
      <c r="C223" s="50" t="s">
        <v>185</v>
      </c>
      <c r="D223" s="35" t="s">
        <v>190</v>
      </c>
      <c r="E223" s="60">
        <v>1</v>
      </c>
      <c r="F223" s="63" t="s">
        <v>328</v>
      </c>
      <c r="G223" s="27">
        <v>0</v>
      </c>
      <c r="H223" s="77">
        <v>1186.96</v>
      </c>
      <c r="I223" s="77">
        <v>4747.84</v>
      </c>
      <c r="J223" s="28">
        <f t="shared" si="3"/>
        <v>5934.8</v>
      </c>
      <c r="K223" s="13"/>
      <c r="L223" s="13"/>
      <c r="M223" s="13"/>
      <c r="N223" s="13"/>
      <c r="O223" s="13"/>
      <c r="P223" s="13"/>
      <c r="Q223" s="13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x14ac:dyDescent="0.2">
      <c r="A224" s="51" t="s">
        <v>350</v>
      </c>
      <c r="B224" s="35" t="s">
        <v>33</v>
      </c>
      <c r="C224" s="50" t="s">
        <v>185</v>
      </c>
      <c r="D224" s="35" t="s">
        <v>190</v>
      </c>
      <c r="E224" s="60">
        <v>1</v>
      </c>
      <c r="F224" s="63" t="s">
        <v>329</v>
      </c>
      <c r="G224" s="27">
        <v>0</v>
      </c>
      <c r="H224" s="77">
        <v>1186.96</v>
      </c>
      <c r="I224" s="77">
        <v>4747.84</v>
      </c>
      <c r="J224" s="28">
        <f t="shared" si="3"/>
        <v>5934.8</v>
      </c>
      <c r="K224" s="13"/>
      <c r="L224" s="13"/>
      <c r="M224" s="13"/>
      <c r="N224" s="13"/>
      <c r="O224" s="13"/>
      <c r="P224" s="13"/>
      <c r="Q224" s="13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x14ac:dyDescent="0.2">
      <c r="A225" s="51" t="s">
        <v>350</v>
      </c>
      <c r="B225" s="35" t="s">
        <v>33</v>
      </c>
      <c r="C225" s="50" t="s">
        <v>186</v>
      </c>
      <c r="D225" s="35" t="s">
        <v>190</v>
      </c>
      <c r="E225" s="60">
        <v>1</v>
      </c>
      <c r="F225" s="63" t="s">
        <v>330</v>
      </c>
      <c r="G225" s="27">
        <v>0</v>
      </c>
      <c r="H225" s="77">
        <v>1186.96</v>
      </c>
      <c r="I225" s="77">
        <v>4747.84</v>
      </c>
      <c r="J225" s="28">
        <f t="shared" si="3"/>
        <v>5934.8</v>
      </c>
      <c r="K225" s="13"/>
      <c r="L225" s="13"/>
      <c r="M225" s="13"/>
      <c r="N225" s="13"/>
      <c r="O225" s="13"/>
      <c r="P225" s="13"/>
      <c r="Q225" s="13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x14ac:dyDescent="0.2">
      <c r="A226" s="51" t="s">
        <v>354</v>
      </c>
      <c r="B226" s="35" t="s">
        <v>33</v>
      </c>
      <c r="C226" s="50" t="s">
        <v>188</v>
      </c>
      <c r="D226" s="35" t="s">
        <v>190</v>
      </c>
      <c r="E226" s="60">
        <v>1</v>
      </c>
      <c r="F226" s="63" t="s">
        <v>331</v>
      </c>
      <c r="G226" s="27">
        <v>0</v>
      </c>
      <c r="H226" s="77">
        <v>1186.96</v>
      </c>
      <c r="I226" s="77">
        <v>4747.84</v>
      </c>
      <c r="J226" s="28">
        <f t="shared" si="3"/>
        <v>5934.8</v>
      </c>
      <c r="K226" s="13"/>
      <c r="L226" s="13"/>
      <c r="M226" s="13"/>
      <c r="N226" s="13"/>
      <c r="O226" s="13"/>
      <c r="P226" s="13"/>
      <c r="Q226" s="13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x14ac:dyDescent="0.2">
      <c r="A227" s="51" t="s">
        <v>350</v>
      </c>
      <c r="B227" s="35" t="s">
        <v>33</v>
      </c>
      <c r="C227" s="50" t="s">
        <v>185</v>
      </c>
      <c r="D227" s="35" t="s">
        <v>190</v>
      </c>
      <c r="E227" s="60">
        <v>1</v>
      </c>
      <c r="F227" s="63" t="s">
        <v>332</v>
      </c>
      <c r="G227" s="27">
        <v>0</v>
      </c>
      <c r="H227" s="77">
        <v>1186.96</v>
      </c>
      <c r="I227" s="77">
        <v>4747.84</v>
      </c>
      <c r="J227" s="28">
        <f t="shared" si="3"/>
        <v>5934.8</v>
      </c>
      <c r="K227" s="13"/>
      <c r="L227" s="13"/>
      <c r="M227" s="13"/>
      <c r="N227" s="13"/>
      <c r="O227" s="13"/>
      <c r="P227" s="13"/>
      <c r="Q227" s="13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x14ac:dyDescent="0.2">
      <c r="A228" s="51" t="s">
        <v>350</v>
      </c>
      <c r="B228" s="35" t="s">
        <v>33</v>
      </c>
      <c r="C228" s="50" t="s">
        <v>186</v>
      </c>
      <c r="D228" s="35" t="s">
        <v>190</v>
      </c>
      <c r="E228" s="60">
        <v>1</v>
      </c>
      <c r="F228" s="63" t="s">
        <v>333</v>
      </c>
      <c r="G228" s="27">
        <v>0</v>
      </c>
      <c r="H228" s="77">
        <v>1186.96</v>
      </c>
      <c r="I228" s="77">
        <v>4747.84</v>
      </c>
      <c r="J228" s="28">
        <f t="shared" si="3"/>
        <v>5934.8</v>
      </c>
      <c r="K228" s="13"/>
      <c r="L228" s="13"/>
      <c r="M228" s="13"/>
      <c r="N228" s="13"/>
      <c r="O228" s="13"/>
      <c r="P228" s="13"/>
      <c r="Q228" s="13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51" t="s">
        <v>350</v>
      </c>
      <c r="B229" s="35" t="s">
        <v>33</v>
      </c>
      <c r="C229" s="50" t="s">
        <v>188</v>
      </c>
      <c r="D229" s="35" t="s">
        <v>190</v>
      </c>
      <c r="E229" s="60">
        <v>1</v>
      </c>
      <c r="F229" s="63" t="s">
        <v>334</v>
      </c>
      <c r="G229" s="27">
        <v>0</v>
      </c>
      <c r="H229" s="77">
        <v>1186.96</v>
      </c>
      <c r="I229" s="77">
        <v>4747.84</v>
      </c>
      <c r="J229" s="28">
        <f t="shared" si="3"/>
        <v>5934.8</v>
      </c>
      <c r="K229" s="13"/>
      <c r="L229" s="13"/>
      <c r="M229" s="13"/>
      <c r="N229" s="13"/>
      <c r="O229" s="13"/>
      <c r="P229" s="13"/>
      <c r="Q229" s="13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51" t="s">
        <v>350</v>
      </c>
      <c r="B230" s="35" t="s">
        <v>33</v>
      </c>
      <c r="C230" s="50" t="s">
        <v>188</v>
      </c>
      <c r="D230" s="35" t="s">
        <v>190</v>
      </c>
      <c r="E230" s="60">
        <v>1</v>
      </c>
      <c r="F230" s="63" t="s">
        <v>335</v>
      </c>
      <c r="G230" s="27">
        <v>0</v>
      </c>
      <c r="H230" s="77">
        <v>1186.96</v>
      </c>
      <c r="I230" s="77">
        <v>4747.84</v>
      </c>
      <c r="J230" s="28">
        <f t="shared" si="3"/>
        <v>5934.8</v>
      </c>
      <c r="K230" s="13"/>
      <c r="L230" s="13"/>
      <c r="M230" s="13"/>
      <c r="N230" s="13"/>
      <c r="O230" s="13"/>
      <c r="P230" s="13"/>
      <c r="Q230" s="13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x14ac:dyDescent="0.2">
      <c r="A231" s="51" t="s">
        <v>350</v>
      </c>
      <c r="B231" s="35" t="s">
        <v>33</v>
      </c>
      <c r="C231" s="50" t="s">
        <v>185</v>
      </c>
      <c r="D231" s="35" t="s">
        <v>190</v>
      </c>
      <c r="E231" s="60">
        <v>1</v>
      </c>
      <c r="F231" s="63" t="s">
        <v>336</v>
      </c>
      <c r="G231" s="27">
        <v>0</v>
      </c>
      <c r="H231" s="77">
        <v>1186.96</v>
      </c>
      <c r="I231" s="77">
        <v>4747.84</v>
      </c>
      <c r="J231" s="28">
        <f t="shared" si="3"/>
        <v>5934.8</v>
      </c>
      <c r="K231" s="13"/>
      <c r="L231" s="13"/>
      <c r="M231" s="13"/>
      <c r="N231" s="13"/>
      <c r="O231" s="13"/>
      <c r="P231" s="13"/>
      <c r="Q231" s="13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51" t="s">
        <v>350</v>
      </c>
      <c r="B232" s="35" t="s">
        <v>33</v>
      </c>
      <c r="C232" s="50" t="s">
        <v>185</v>
      </c>
      <c r="D232" s="35" t="s">
        <v>190</v>
      </c>
      <c r="E232" s="60">
        <v>1</v>
      </c>
      <c r="F232" s="63" t="s">
        <v>337</v>
      </c>
      <c r="G232" s="27">
        <v>0</v>
      </c>
      <c r="H232" s="77">
        <v>1186.96</v>
      </c>
      <c r="I232" s="77">
        <v>4747.84</v>
      </c>
      <c r="J232" s="28">
        <f t="shared" si="3"/>
        <v>5934.8</v>
      </c>
      <c r="K232" s="13"/>
      <c r="L232" s="13"/>
      <c r="M232" s="13"/>
      <c r="N232" s="13"/>
      <c r="O232" s="13"/>
      <c r="P232" s="13"/>
      <c r="Q232" s="13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x14ac:dyDescent="0.2">
      <c r="A233" s="51" t="s">
        <v>350</v>
      </c>
      <c r="B233" s="35" t="s">
        <v>33</v>
      </c>
      <c r="C233" s="50" t="s">
        <v>185</v>
      </c>
      <c r="D233" s="35" t="s">
        <v>190</v>
      </c>
      <c r="E233" s="60">
        <v>1</v>
      </c>
      <c r="F233" s="63" t="s">
        <v>338</v>
      </c>
      <c r="G233" s="27">
        <v>0</v>
      </c>
      <c r="H233" s="77">
        <v>1186.96</v>
      </c>
      <c r="I233" s="77">
        <v>4747.84</v>
      </c>
      <c r="J233" s="28">
        <f t="shared" si="3"/>
        <v>5934.8</v>
      </c>
      <c r="K233" s="13"/>
      <c r="L233" s="13"/>
      <c r="M233" s="13"/>
      <c r="N233" s="13"/>
      <c r="O233" s="13"/>
      <c r="P233" s="13"/>
      <c r="Q233" s="13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x14ac:dyDescent="0.2">
      <c r="A234" s="51" t="s">
        <v>350</v>
      </c>
      <c r="B234" s="35" t="s">
        <v>33</v>
      </c>
      <c r="C234" s="50" t="s">
        <v>213</v>
      </c>
      <c r="D234" s="35" t="s">
        <v>190</v>
      </c>
      <c r="E234" s="60">
        <v>1</v>
      </c>
      <c r="F234" s="63" t="s">
        <v>339</v>
      </c>
      <c r="G234" s="27">
        <v>0</v>
      </c>
      <c r="H234" s="77">
        <v>1186.96</v>
      </c>
      <c r="I234" s="77">
        <v>4747.84</v>
      </c>
      <c r="J234" s="28">
        <f t="shared" si="3"/>
        <v>5934.8</v>
      </c>
      <c r="K234" s="13"/>
      <c r="L234" s="13"/>
      <c r="M234" s="13"/>
      <c r="N234" s="13"/>
      <c r="O234" s="13"/>
      <c r="P234" s="13"/>
      <c r="Q234" s="13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51" t="s">
        <v>350</v>
      </c>
      <c r="B235" s="35" t="s">
        <v>33</v>
      </c>
      <c r="C235" s="50" t="s">
        <v>185</v>
      </c>
      <c r="D235" s="35" t="s">
        <v>190</v>
      </c>
      <c r="E235" s="60">
        <v>1</v>
      </c>
      <c r="F235" s="63" t="s">
        <v>340</v>
      </c>
      <c r="G235" s="27">
        <v>0</v>
      </c>
      <c r="H235" s="77">
        <v>1186.96</v>
      </c>
      <c r="I235" s="77">
        <v>4747.84</v>
      </c>
      <c r="J235" s="28">
        <f t="shared" si="3"/>
        <v>5934.8</v>
      </c>
      <c r="K235" s="13"/>
      <c r="L235" s="13"/>
      <c r="M235" s="13"/>
      <c r="N235" s="13"/>
      <c r="O235" s="13"/>
      <c r="P235" s="13"/>
      <c r="Q235" s="13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51" t="s">
        <v>350</v>
      </c>
      <c r="B236" s="35" t="s">
        <v>33</v>
      </c>
      <c r="C236" s="50" t="s">
        <v>185</v>
      </c>
      <c r="D236" s="35" t="s">
        <v>190</v>
      </c>
      <c r="E236" s="60">
        <v>1</v>
      </c>
      <c r="F236" s="63" t="s">
        <v>341</v>
      </c>
      <c r="G236" s="27">
        <v>0</v>
      </c>
      <c r="H236" s="77">
        <v>1186.96</v>
      </c>
      <c r="I236" s="77">
        <v>4747.84</v>
      </c>
      <c r="J236" s="28">
        <f t="shared" si="3"/>
        <v>5934.8</v>
      </c>
      <c r="K236" s="13"/>
      <c r="L236" s="13"/>
      <c r="M236" s="13"/>
      <c r="N236" s="13"/>
      <c r="O236" s="13"/>
      <c r="P236" s="13"/>
      <c r="Q236" s="13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51" t="s">
        <v>350</v>
      </c>
      <c r="B237" s="35" t="s">
        <v>33</v>
      </c>
      <c r="C237" s="50" t="s">
        <v>185</v>
      </c>
      <c r="D237" s="35" t="s">
        <v>190</v>
      </c>
      <c r="E237" s="60">
        <v>1</v>
      </c>
      <c r="F237" s="63" t="s">
        <v>342</v>
      </c>
      <c r="G237" s="27">
        <v>0</v>
      </c>
      <c r="H237" s="77">
        <v>1186.96</v>
      </c>
      <c r="I237" s="77">
        <v>4747.84</v>
      </c>
      <c r="J237" s="28">
        <f t="shared" si="3"/>
        <v>5934.8</v>
      </c>
      <c r="K237" s="13"/>
      <c r="L237" s="13"/>
      <c r="M237" s="13"/>
      <c r="N237" s="13"/>
      <c r="O237" s="13"/>
      <c r="P237" s="13"/>
      <c r="Q237" s="13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51" t="s">
        <v>350</v>
      </c>
      <c r="B238" s="35" t="s">
        <v>33</v>
      </c>
      <c r="C238" s="50" t="s">
        <v>185</v>
      </c>
      <c r="D238" s="35" t="s">
        <v>190</v>
      </c>
      <c r="E238" s="60">
        <v>1</v>
      </c>
      <c r="F238" s="63" t="s">
        <v>343</v>
      </c>
      <c r="G238" s="27">
        <v>0</v>
      </c>
      <c r="H238" s="77">
        <v>1186.96</v>
      </c>
      <c r="I238" s="77">
        <v>4747.84</v>
      </c>
      <c r="J238" s="28">
        <f t="shared" si="3"/>
        <v>5934.8</v>
      </c>
      <c r="K238" s="13"/>
      <c r="L238" s="13"/>
      <c r="M238" s="13"/>
      <c r="N238" s="13"/>
      <c r="O238" s="13"/>
      <c r="P238" s="13"/>
      <c r="Q238" s="13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51" t="s">
        <v>350</v>
      </c>
      <c r="B239" s="35" t="s">
        <v>33</v>
      </c>
      <c r="C239" s="50" t="s">
        <v>213</v>
      </c>
      <c r="D239" s="35" t="s">
        <v>190</v>
      </c>
      <c r="E239" s="60">
        <v>1</v>
      </c>
      <c r="F239" s="63" t="s">
        <v>344</v>
      </c>
      <c r="G239" s="27">
        <v>0</v>
      </c>
      <c r="H239" s="77">
        <v>1186.96</v>
      </c>
      <c r="I239" s="77">
        <v>4747.84</v>
      </c>
      <c r="J239" s="28">
        <f t="shared" si="3"/>
        <v>5934.8</v>
      </c>
      <c r="K239" s="13"/>
      <c r="L239" s="13"/>
      <c r="M239" s="13"/>
      <c r="N239" s="13"/>
      <c r="O239" s="13"/>
      <c r="P239" s="13"/>
      <c r="Q239" s="13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s="106" customFormat="1" x14ac:dyDescent="0.2">
      <c r="A240" s="100" t="s">
        <v>350</v>
      </c>
      <c r="B240" s="57" t="s">
        <v>33</v>
      </c>
      <c r="C240" s="101" t="s">
        <v>188</v>
      </c>
      <c r="D240" s="57" t="s">
        <v>190</v>
      </c>
      <c r="E240" s="97">
        <v>1</v>
      </c>
      <c r="F240" s="102" t="s">
        <v>555</v>
      </c>
      <c r="G240" s="103">
        <v>0</v>
      </c>
      <c r="H240" s="103">
        <v>1186.96</v>
      </c>
      <c r="I240" s="103">
        <v>4747.84</v>
      </c>
      <c r="J240" s="99">
        <f t="shared" si="3"/>
        <v>5934.8</v>
      </c>
      <c r="K240" s="104"/>
      <c r="L240" s="104"/>
      <c r="M240" s="104"/>
      <c r="N240" s="104"/>
      <c r="O240" s="104"/>
      <c r="P240" s="104"/>
      <c r="Q240" s="104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</row>
    <row r="241" spans="1:30" s="106" customFormat="1" x14ac:dyDescent="0.2">
      <c r="A241" s="110" t="s">
        <v>397</v>
      </c>
      <c r="B241" s="57" t="s">
        <v>35</v>
      </c>
      <c r="C241" s="67" t="s">
        <v>188</v>
      </c>
      <c r="D241" s="57" t="s">
        <v>190</v>
      </c>
      <c r="E241" s="97">
        <v>1</v>
      </c>
      <c r="F241" s="111" t="s">
        <v>442</v>
      </c>
      <c r="G241" s="103">
        <v>0</v>
      </c>
      <c r="H241" s="103">
        <v>1030.1099999999999</v>
      </c>
      <c r="I241" s="103">
        <v>4120.43</v>
      </c>
      <c r="J241" s="99">
        <f t="shared" si="3"/>
        <v>5150.54</v>
      </c>
      <c r="K241" s="104"/>
      <c r="L241" s="104"/>
      <c r="M241" s="104"/>
      <c r="N241" s="104"/>
      <c r="O241" s="104"/>
      <c r="P241" s="104"/>
      <c r="Q241" s="104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5"/>
      <c r="AD241" s="105"/>
    </row>
    <row r="242" spans="1:30" x14ac:dyDescent="0.2">
      <c r="A242" s="51" t="s">
        <v>390</v>
      </c>
      <c r="B242" s="35" t="s">
        <v>35</v>
      </c>
      <c r="C242" s="50" t="s">
        <v>384</v>
      </c>
      <c r="D242" s="35" t="s">
        <v>190</v>
      </c>
      <c r="E242" s="60">
        <v>1</v>
      </c>
      <c r="F242" s="63" t="s">
        <v>356</v>
      </c>
      <c r="G242" s="27">
        <v>0</v>
      </c>
      <c r="H242" s="27">
        <v>1030.1099999999999</v>
      </c>
      <c r="I242" s="27">
        <v>4120.43</v>
      </c>
      <c r="J242" s="28">
        <f t="shared" si="3"/>
        <v>5150.54</v>
      </c>
      <c r="K242" s="13"/>
      <c r="L242" s="13"/>
      <c r="M242" s="13"/>
      <c r="N242" s="13"/>
      <c r="O242" s="13"/>
      <c r="P242" s="13"/>
      <c r="Q242" s="13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x14ac:dyDescent="0.2">
      <c r="A243" s="61" t="s">
        <v>397</v>
      </c>
      <c r="B243" s="35" t="s">
        <v>35</v>
      </c>
      <c r="C243" s="50" t="s">
        <v>241</v>
      </c>
      <c r="D243" s="35" t="s">
        <v>190</v>
      </c>
      <c r="E243" s="60">
        <v>1</v>
      </c>
      <c r="F243" s="63" t="s">
        <v>357</v>
      </c>
      <c r="G243" s="27">
        <v>0</v>
      </c>
      <c r="H243" s="27">
        <v>1030.1099999999999</v>
      </c>
      <c r="I243" s="27">
        <v>4120.43</v>
      </c>
      <c r="J243" s="28">
        <f t="shared" si="3"/>
        <v>5150.54</v>
      </c>
      <c r="K243" s="13"/>
      <c r="L243" s="13"/>
      <c r="M243" s="13"/>
      <c r="N243" s="13"/>
      <c r="O243" s="13"/>
      <c r="P243" s="13"/>
      <c r="Q243" s="13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51" t="s">
        <v>391</v>
      </c>
      <c r="B244" s="35" t="s">
        <v>35</v>
      </c>
      <c r="C244" s="50" t="s">
        <v>385</v>
      </c>
      <c r="D244" s="35" t="s">
        <v>190</v>
      </c>
      <c r="E244" s="60">
        <v>1</v>
      </c>
      <c r="F244" s="63" t="s">
        <v>358</v>
      </c>
      <c r="G244" s="27">
        <v>0</v>
      </c>
      <c r="H244" s="27">
        <v>1030.1099999999999</v>
      </c>
      <c r="I244" s="27">
        <v>4120.43</v>
      </c>
      <c r="J244" s="28">
        <f t="shared" si="3"/>
        <v>5150.54</v>
      </c>
      <c r="K244" s="13"/>
      <c r="L244" s="13"/>
      <c r="M244" s="13"/>
      <c r="N244" s="13"/>
      <c r="O244" s="13"/>
      <c r="P244" s="13"/>
      <c r="Q244" s="13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62" t="s">
        <v>192</v>
      </c>
      <c r="B245" s="35" t="s">
        <v>35</v>
      </c>
      <c r="C245" s="52" t="s">
        <v>192</v>
      </c>
      <c r="D245" s="35" t="s">
        <v>192</v>
      </c>
      <c r="E245" s="60">
        <v>1</v>
      </c>
      <c r="F245" s="64" t="s">
        <v>192</v>
      </c>
      <c r="G245" s="27">
        <v>0</v>
      </c>
      <c r="H245" s="27">
        <v>0</v>
      </c>
      <c r="I245" s="27">
        <v>0</v>
      </c>
      <c r="J245" s="28">
        <f t="shared" si="3"/>
        <v>0</v>
      </c>
      <c r="K245" s="13"/>
      <c r="L245" s="13"/>
      <c r="M245" s="13"/>
      <c r="N245" s="13"/>
      <c r="O245" s="13"/>
      <c r="P245" s="13"/>
      <c r="Q245" s="13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x14ac:dyDescent="0.2">
      <c r="A246" s="61" t="s">
        <v>403</v>
      </c>
      <c r="B246" s="35" t="s">
        <v>35</v>
      </c>
      <c r="C246" s="50" t="s">
        <v>212</v>
      </c>
      <c r="D246" s="35" t="s">
        <v>190</v>
      </c>
      <c r="E246" s="60">
        <v>1</v>
      </c>
      <c r="F246" s="63" t="s">
        <v>359</v>
      </c>
      <c r="G246" s="27">
        <v>0</v>
      </c>
      <c r="H246" s="27">
        <v>1030.1099999999999</v>
      </c>
      <c r="I246" s="27">
        <v>4120.43</v>
      </c>
      <c r="J246" s="28">
        <f t="shared" si="3"/>
        <v>5150.54</v>
      </c>
      <c r="K246" s="13"/>
      <c r="L246" s="13"/>
      <c r="M246" s="13"/>
      <c r="N246" s="13"/>
      <c r="O246" s="13"/>
      <c r="P246" s="13"/>
      <c r="Q246" s="13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x14ac:dyDescent="0.2">
      <c r="A247" s="51" t="s">
        <v>392</v>
      </c>
      <c r="B247" s="35" t="s">
        <v>35</v>
      </c>
      <c r="C247" s="50" t="s">
        <v>187</v>
      </c>
      <c r="D247" s="35" t="s">
        <v>190</v>
      </c>
      <c r="E247" s="60">
        <v>1</v>
      </c>
      <c r="F247" s="63" t="s">
        <v>360</v>
      </c>
      <c r="G247" s="27">
        <v>0</v>
      </c>
      <c r="H247" s="27">
        <v>1030.1099999999999</v>
      </c>
      <c r="I247" s="27">
        <v>4120.43</v>
      </c>
      <c r="J247" s="28">
        <f t="shared" si="3"/>
        <v>5150.54</v>
      </c>
      <c r="K247" s="13"/>
      <c r="L247" s="13"/>
      <c r="M247" s="13"/>
      <c r="N247" s="13"/>
      <c r="O247" s="13"/>
      <c r="P247" s="13"/>
      <c r="Q247" s="13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61" t="s">
        <v>386</v>
      </c>
      <c r="B248" s="35" t="s">
        <v>35</v>
      </c>
      <c r="C248" s="50" t="s">
        <v>386</v>
      </c>
      <c r="D248" s="35" t="s">
        <v>190</v>
      </c>
      <c r="E248" s="60">
        <v>1</v>
      </c>
      <c r="F248" s="63" t="s">
        <v>361</v>
      </c>
      <c r="G248" s="27">
        <v>0</v>
      </c>
      <c r="H248" s="27">
        <v>1030.1099999999999</v>
      </c>
      <c r="I248" s="27">
        <v>4120.43</v>
      </c>
      <c r="J248" s="28">
        <f t="shared" si="3"/>
        <v>5150.54</v>
      </c>
      <c r="K248" s="13"/>
      <c r="L248" s="13"/>
      <c r="M248" s="13"/>
      <c r="N248" s="13"/>
      <c r="O248" s="13"/>
      <c r="P248" s="13"/>
      <c r="Q248" s="13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x14ac:dyDescent="0.2">
      <c r="A249" s="51" t="s">
        <v>393</v>
      </c>
      <c r="B249" s="35" t="s">
        <v>35</v>
      </c>
      <c r="C249" s="50" t="s">
        <v>212</v>
      </c>
      <c r="D249" s="35" t="s">
        <v>190</v>
      </c>
      <c r="E249" s="60">
        <v>1</v>
      </c>
      <c r="F249" s="63" t="s">
        <v>362</v>
      </c>
      <c r="G249" s="27">
        <v>0</v>
      </c>
      <c r="H249" s="27">
        <v>1030.1099999999999</v>
      </c>
      <c r="I249" s="27">
        <v>4120.43</v>
      </c>
      <c r="J249" s="28">
        <f t="shared" si="3"/>
        <v>5150.54</v>
      </c>
      <c r="K249" s="13"/>
      <c r="L249" s="13"/>
      <c r="M249" s="13"/>
      <c r="N249" s="13"/>
      <c r="O249" s="13"/>
      <c r="P249" s="13"/>
      <c r="Q249" s="13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s="106" customFormat="1" x14ac:dyDescent="0.2">
      <c r="A250" s="117" t="s">
        <v>192</v>
      </c>
      <c r="B250" s="57" t="s">
        <v>35</v>
      </c>
      <c r="C250" s="68" t="s">
        <v>192</v>
      </c>
      <c r="D250" s="101" t="s">
        <v>192</v>
      </c>
      <c r="E250" s="97">
        <v>1</v>
      </c>
      <c r="F250" s="115" t="s">
        <v>192</v>
      </c>
      <c r="G250" s="103">
        <v>0</v>
      </c>
      <c r="H250" s="103">
        <v>0</v>
      </c>
      <c r="I250" s="103">
        <v>0</v>
      </c>
      <c r="J250" s="99">
        <f t="shared" si="3"/>
        <v>0</v>
      </c>
      <c r="K250" s="104"/>
      <c r="L250" s="104"/>
      <c r="M250" s="104"/>
      <c r="N250" s="104"/>
      <c r="O250" s="104"/>
      <c r="P250" s="104"/>
      <c r="Q250" s="104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5"/>
      <c r="AD250" s="105"/>
    </row>
    <row r="251" spans="1:30" x14ac:dyDescent="0.2">
      <c r="A251" s="61" t="s">
        <v>404</v>
      </c>
      <c r="B251" s="35" t="s">
        <v>35</v>
      </c>
      <c r="C251" s="50" t="s">
        <v>387</v>
      </c>
      <c r="D251" s="35" t="s">
        <v>190</v>
      </c>
      <c r="E251" s="60">
        <v>1</v>
      </c>
      <c r="F251" s="116" t="s">
        <v>544</v>
      </c>
      <c r="G251" s="103">
        <v>0</v>
      </c>
      <c r="H251" s="103">
        <v>1030.1099999999999</v>
      </c>
      <c r="I251" s="103">
        <v>4120.43</v>
      </c>
      <c r="J251" s="28">
        <f t="shared" si="3"/>
        <v>5150.54</v>
      </c>
      <c r="K251" s="13"/>
      <c r="L251" s="13"/>
      <c r="M251" s="13"/>
      <c r="N251" s="13"/>
      <c r="O251" s="13"/>
      <c r="P251" s="13"/>
      <c r="Q251" s="13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x14ac:dyDescent="0.2">
      <c r="A252" s="61" t="s">
        <v>404</v>
      </c>
      <c r="B252" s="35" t="s">
        <v>35</v>
      </c>
      <c r="C252" s="50" t="s">
        <v>387</v>
      </c>
      <c r="D252" s="35" t="s">
        <v>190</v>
      </c>
      <c r="E252" s="60">
        <v>1</v>
      </c>
      <c r="F252" s="111" t="s">
        <v>363</v>
      </c>
      <c r="G252" s="103">
        <v>0</v>
      </c>
      <c r="H252" s="103">
        <v>1030.1099999999999</v>
      </c>
      <c r="I252" s="103">
        <v>4120.43</v>
      </c>
      <c r="J252" s="28">
        <f t="shared" si="3"/>
        <v>5150.54</v>
      </c>
      <c r="K252" s="13"/>
      <c r="L252" s="13"/>
      <c r="M252" s="13"/>
      <c r="N252" s="13"/>
      <c r="O252" s="13"/>
      <c r="P252" s="13"/>
      <c r="Q252" s="13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s="106" customFormat="1" x14ac:dyDescent="0.2">
      <c r="A253" s="117" t="s">
        <v>192</v>
      </c>
      <c r="B253" s="57" t="s">
        <v>35</v>
      </c>
      <c r="C253" s="68" t="s">
        <v>192</v>
      </c>
      <c r="D253" s="101" t="s">
        <v>192</v>
      </c>
      <c r="E253" s="97">
        <v>1</v>
      </c>
      <c r="F253" s="115" t="s">
        <v>192</v>
      </c>
      <c r="G253" s="103">
        <v>0</v>
      </c>
      <c r="H253" s="103">
        <v>0</v>
      </c>
      <c r="I253" s="103">
        <v>0</v>
      </c>
      <c r="J253" s="99">
        <f t="shared" si="3"/>
        <v>0</v>
      </c>
      <c r="K253" s="104"/>
      <c r="L253" s="104"/>
      <c r="M253" s="104"/>
      <c r="N253" s="104"/>
      <c r="O253" s="104"/>
      <c r="P253" s="104"/>
      <c r="Q253" s="104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5"/>
      <c r="AD253" s="105"/>
    </row>
    <row r="254" spans="1:30" x14ac:dyDescent="0.2">
      <c r="A254" s="51" t="s">
        <v>394</v>
      </c>
      <c r="B254" s="35" t="s">
        <v>35</v>
      </c>
      <c r="C254" s="50" t="s">
        <v>186</v>
      </c>
      <c r="D254" s="35" t="s">
        <v>189</v>
      </c>
      <c r="E254" s="60">
        <v>1</v>
      </c>
      <c r="F254" s="63" t="s">
        <v>389</v>
      </c>
      <c r="G254" s="27">
        <v>0</v>
      </c>
      <c r="H254" s="27">
        <v>0</v>
      </c>
      <c r="I254" s="27">
        <v>4120.43</v>
      </c>
      <c r="J254" s="28">
        <f t="shared" si="3"/>
        <v>4120.43</v>
      </c>
      <c r="K254" s="13"/>
      <c r="L254" s="13"/>
      <c r="M254" s="13"/>
      <c r="N254" s="13"/>
      <c r="O254" s="13"/>
      <c r="P254" s="13"/>
      <c r="Q254" s="13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x14ac:dyDescent="0.2">
      <c r="A255" s="51" t="s">
        <v>395</v>
      </c>
      <c r="B255" s="35" t="s">
        <v>35</v>
      </c>
      <c r="C255" s="50" t="s">
        <v>186</v>
      </c>
      <c r="D255" s="35" t="s">
        <v>190</v>
      </c>
      <c r="E255" s="60">
        <v>1</v>
      </c>
      <c r="F255" s="63" t="s">
        <v>364</v>
      </c>
      <c r="G255" s="27">
        <v>0</v>
      </c>
      <c r="H255" s="27">
        <v>1030.1099999999999</v>
      </c>
      <c r="I255" s="27">
        <v>4120.43</v>
      </c>
      <c r="J255" s="28">
        <f t="shared" si="3"/>
        <v>5150.54</v>
      </c>
      <c r="K255" s="13"/>
      <c r="L255" s="13"/>
      <c r="M255" s="13"/>
      <c r="N255" s="13"/>
      <c r="O255" s="13"/>
      <c r="P255" s="13"/>
      <c r="Q255" s="13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x14ac:dyDescent="0.2">
      <c r="A256" s="51" t="s">
        <v>396</v>
      </c>
      <c r="B256" s="35" t="s">
        <v>35</v>
      </c>
      <c r="C256" s="50" t="s">
        <v>235</v>
      </c>
      <c r="D256" s="35" t="s">
        <v>190</v>
      </c>
      <c r="E256" s="60">
        <v>1</v>
      </c>
      <c r="F256" s="63" t="s">
        <v>365</v>
      </c>
      <c r="G256" s="27">
        <v>0</v>
      </c>
      <c r="H256" s="27">
        <v>1030.1099999999999</v>
      </c>
      <c r="I256" s="27">
        <v>4120.43</v>
      </c>
      <c r="J256" s="28">
        <f t="shared" si="3"/>
        <v>5150.54</v>
      </c>
      <c r="K256" s="13"/>
      <c r="L256" s="13"/>
      <c r="M256" s="13"/>
      <c r="N256" s="13"/>
      <c r="O256" s="13"/>
      <c r="P256" s="13"/>
      <c r="Q256" s="13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x14ac:dyDescent="0.2">
      <c r="A257" s="61" t="s">
        <v>397</v>
      </c>
      <c r="B257" s="35" t="s">
        <v>35</v>
      </c>
      <c r="C257" s="50" t="s">
        <v>187</v>
      </c>
      <c r="D257" s="35" t="s">
        <v>190</v>
      </c>
      <c r="E257" s="60">
        <v>1</v>
      </c>
      <c r="F257" s="63" t="s">
        <v>366</v>
      </c>
      <c r="G257" s="27">
        <v>0</v>
      </c>
      <c r="H257" s="27">
        <v>1030.1099999999999</v>
      </c>
      <c r="I257" s="27">
        <v>4120.43</v>
      </c>
      <c r="J257" s="28">
        <f t="shared" si="3"/>
        <v>5150.54</v>
      </c>
      <c r="K257" s="13"/>
      <c r="L257" s="13"/>
      <c r="M257" s="13"/>
      <c r="N257" s="13"/>
      <c r="O257" s="13"/>
      <c r="P257" s="13"/>
      <c r="Q257" s="13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x14ac:dyDescent="0.2">
      <c r="A258" s="51" t="s">
        <v>397</v>
      </c>
      <c r="B258" s="35" t="s">
        <v>35</v>
      </c>
      <c r="C258" s="50" t="s">
        <v>187</v>
      </c>
      <c r="D258" s="35" t="s">
        <v>190</v>
      </c>
      <c r="E258" s="60">
        <v>1</v>
      </c>
      <c r="F258" s="63" t="s">
        <v>367</v>
      </c>
      <c r="G258" s="27">
        <v>0</v>
      </c>
      <c r="H258" s="27">
        <v>1030.1099999999999</v>
      </c>
      <c r="I258" s="27">
        <v>4120.43</v>
      </c>
      <c r="J258" s="28">
        <f t="shared" si="3"/>
        <v>5150.54</v>
      </c>
      <c r="K258" s="13"/>
      <c r="L258" s="13"/>
      <c r="M258" s="13"/>
      <c r="N258" s="13"/>
      <c r="O258" s="13"/>
      <c r="P258" s="13"/>
      <c r="Q258" s="13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x14ac:dyDescent="0.2">
      <c r="A259" s="61" t="s">
        <v>404</v>
      </c>
      <c r="B259" s="35" t="s">
        <v>35</v>
      </c>
      <c r="C259" s="50" t="s">
        <v>235</v>
      </c>
      <c r="D259" s="35" t="s">
        <v>190</v>
      </c>
      <c r="E259" s="60">
        <v>1</v>
      </c>
      <c r="F259" s="63" t="s">
        <v>368</v>
      </c>
      <c r="G259" s="27">
        <v>0</v>
      </c>
      <c r="H259" s="27">
        <v>1030.1099999999999</v>
      </c>
      <c r="I259" s="27">
        <v>4120.43</v>
      </c>
      <c r="J259" s="28">
        <f t="shared" si="3"/>
        <v>5150.54</v>
      </c>
      <c r="K259" s="13"/>
      <c r="L259" s="13"/>
      <c r="M259" s="13"/>
      <c r="N259" s="13"/>
      <c r="O259" s="13"/>
      <c r="P259" s="13"/>
      <c r="Q259" s="13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</row>
    <row r="260" spans="1:30" x14ac:dyDescent="0.2">
      <c r="A260" s="62" t="s">
        <v>192</v>
      </c>
      <c r="B260" s="35" t="s">
        <v>35</v>
      </c>
      <c r="C260" s="50" t="s">
        <v>188</v>
      </c>
      <c r="D260" s="35" t="s">
        <v>192</v>
      </c>
      <c r="E260" s="60">
        <v>1</v>
      </c>
      <c r="F260" s="64" t="s">
        <v>192</v>
      </c>
      <c r="G260" s="27">
        <v>0</v>
      </c>
      <c r="H260" s="27">
        <v>0</v>
      </c>
      <c r="I260" s="27">
        <v>0</v>
      </c>
      <c r="J260" s="28">
        <v>0</v>
      </c>
      <c r="K260" s="13"/>
      <c r="L260" s="13"/>
      <c r="M260" s="13"/>
      <c r="N260" s="13"/>
      <c r="O260" s="13"/>
      <c r="P260" s="13"/>
      <c r="Q260" s="13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x14ac:dyDescent="0.2">
      <c r="A261" s="61" t="s">
        <v>404</v>
      </c>
      <c r="B261" s="35" t="s">
        <v>35</v>
      </c>
      <c r="C261" s="50" t="s">
        <v>257</v>
      </c>
      <c r="D261" s="35" t="s">
        <v>190</v>
      </c>
      <c r="E261" s="60">
        <v>1</v>
      </c>
      <c r="F261" s="63" t="s">
        <v>370</v>
      </c>
      <c r="G261" s="27">
        <v>0</v>
      </c>
      <c r="H261" s="27">
        <v>1030.1099999999999</v>
      </c>
      <c r="I261" s="27">
        <v>4120.43</v>
      </c>
      <c r="J261" s="28">
        <f t="shared" si="3"/>
        <v>5150.54</v>
      </c>
      <c r="K261" s="13"/>
      <c r="L261" s="13"/>
      <c r="M261" s="13"/>
      <c r="N261" s="13"/>
      <c r="O261" s="13"/>
      <c r="P261" s="13"/>
      <c r="Q261" s="13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x14ac:dyDescent="0.2">
      <c r="A262" s="61" t="s">
        <v>404</v>
      </c>
      <c r="B262" s="35" t="s">
        <v>35</v>
      </c>
      <c r="C262" s="50" t="s">
        <v>235</v>
      </c>
      <c r="D262" s="35" t="s">
        <v>190</v>
      </c>
      <c r="E262" s="60">
        <v>1</v>
      </c>
      <c r="F262" s="63" t="s">
        <v>371</v>
      </c>
      <c r="G262" s="27">
        <v>0</v>
      </c>
      <c r="H262" s="27">
        <v>1030.1099999999999</v>
      </c>
      <c r="I262" s="27">
        <v>4120.43</v>
      </c>
      <c r="J262" s="28">
        <f t="shared" si="3"/>
        <v>5150.54</v>
      </c>
      <c r="K262" s="13"/>
      <c r="L262" s="13"/>
      <c r="M262" s="13"/>
      <c r="N262" s="13"/>
      <c r="O262" s="13"/>
      <c r="P262" s="13"/>
      <c r="Q262" s="13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x14ac:dyDescent="0.2">
      <c r="A263" s="61" t="s">
        <v>404</v>
      </c>
      <c r="B263" s="35" t="s">
        <v>35</v>
      </c>
      <c r="C263" s="50" t="s">
        <v>235</v>
      </c>
      <c r="D263" s="35" t="s">
        <v>190</v>
      </c>
      <c r="E263" s="60">
        <v>1</v>
      </c>
      <c r="F263" s="63" t="s">
        <v>372</v>
      </c>
      <c r="G263" s="27">
        <v>0</v>
      </c>
      <c r="H263" s="27">
        <v>1030.1099999999999</v>
      </c>
      <c r="I263" s="27">
        <v>4120.43</v>
      </c>
      <c r="J263" s="28">
        <f t="shared" si="3"/>
        <v>5150.54</v>
      </c>
      <c r="K263" s="13"/>
      <c r="L263" s="13"/>
      <c r="M263" s="13"/>
      <c r="N263" s="13"/>
      <c r="O263" s="13"/>
      <c r="P263" s="13"/>
      <c r="Q263" s="13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x14ac:dyDescent="0.2">
      <c r="A264" s="61" t="s">
        <v>404</v>
      </c>
      <c r="B264" s="35" t="s">
        <v>35</v>
      </c>
      <c r="C264" s="50" t="s">
        <v>235</v>
      </c>
      <c r="D264" s="35" t="s">
        <v>190</v>
      </c>
      <c r="E264" s="60">
        <v>1</v>
      </c>
      <c r="F264" s="63" t="s">
        <v>373</v>
      </c>
      <c r="G264" s="27">
        <v>0</v>
      </c>
      <c r="H264" s="27">
        <v>1030.1099999999999</v>
      </c>
      <c r="I264" s="27">
        <v>4120.43</v>
      </c>
      <c r="J264" s="28">
        <f t="shared" ref="J264:J327" si="4">SUM(G264:I264)</f>
        <v>5150.54</v>
      </c>
      <c r="K264" s="13"/>
      <c r="L264" s="13"/>
      <c r="M264" s="13"/>
      <c r="N264" s="13"/>
      <c r="O264" s="13"/>
      <c r="P264" s="13"/>
      <c r="Q264" s="13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x14ac:dyDescent="0.2">
      <c r="A265" s="61" t="s">
        <v>404</v>
      </c>
      <c r="B265" s="35" t="s">
        <v>35</v>
      </c>
      <c r="C265" s="83" t="s">
        <v>188</v>
      </c>
      <c r="D265" s="35" t="s">
        <v>190</v>
      </c>
      <c r="E265" s="60">
        <v>1</v>
      </c>
      <c r="F265" s="87" t="s">
        <v>369</v>
      </c>
      <c r="G265" s="27">
        <v>0</v>
      </c>
      <c r="H265" s="27">
        <v>1030.1099999999999</v>
      </c>
      <c r="I265" s="27">
        <v>4120.43</v>
      </c>
      <c r="J265" s="28">
        <f t="shared" si="4"/>
        <v>5150.54</v>
      </c>
      <c r="K265" s="13"/>
      <c r="L265" s="13"/>
      <c r="M265" s="13"/>
      <c r="N265" s="13"/>
      <c r="O265" s="13"/>
      <c r="P265" s="13"/>
      <c r="Q265" s="13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ht="15" customHeight="1" x14ac:dyDescent="0.2">
      <c r="A266" s="61" t="s">
        <v>405</v>
      </c>
      <c r="B266" s="35" t="s">
        <v>35</v>
      </c>
      <c r="C266" s="50" t="s">
        <v>215</v>
      </c>
      <c r="D266" s="35" t="s">
        <v>190</v>
      </c>
      <c r="E266" s="60">
        <v>1</v>
      </c>
      <c r="F266" s="63" t="s">
        <v>374</v>
      </c>
      <c r="G266" s="27">
        <v>0</v>
      </c>
      <c r="H266" s="27">
        <v>1030.1099999999999</v>
      </c>
      <c r="I266" s="27">
        <v>4120.43</v>
      </c>
      <c r="J266" s="28">
        <f t="shared" si="4"/>
        <v>5150.54</v>
      </c>
      <c r="K266" s="13"/>
      <c r="L266" s="13"/>
      <c r="M266" s="13"/>
      <c r="N266" s="13"/>
      <c r="O266" s="13"/>
      <c r="P266" s="13"/>
      <c r="Q266" s="13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x14ac:dyDescent="0.2">
      <c r="A267" s="51" t="s">
        <v>399</v>
      </c>
      <c r="B267" s="35" t="s">
        <v>35</v>
      </c>
      <c r="C267" s="50" t="s">
        <v>388</v>
      </c>
      <c r="D267" s="35" t="s">
        <v>190</v>
      </c>
      <c r="E267" s="60">
        <v>1</v>
      </c>
      <c r="F267" s="63" t="s">
        <v>375</v>
      </c>
      <c r="G267" s="27">
        <v>0</v>
      </c>
      <c r="H267" s="27">
        <v>1030.1099999999999</v>
      </c>
      <c r="I267" s="27">
        <v>4120.43</v>
      </c>
      <c r="J267" s="28">
        <f t="shared" si="4"/>
        <v>5150.54</v>
      </c>
      <c r="K267" s="13"/>
      <c r="L267" s="13"/>
      <c r="M267" s="13"/>
      <c r="N267" s="13"/>
      <c r="O267" s="13"/>
      <c r="P267" s="13"/>
      <c r="Q267" s="13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51" t="s">
        <v>395</v>
      </c>
      <c r="B268" s="35" t="s">
        <v>35</v>
      </c>
      <c r="C268" s="50" t="s">
        <v>187</v>
      </c>
      <c r="D268" s="35" t="s">
        <v>190</v>
      </c>
      <c r="E268" s="60">
        <v>1</v>
      </c>
      <c r="F268" s="63" t="s">
        <v>376</v>
      </c>
      <c r="G268" s="27">
        <v>0</v>
      </c>
      <c r="H268" s="27">
        <v>1030.1099999999999</v>
      </c>
      <c r="I268" s="27">
        <v>4120.43</v>
      </c>
      <c r="J268" s="28">
        <f t="shared" si="4"/>
        <v>5150.54</v>
      </c>
      <c r="K268" s="13"/>
      <c r="L268" s="13"/>
      <c r="M268" s="13"/>
      <c r="N268" s="13"/>
      <c r="O268" s="13"/>
      <c r="P268" s="13"/>
      <c r="Q268" s="13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51" t="s">
        <v>395</v>
      </c>
      <c r="B269" s="35" t="s">
        <v>35</v>
      </c>
      <c r="C269" s="50" t="s">
        <v>188</v>
      </c>
      <c r="D269" s="35" t="s">
        <v>190</v>
      </c>
      <c r="E269" s="60">
        <v>1</v>
      </c>
      <c r="F269" s="63" t="s">
        <v>377</v>
      </c>
      <c r="G269" s="27">
        <v>0</v>
      </c>
      <c r="H269" s="27">
        <v>1030.1099999999999</v>
      </c>
      <c r="I269" s="27">
        <v>4120.43</v>
      </c>
      <c r="J269" s="28">
        <f t="shared" si="4"/>
        <v>5150.54</v>
      </c>
      <c r="K269" s="13"/>
      <c r="L269" s="13"/>
      <c r="M269" s="13"/>
      <c r="N269" s="13"/>
      <c r="O269" s="13"/>
      <c r="P269" s="13"/>
      <c r="Q269" s="13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51" t="s">
        <v>400</v>
      </c>
      <c r="B270" s="35" t="s">
        <v>35</v>
      </c>
      <c r="C270" s="50" t="s">
        <v>188</v>
      </c>
      <c r="D270" s="35" t="s">
        <v>190</v>
      </c>
      <c r="E270" s="60">
        <v>1</v>
      </c>
      <c r="F270" s="63" t="s">
        <v>378</v>
      </c>
      <c r="G270" s="27">
        <v>0</v>
      </c>
      <c r="H270" s="27">
        <v>1030.1099999999999</v>
      </c>
      <c r="I270" s="27">
        <v>4120.43</v>
      </c>
      <c r="J270" s="28">
        <f t="shared" si="4"/>
        <v>5150.54</v>
      </c>
      <c r="K270" s="13"/>
      <c r="L270" s="13"/>
      <c r="M270" s="13"/>
      <c r="N270" s="13"/>
      <c r="O270" s="13"/>
      <c r="P270" s="13"/>
      <c r="Q270" s="13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51" t="s">
        <v>401</v>
      </c>
      <c r="B271" s="35" t="s">
        <v>35</v>
      </c>
      <c r="C271" s="50" t="s">
        <v>215</v>
      </c>
      <c r="D271" s="35" t="s">
        <v>190</v>
      </c>
      <c r="E271" s="60">
        <v>1</v>
      </c>
      <c r="F271" s="63" t="s">
        <v>379</v>
      </c>
      <c r="G271" s="27">
        <v>0</v>
      </c>
      <c r="H271" s="27">
        <v>1030.1099999999999</v>
      </c>
      <c r="I271" s="27">
        <v>4120.43</v>
      </c>
      <c r="J271" s="28">
        <f t="shared" si="4"/>
        <v>5150.54</v>
      </c>
      <c r="K271" s="13"/>
      <c r="L271" s="13"/>
      <c r="M271" s="13"/>
      <c r="N271" s="13"/>
      <c r="O271" s="13"/>
      <c r="P271" s="13"/>
      <c r="Q271" s="13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51" t="s">
        <v>402</v>
      </c>
      <c r="B272" s="35" t="s">
        <v>35</v>
      </c>
      <c r="C272" s="50" t="s">
        <v>257</v>
      </c>
      <c r="D272" s="35" t="s">
        <v>190</v>
      </c>
      <c r="E272" s="60">
        <v>1</v>
      </c>
      <c r="F272" s="63" t="s">
        <v>380</v>
      </c>
      <c r="G272" s="27">
        <v>0</v>
      </c>
      <c r="H272" s="27">
        <v>1030.1099999999999</v>
      </c>
      <c r="I272" s="27">
        <v>4120.43</v>
      </c>
      <c r="J272" s="28">
        <f t="shared" si="4"/>
        <v>5150.54</v>
      </c>
      <c r="K272" s="13"/>
      <c r="L272" s="13"/>
      <c r="M272" s="13"/>
      <c r="N272" s="13"/>
      <c r="O272" s="13"/>
      <c r="P272" s="13"/>
      <c r="Q272" s="13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x14ac:dyDescent="0.2">
      <c r="A273" s="61" t="s">
        <v>404</v>
      </c>
      <c r="B273" s="35" t="s">
        <v>35</v>
      </c>
      <c r="C273" s="50" t="s">
        <v>295</v>
      </c>
      <c r="D273" s="35" t="s">
        <v>190</v>
      </c>
      <c r="E273" s="60">
        <v>1</v>
      </c>
      <c r="F273" s="63" t="s">
        <v>381</v>
      </c>
      <c r="G273" s="27">
        <v>0</v>
      </c>
      <c r="H273" s="27">
        <v>1030.1099999999999</v>
      </c>
      <c r="I273" s="27">
        <v>4120.43</v>
      </c>
      <c r="J273" s="28">
        <f t="shared" si="4"/>
        <v>5150.54</v>
      </c>
      <c r="K273" s="13"/>
      <c r="L273" s="13"/>
      <c r="M273" s="13"/>
      <c r="N273" s="13"/>
      <c r="O273" s="13"/>
      <c r="P273" s="13"/>
      <c r="Q273" s="13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x14ac:dyDescent="0.2">
      <c r="A274" s="61" t="s">
        <v>397</v>
      </c>
      <c r="B274" s="35" t="s">
        <v>35</v>
      </c>
      <c r="C274" s="50" t="s">
        <v>188</v>
      </c>
      <c r="D274" s="35" t="s">
        <v>189</v>
      </c>
      <c r="E274" s="60">
        <v>1</v>
      </c>
      <c r="F274" s="63" t="s">
        <v>382</v>
      </c>
      <c r="G274" s="27">
        <v>0</v>
      </c>
      <c r="H274" s="27">
        <v>0</v>
      </c>
      <c r="I274" s="27">
        <v>4120.43</v>
      </c>
      <c r="J274" s="28">
        <f t="shared" si="4"/>
        <v>4120.43</v>
      </c>
      <c r="K274" s="13"/>
      <c r="L274" s="13"/>
      <c r="M274" s="13"/>
      <c r="N274" s="13"/>
      <c r="O274" s="13"/>
      <c r="P274" s="13"/>
      <c r="Q274" s="13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x14ac:dyDescent="0.2">
      <c r="A275" s="61" t="s">
        <v>397</v>
      </c>
      <c r="B275" s="35" t="s">
        <v>35</v>
      </c>
      <c r="C275" s="50" t="s">
        <v>187</v>
      </c>
      <c r="D275" s="35" t="s">
        <v>190</v>
      </c>
      <c r="E275" s="60">
        <v>1</v>
      </c>
      <c r="F275" s="63" t="s">
        <v>383</v>
      </c>
      <c r="G275" s="27">
        <v>0</v>
      </c>
      <c r="H275" s="27">
        <v>1030.1099999999999</v>
      </c>
      <c r="I275" s="27">
        <v>4120.43</v>
      </c>
      <c r="J275" s="28">
        <f t="shared" si="4"/>
        <v>5150.54</v>
      </c>
      <c r="K275" s="13"/>
      <c r="L275" s="13"/>
      <c r="M275" s="13"/>
      <c r="N275" s="13"/>
      <c r="O275" s="13"/>
      <c r="P275" s="13"/>
      <c r="Q275" s="13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x14ac:dyDescent="0.2">
      <c r="A276" s="61" t="s">
        <v>397</v>
      </c>
      <c r="B276" s="35" t="s">
        <v>37</v>
      </c>
      <c r="C276" s="50" t="s">
        <v>295</v>
      </c>
      <c r="D276" s="35" t="s">
        <v>190</v>
      </c>
      <c r="E276" s="60">
        <v>1</v>
      </c>
      <c r="F276" s="63" t="s">
        <v>406</v>
      </c>
      <c r="G276" s="27">
        <v>0</v>
      </c>
      <c r="H276" s="27">
        <v>847.83</v>
      </c>
      <c r="I276" s="27">
        <v>3391.31</v>
      </c>
      <c r="J276" s="28">
        <f t="shared" si="4"/>
        <v>4239.1400000000003</v>
      </c>
      <c r="K276" s="13"/>
      <c r="L276" s="13"/>
      <c r="M276" s="13"/>
      <c r="N276" s="13"/>
      <c r="O276" s="13"/>
      <c r="P276" s="13"/>
      <c r="Q276" s="13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x14ac:dyDescent="0.2">
      <c r="A277" s="61" t="s">
        <v>397</v>
      </c>
      <c r="B277" s="35" t="s">
        <v>37</v>
      </c>
      <c r="C277" s="50" t="s">
        <v>253</v>
      </c>
      <c r="D277" s="35" t="s">
        <v>190</v>
      </c>
      <c r="E277" s="60">
        <v>1</v>
      </c>
      <c r="F277" s="63" t="s">
        <v>407</v>
      </c>
      <c r="G277" s="27">
        <v>0</v>
      </c>
      <c r="H277" s="27">
        <v>847.83</v>
      </c>
      <c r="I277" s="27">
        <v>3391.31</v>
      </c>
      <c r="J277" s="28">
        <f t="shared" si="4"/>
        <v>4239.1400000000003</v>
      </c>
      <c r="K277" s="13"/>
      <c r="L277" s="13"/>
      <c r="M277" s="13"/>
      <c r="N277" s="13"/>
      <c r="O277" s="13"/>
      <c r="P277" s="13"/>
      <c r="Q277" s="13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x14ac:dyDescent="0.2">
      <c r="A278" s="61" t="s">
        <v>424</v>
      </c>
      <c r="B278" s="35" t="s">
        <v>37</v>
      </c>
      <c r="C278" s="50" t="s">
        <v>385</v>
      </c>
      <c r="D278" s="35" t="s">
        <v>190</v>
      </c>
      <c r="E278" s="60">
        <v>1</v>
      </c>
      <c r="F278" s="63" t="s">
        <v>408</v>
      </c>
      <c r="G278" s="27">
        <v>0</v>
      </c>
      <c r="H278" s="27">
        <v>847.83</v>
      </c>
      <c r="I278" s="27">
        <v>3391.31</v>
      </c>
      <c r="J278" s="28">
        <f t="shared" si="4"/>
        <v>4239.1400000000003</v>
      </c>
      <c r="K278" s="13"/>
      <c r="L278" s="13"/>
      <c r="M278" s="13"/>
      <c r="N278" s="13"/>
      <c r="O278" s="13"/>
      <c r="P278" s="13"/>
      <c r="Q278" s="13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x14ac:dyDescent="0.2">
      <c r="A279" s="61" t="s">
        <v>425</v>
      </c>
      <c r="B279" s="35" t="s">
        <v>37</v>
      </c>
      <c r="C279" s="50" t="s">
        <v>388</v>
      </c>
      <c r="D279" s="35" t="s">
        <v>190</v>
      </c>
      <c r="E279" s="60">
        <v>1</v>
      </c>
      <c r="F279" s="63" t="s">
        <v>409</v>
      </c>
      <c r="G279" s="27">
        <v>0</v>
      </c>
      <c r="H279" s="27">
        <v>847.83</v>
      </c>
      <c r="I279" s="27">
        <v>3391.31</v>
      </c>
      <c r="J279" s="28">
        <f t="shared" si="4"/>
        <v>4239.1400000000003</v>
      </c>
      <c r="K279" s="13"/>
      <c r="L279" s="13"/>
      <c r="M279" s="13"/>
      <c r="N279" s="13"/>
      <c r="O279" s="13"/>
      <c r="P279" s="13"/>
      <c r="Q279" s="13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x14ac:dyDescent="0.2">
      <c r="A280" s="61" t="s">
        <v>426</v>
      </c>
      <c r="B280" s="35" t="s">
        <v>37</v>
      </c>
      <c r="C280" s="50" t="s">
        <v>185</v>
      </c>
      <c r="D280" s="35" t="s">
        <v>189</v>
      </c>
      <c r="E280" s="60">
        <v>1</v>
      </c>
      <c r="F280" s="63" t="s">
        <v>410</v>
      </c>
      <c r="G280" s="27">
        <v>0</v>
      </c>
      <c r="H280" s="27">
        <v>0</v>
      </c>
      <c r="I280" s="27">
        <v>3391.31</v>
      </c>
      <c r="J280" s="28">
        <f t="shared" si="4"/>
        <v>3391.31</v>
      </c>
      <c r="K280" s="13"/>
      <c r="L280" s="13"/>
      <c r="M280" s="13"/>
      <c r="N280" s="13"/>
      <c r="O280" s="13"/>
      <c r="P280" s="13"/>
      <c r="Q280" s="13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x14ac:dyDescent="0.2">
      <c r="A281" s="61" t="s">
        <v>427</v>
      </c>
      <c r="B281" s="35" t="s">
        <v>37</v>
      </c>
      <c r="C281" s="50" t="s">
        <v>295</v>
      </c>
      <c r="D281" s="35" t="s">
        <v>190</v>
      </c>
      <c r="E281" s="60">
        <v>1</v>
      </c>
      <c r="F281" s="63" t="s">
        <v>411</v>
      </c>
      <c r="G281" s="27">
        <v>0</v>
      </c>
      <c r="H281" s="27">
        <v>847.83</v>
      </c>
      <c r="I281" s="27">
        <v>3391.31</v>
      </c>
      <c r="J281" s="28">
        <f t="shared" si="4"/>
        <v>4239.1400000000003</v>
      </c>
      <c r="K281" s="13"/>
      <c r="L281" s="13"/>
      <c r="M281" s="13"/>
      <c r="N281" s="13"/>
      <c r="O281" s="13"/>
      <c r="P281" s="13"/>
      <c r="Q281" s="13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x14ac:dyDescent="0.2">
      <c r="A282" s="61" t="s">
        <v>428</v>
      </c>
      <c r="B282" s="35" t="s">
        <v>37</v>
      </c>
      <c r="C282" s="50" t="s">
        <v>185</v>
      </c>
      <c r="D282" s="35" t="s">
        <v>190</v>
      </c>
      <c r="E282" s="60">
        <v>1</v>
      </c>
      <c r="F282" s="63" t="s">
        <v>412</v>
      </c>
      <c r="G282" s="27">
        <v>0</v>
      </c>
      <c r="H282" s="27">
        <v>847.83</v>
      </c>
      <c r="I282" s="27">
        <v>3391.31</v>
      </c>
      <c r="J282" s="28">
        <f t="shared" si="4"/>
        <v>4239.1400000000003</v>
      </c>
      <c r="K282" s="13"/>
      <c r="L282" s="13"/>
      <c r="M282" s="13"/>
      <c r="N282" s="13"/>
      <c r="O282" s="13"/>
      <c r="P282" s="13"/>
      <c r="Q282" s="13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x14ac:dyDescent="0.2">
      <c r="A283" s="61" t="s">
        <v>429</v>
      </c>
      <c r="B283" s="35" t="s">
        <v>37</v>
      </c>
      <c r="C283" s="50" t="s">
        <v>185</v>
      </c>
      <c r="D283" s="35" t="s">
        <v>189</v>
      </c>
      <c r="E283" s="60">
        <v>1</v>
      </c>
      <c r="F283" s="63" t="s">
        <v>413</v>
      </c>
      <c r="G283" s="27">
        <v>0</v>
      </c>
      <c r="H283" s="27">
        <v>0</v>
      </c>
      <c r="I283" s="27">
        <v>3391.31</v>
      </c>
      <c r="J283" s="28">
        <f t="shared" si="4"/>
        <v>3391.31</v>
      </c>
      <c r="K283" s="13"/>
      <c r="L283" s="13"/>
      <c r="M283" s="13"/>
      <c r="N283" s="13"/>
      <c r="O283" s="13"/>
      <c r="P283" s="13"/>
      <c r="Q283" s="13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x14ac:dyDescent="0.2">
      <c r="A284" s="61" t="s">
        <v>430</v>
      </c>
      <c r="B284" s="35" t="s">
        <v>37</v>
      </c>
      <c r="C284" s="50" t="s">
        <v>186</v>
      </c>
      <c r="D284" s="35" t="s">
        <v>190</v>
      </c>
      <c r="E284" s="60">
        <v>1</v>
      </c>
      <c r="F284" s="63" t="s">
        <v>414</v>
      </c>
      <c r="G284" s="27">
        <v>0</v>
      </c>
      <c r="H284" s="27">
        <v>847.83</v>
      </c>
      <c r="I284" s="27">
        <v>3391.31</v>
      </c>
      <c r="J284" s="28">
        <f t="shared" si="4"/>
        <v>4239.1400000000003</v>
      </c>
      <c r="K284" s="13"/>
      <c r="L284" s="13"/>
      <c r="M284" s="13"/>
      <c r="N284" s="13"/>
      <c r="O284" s="13"/>
      <c r="P284" s="13"/>
      <c r="Q284" s="13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x14ac:dyDescent="0.2">
      <c r="A285" s="61" t="s">
        <v>431</v>
      </c>
      <c r="B285" s="35" t="s">
        <v>37</v>
      </c>
      <c r="C285" s="50" t="s">
        <v>213</v>
      </c>
      <c r="D285" s="35" t="s">
        <v>190</v>
      </c>
      <c r="E285" s="60">
        <v>1</v>
      </c>
      <c r="F285" s="63" t="s">
        <v>415</v>
      </c>
      <c r="G285" s="27">
        <v>0</v>
      </c>
      <c r="H285" s="27">
        <v>847.83</v>
      </c>
      <c r="I285" s="27">
        <v>3391.31</v>
      </c>
      <c r="J285" s="28">
        <f t="shared" si="4"/>
        <v>4239.1400000000003</v>
      </c>
      <c r="K285" s="13"/>
      <c r="L285" s="13"/>
      <c r="M285" s="13"/>
      <c r="N285" s="13"/>
      <c r="O285" s="13"/>
      <c r="P285" s="13"/>
      <c r="Q285" s="13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x14ac:dyDescent="0.2">
      <c r="A286" s="61" t="s">
        <v>432</v>
      </c>
      <c r="B286" s="35" t="s">
        <v>37</v>
      </c>
      <c r="C286" s="50" t="s">
        <v>187</v>
      </c>
      <c r="D286" s="35" t="s">
        <v>190</v>
      </c>
      <c r="E286" s="60">
        <v>1</v>
      </c>
      <c r="F286" s="63" t="s">
        <v>416</v>
      </c>
      <c r="G286" s="27">
        <v>0</v>
      </c>
      <c r="H286" s="27">
        <v>847.83</v>
      </c>
      <c r="I286" s="27">
        <v>3391.31</v>
      </c>
      <c r="J286" s="28">
        <f t="shared" si="4"/>
        <v>4239.1400000000003</v>
      </c>
      <c r="K286" s="13"/>
      <c r="L286" s="13"/>
      <c r="M286" s="13"/>
      <c r="N286" s="13"/>
      <c r="O286" s="13"/>
      <c r="P286" s="13"/>
      <c r="Q286" s="13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x14ac:dyDescent="0.2">
      <c r="A287" s="61" t="s">
        <v>433</v>
      </c>
      <c r="B287" s="35" t="s">
        <v>37</v>
      </c>
      <c r="C287" s="50" t="s">
        <v>188</v>
      </c>
      <c r="D287" s="35" t="s">
        <v>190</v>
      </c>
      <c r="E287" s="60">
        <v>1</v>
      </c>
      <c r="F287" s="63" t="s">
        <v>417</v>
      </c>
      <c r="G287" s="27">
        <v>0</v>
      </c>
      <c r="H287" s="27">
        <v>847.83</v>
      </c>
      <c r="I287" s="27">
        <v>3391.31</v>
      </c>
      <c r="J287" s="28">
        <f t="shared" si="4"/>
        <v>4239.1400000000003</v>
      </c>
      <c r="K287" s="13"/>
      <c r="L287" s="13"/>
      <c r="M287" s="13"/>
      <c r="N287" s="13"/>
      <c r="O287" s="13"/>
      <c r="P287" s="13"/>
      <c r="Q287" s="13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x14ac:dyDescent="0.2">
      <c r="A288" s="61" t="s">
        <v>434</v>
      </c>
      <c r="B288" s="35" t="s">
        <v>37</v>
      </c>
      <c r="C288" s="50" t="s">
        <v>188</v>
      </c>
      <c r="D288" s="35" t="s">
        <v>190</v>
      </c>
      <c r="E288" s="60">
        <v>1</v>
      </c>
      <c r="F288" s="63" t="s">
        <v>418</v>
      </c>
      <c r="G288" s="27">
        <v>0</v>
      </c>
      <c r="H288" s="27">
        <v>847.83</v>
      </c>
      <c r="I288" s="27">
        <v>3391.31</v>
      </c>
      <c r="J288" s="28">
        <f t="shared" si="4"/>
        <v>4239.1400000000003</v>
      </c>
      <c r="K288" s="13"/>
      <c r="L288" s="13"/>
      <c r="M288" s="13"/>
      <c r="N288" s="13"/>
      <c r="O288" s="13"/>
      <c r="P288" s="13"/>
      <c r="Q288" s="13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x14ac:dyDescent="0.2">
      <c r="A289" s="61" t="s">
        <v>397</v>
      </c>
      <c r="B289" s="35" t="s">
        <v>37</v>
      </c>
      <c r="C289" s="50" t="s">
        <v>187</v>
      </c>
      <c r="D289" s="35" t="s">
        <v>190</v>
      </c>
      <c r="E289" s="60">
        <v>1</v>
      </c>
      <c r="F289" s="63" t="s">
        <v>419</v>
      </c>
      <c r="G289" s="27">
        <v>0</v>
      </c>
      <c r="H289" s="27">
        <v>847.83</v>
      </c>
      <c r="I289" s="27">
        <v>3391.31</v>
      </c>
      <c r="J289" s="28">
        <f t="shared" si="4"/>
        <v>4239.1400000000003</v>
      </c>
      <c r="K289" s="13"/>
      <c r="L289" s="13"/>
      <c r="M289" s="13"/>
      <c r="N289" s="13"/>
      <c r="O289" s="13"/>
      <c r="P289" s="13"/>
      <c r="Q289" s="13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x14ac:dyDescent="0.2">
      <c r="A290" s="61" t="s">
        <v>435</v>
      </c>
      <c r="B290" s="35" t="s">
        <v>37</v>
      </c>
      <c r="C290" s="50" t="s">
        <v>185</v>
      </c>
      <c r="D290" s="35" t="s">
        <v>190</v>
      </c>
      <c r="E290" s="60">
        <v>1</v>
      </c>
      <c r="F290" s="63" t="s">
        <v>420</v>
      </c>
      <c r="G290" s="27">
        <v>0</v>
      </c>
      <c r="H290" s="27">
        <v>847.83</v>
      </c>
      <c r="I290" s="27">
        <v>3391.31</v>
      </c>
      <c r="J290" s="28">
        <f t="shared" si="4"/>
        <v>4239.1400000000003</v>
      </c>
      <c r="K290" s="13"/>
      <c r="L290" s="13"/>
      <c r="M290" s="13"/>
      <c r="N290" s="13"/>
      <c r="O290" s="13"/>
      <c r="P290" s="13"/>
      <c r="Q290" s="13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x14ac:dyDescent="0.2">
      <c r="A291" s="61" t="s">
        <v>436</v>
      </c>
      <c r="B291" s="35" t="s">
        <v>37</v>
      </c>
      <c r="C291" s="50" t="s">
        <v>257</v>
      </c>
      <c r="D291" s="35" t="s">
        <v>190</v>
      </c>
      <c r="E291" s="60">
        <v>1</v>
      </c>
      <c r="F291" s="63" t="s">
        <v>421</v>
      </c>
      <c r="G291" s="27">
        <v>0</v>
      </c>
      <c r="H291" s="27">
        <v>847.83</v>
      </c>
      <c r="I291" s="27">
        <v>3391.31</v>
      </c>
      <c r="J291" s="28">
        <f t="shared" si="4"/>
        <v>4239.1400000000003</v>
      </c>
      <c r="K291" s="13"/>
      <c r="L291" s="13"/>
      <c r="M291" s="13"/>
      <c r="N291" s="13"/>
      <c r="O291" s="13"/>
      <c r="P291" s="13"/>
      <c r="Q291" s="13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x14ac:dyDescent="0.2">
      <c r="A292" s="61" t="s">
        <v>437</v>
      </c>
      <c r="B292" s="35" t="s">
        <v>37</v>
      </c>
      <c r="C292" s="50" t="s">
        <v>213</v>
      </c>
      <c r="D292" s="35" t="s">
        <v>190</v>
      </c>
      <c r="E292" s="60">
        <v>1</v>
      </c>
      <c r="F292" s="63" t="s">
        <v>422</v>
      </c>
      <c r="G292" s="27">
        <v>0</v>
      </c>
      <c r="H292" s="27">
        <v>847.83</v>
      </c>
      <c r="I292" s="27">
        <v>3391.31</v>
      </c>
      <c r="J292" s="28">
        <f t="shared" si="4"/>
        <v>4239.1400000000003</v>
      </c>
      <c r="K292" s="13"/>
      <c r="L292" s="13"/>
      <c r="M292" s="13"/>
      <c r="N292" s="13"/>
      <c r="O292" s="13"/>
      <c r="P292" s="13"/>
      <c r="Q292" s="13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x14ac:dyDescent="0.2">
      <c r="A293" s="61" t="s">
        <v>397</v>
      </c>
      <c r="B293" s="35" t="s">
        <v>37</v>
      </c>
      <c r="C293" s="50" t="s">
        <v>185</v>
      </c>
      <c r="D293" s="35" t="s">
        <v>189</v>
      </c>
      <c r="E293" s="60">
        <v>1</v>
      </c>
      <c r="F293" s="63" t="s">
        <v>423</v>
      </c>
      <c r="G293" s="27">
        <v>0</v>
      </c>
      <c r="H293" s="27">
        <v>847.83</v>
      </c>
      <c r="I293" s="27">
        <v>3391.31</v>
      </c>
      <c r="J293" s="28">
        <f t="shared" si="4"/>
        <v>4239.1400000000003</v>
      </c>
      <c r="K293" s="13"/>
      <c r="L293" s="13"/>
      <c r="M293" s="13"/>
      <c r="N293" s="13"/>
      <c r="O293" s="13"/>
      <c r="P293" s="13"/>
      <c r="Q293" s="13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x14ac:dyDescent="0.2">
      <c r="A294" s="61" t="s">
        <v>397</v>
      </c>
      <c r="B294" s="35" t="s">
        <v>39</v>
      </c>
      <c r="C294" s="48" t="s">
        <v>185</v>
      </c>
      <c r="D294" s="35" t="s">
        <v>190</v>
      </c>
      <c r="E294" s="60">
        <v>1</v>
      </c>
      <c r="F294" s="63" t="s">
        <v>438</v>
      </c>
      <c r="G294" s="27">
        <v>0</v>
      </c>
      <c r="H294" s="27">
        <v>551.09</v>
      </c>
      <c r="I294" s="27">
        <v>2204.36</v>
      </c>
      <c r="J294" s="28">
        <f t="shared" si="4"/>
        <v>2755.4500000000003</v>
      </c>
      <c r="K294" s="13"/>
      <c r="L294" s="13"/>
      <c r="M294" s="13"/>
      <c r="N294" s="13"/>
      <c r="O294" s="13"/>
      <c r="P294" s="13"/>
      <c r="Q294" s="13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x14ac:dyDescent="0.2">
      <c r="A295" s="61" t="s">
        <v>453</v>
      </c>
      <c r="B295" s="35" t="s">
        <v>39</v>
      </c>
      <c r="C295" s="67" t="s">
        <v>345</v>
      </c>
      <c r="D295" s="35" t="s">
        <v>190</v>
      </c>
      <c r="E295" s="60">
        <v>1</v>
      </c>
      <c r="F295" s="63" t="s">
        <v>439</v>
      </c>
      <c r="G295" s="27">
        <v>0</v>
      </c>
      <c r="H295" s="27">
        <v>551.09</v>
      </c>
      <c r="I295" s="27">
        <v>2204.36</v>
      </c>
      <c r="J295" s="28">
        <f t="shared" si="4"/>
        <v>2755.4500000000003</v>
      </c>
      <c r="K295" s="13"/>
      <c r="L295" s="13"/>
      <c r="M295" s="13"/>
      <c r="N295" s="13"/>
      <c r="O295" s="13"/>
      <c r="P295" s="13"/>
      <c r="Q295" s="13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s="106" customFormat="1" x14ac:dyDescent="0.2">
      <c r="A296" s="110" t="s">
        <v>397</v>
      </c>
      <c r="B296" s="57" t="s">
        <v>39</v>
      </c>
      <c r="C296" s="112" t="s">
        <v>188</v>
      </c>
      <c r="D296" s="57" t="s">
        <v>190</v>
      </c>
      <c r="E296" s="97">
        <v>1</v>
      </c>
      <c r="F296" s="113" t="s">
        <v>543</v>
      </c>
      <c r="G296" s="103">
        <v>0</v>
      </c>
      <c r="H296" s="103">
        <v>551.09</v>
      </c>
      <c r="I296" s="103">
        <v>2204.36</v>
      </c>
      <c r="J296" s="99">
        <f t="shared" si="4"/>
        <v>2755.4500000000003</v>
      </c>
      <c r="K296" s="104"/>
      <c r="L296" s="104"/>
      <c r="M296" s="104"/>
      <c r="N296" s="104"/>
      <c r="O296" s="104"/>
      <c r="P296" s="104"/>
      <c r="Q296" s="104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</row>
    <row r="297" spans="1:30" x14ac:dyDescent="0.2">
      <c r="A297" s="61" t="s">
        <v>453</v>
      </c>
      <c r="B297" s="35" t="s">
        <v>39</v>
      </c>
      <c r="C297" s="67" t="s">
        <v>187</v>
      </c>
      <c r="D297" s="35" t="s">
        <v>190</v>
      </c>
      <c r="E297" s="60">
        <v>1</v>
      </c>
      <c r="F297" s="63" t="s">
        <v>440</v>
      </c>
      <c r="G297" s="27">
        <v>0</v>
      </c>
      <c r="H297" s="27">
        <v>551.09</v>
      </c>
      <c r="I297" s="27">
        <v>2204.36</v>
      </c>
      <c r="J297" s="28">
        <f t="shared" si="4"/>
        <v>2755.4500000000003</v>
      </c>
      <c r="K297" s="13"/>
      <c r="L297" s="13"/>
      <c r="M297" s="13"/>
      <c r="N297" s="13"/>
      <c r="O297" s="13"/>
      <c r="P297" s="13"/>
      <c r="Q297" s="13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x14ac:dyDescent="0.2">
      <c r="A298" s="61" t="s">
        <v>453</v>
      </c>
      <c r="B298" s="35" t="s">
        <v>39</v>
      </c>
      <c r="C298" s="67" t="s">
        <v>345</v>
      </c>
      <c r="D298" s="35" t="s">
        <v>190</v>
      </c>
      <c r="E298" s="60">
        <v>1</v>
      </c>
      <c r="F298" s="63" t="s">
        <v>441</v>
      </c>
      <c r="G298" s="27">
        <v>0</v>
      </c>
      <c r="H298" s="27">
        <v>551.09</v>
      </c>
      <c r="I298" s="27">
        <v>2204.36</v>
      </c>
      <c r="J298" s="28">
        <f t="shared" si="4"/>
        <v>2755.4500000000003</v>
      </c>
      <c r="K298" s="13"/>
      <c r="L298" s="13"/>
      <c r="M298" s="13"/>
      <c r="N298" s="13"/>
      <c r="O298" s="13"/>
      <c r="P298" s="13"/>
      <c r="Q298" s="13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</row>
    <row r="299" spans="1:30" x14ac:dyDescent="0.2">
      <c r="A299" s="61" t="s">
        <v>453</v>
      </c>
      <c r="B299" s="35" t="s">
        <v>39</v>
      </c>
      <c r="C299" s="101" t="s">
        <v>191</v>
      </c>
      <c r="D299" s="35" t="s">
        <v>190</v>
      </c>
      <c r="E299" s="60">
        <v>1</v>
      </c>
      <c r="F299" s="87" t="s">
        <v>559</v>
      </c>
      <c r="G299" s="27">
        <v>0</v>
      </c>
      <c r="H299" s="27">
        <v>551.09</v>
      </c>
      <c r="I299" s="27">
        <v>2204.36</v>
      </c>
      <c r="J299" s="28">
        <f t="shared" si="4"/>
        <v>2755.4500000000003</v>
      </c>
      <c r="K299" s="13"/>
      <c r="L299" s="13"/>
      <c r="M299" s="13"/>
      <c r="N299" s="13"/>
      <c r="O299" s="13"/>
      <c r="P299" s="13"/>
      <c r="Q299" s="13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61" t="s">
        <v>454</v>
      </c>
      <c r="B300" s="35" t="s">
        <v>39</v>
      </c>
      <c r="C300" s="67" t="s">
        <v>257</v>
      </c>
      <c r="D300" s="35" t="s">
        <v>190</v>
      </c>
      <c r="E300" s="60">
        <v>1</v>
      </c>
      <c r="F300" s="63" t="s">
        <v>443</v>
      </c>
      <c r="G300" s="27">
        <v>0</v>
      </c>
      <c r="H300" s="27">
        <v>551.09</v>
      </c>
      <c r="I300" s="27">
        <v>2204.36</v>
      </c>
      <c r="J300" s="28">
        <f t="shared" si="4"/>
        <v>2755.4500000000003</v>
      </c>
      <c r="K300" s="13"/>
      <c r="L300" s="13"/>
      <c r="M300" s="13"/>
      <c r="N300" s="13"/>
      <c r="O300" s="13"/>
      <c r="P300" s="13"/>
      <c r="Q300" s="13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61" t="s">
        <v>455</v>
      </c>
      <c r="B301" s="35" t="s">
        <v>35</v>
      </c>
      <c r="C301" s="67" t="s">
        <v>257</v>
      </c>
      <c r="D301" s="35" t="s">
        <v>190</v>
      </c>
      <c r="E301" s="60">
        <v>1</v>
      </c>
      <c r="F301" s="63" t="s">
        <v>444</v>
      </c>
      <c r="G301" s="27">
        <v>0</v>
      </c>
      <c r="H301" s="27">
        <v>1030.1099999999999</v>
      </c>
      <c r="I301" s="27">
        <v>4120.43</v>
      </c>
      <c r="J301" s="28">
        <f t="shared" si="4"/>
        <v>5150.54</v>
      </c>
      <c r="K301" s="13"/>
      <c r="L301" s="13"/>
      <c r="M301" s="13"/>
      <c r="N301" s="13"/>
      <c r="O301" s="13"/>
      <c r="P301" s="13"/>
      <c r="Q301" s="13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61" t="s">
        <v>456</v>
      </c>
      <c r="B302" s="35" t="s">
        <v>35</v>
      </c>
      <c r="C302" s="67" t="s">
        <v>388</v>
      </c>
      <c r="D302" s="35" t="s">
        <v>190</v>
      </c>
      <c r="E302" s="60">
        <v>1</v>
      </c>
      <c r="F302" s="63" t="s">
        <v>445</v>
      </c>
      <c r="G302" s="27">
        <v>0</v>
      </c>
      <c r="H302" s="27">
        <v>1030.1099999999999</v>
      </c>
      <c r="I302" s="27">
        <v>4120.43</v>
      </c>
      <c r="J302" s="28">
        <f t="shared" si="4"/>
        <v>5150.54</v>
      </c>
      <c r="K302" s="13"/>
      <c r="L302" s="13"/>
      <c r="M302" s="13"/>
      <c r="N302" s="13"/>
      <c r="O302" s="13"/>
      <c r="P302" s="13"/>
      <c r="Q302" s="13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61" t="s">
        <v>457</v>
      </c>
      <c r="B303" s="35" t="s">
        <v>39</v>
      </c>
      <c r="C303" s="67" t="s">
        <v>188</v>
      </c>
      <c r="D303" s="35" t="s">
        <v>190</v>
      </c>
      <c r="E303" s="60">
        <v>1</v>
      </c>
      <c r="F303" s="63" t="s">
        <v>446</v>
      </c>
      <c r="G303" s="27">
        <v>0</v>
      </c>
      <c r="H303" s="27">
        <v>551.09</v>
      </c>
      <c r="I303" s="27">
        <v>2204.36</v>
      </c>
      <c r="J303" s="28">
        <f t="shared" si="4"/>
        <v>2755.4500000000003</v>
      </c>
      <c r="K303" s="13"/>
      <c r="L303" s="13"/>
      <c r="M303" s="13"/>
      <c r="N303" s="13"/>
      <c r="O303" s="13"/>
      <c r="P303" s="13"/>
      <c r="Q303" s="13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61" t="s">
        <v>458</v>
      </c>
      <c r="B304" s="35" t="s">
        <v>39</v>
      </c>
      <c r="C304" s="67" t="s">
        <v>188</v>
      </c>
      <c r="D304" s="35" t="s">
        <v>190</v>
      </c>
      <c r="E304" s="60">
        <v>1</v>
      </c>
      <c r="F304" s="63" t="s">
        <v>447</v>
      </c>
      <c r="G304" s="27">
        <v>0</v>
      </c>
      <c r="H304" s="27">
        <v>551.09</v>
      </c>
      <c r="I304" s="27">
        <v>2204.36</v>
      </c>
      <c r="J304" s="28">
        <f t="shared" si="4"/>
        <v>2755.4500000000003</v>
      </c>
      <c r="K304" s="13"/>
      <c r="L304" s="13"/>
      <c r="M304" s="13"/>
      <c r="N304" s="13"/>
      <c r="O304" s="13"/>
      <c r="P304" s="13"/>
      <c r="Q304" s="13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61" t="s">
        <v>397</v>
      </c>
      <c r="B305" s="35" t="s">
        <v>39</v>
      </c>
      <c r="C305" s="67" t="s">
        <v>188</v>
      </c>
      <c r="D305" s="35" t="s">
        <v>190</v>
      </c>
      <c r="E305" s="60">
        <v>1</v>
      </c>
      <c r="F305" s="87" t="s">
        <v>571</v>
      </c>
      <c r="G305" s="27">
        <v>0</v>
      </c>
      <c r="H305" s="27">
        <v>551.09</v>
      </c>
      <c r="I305" s="27">
        <v>2204.36</v>
      </c>
      <c r="J305" s="28">
        <f t="shared" si="4"/>
        <v>2755.4500000000003</v>
      </c>
      <c r="K305" s="13"/>
      <c r="L305" s="13"/>
      <c r="M305" s="13"/>
      <c r="N305" s="13"/>
      <c r="O305" s="13"/>
      <c r="P305" s="13"/>
      <c r="Q305" s="13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61" t="s">
        <v>459</v>
      </c>
      <c r="B306" s="35" t="s">
        <v>39</v>
      </c>
      <c r="C306" s="67" t="s">
        <v>295</v>
      </c>
      <c r="D306" s="35" t="s">
        <v>190</v>
      </c>
      <c r="E306" s="60">
        <v>1</v>
      </c>
      <c r="F306" s="63" t="s">
        <v>448</v>
      </c>
      <c r="G306" s="27">
        <v>0</v>
      </c>
      <c r="H306" s="27">
        <v>551.09</v>
      </c>
      <c r="I306" s="27">
        <v>2204.36</v>
      </c>
      <c r="J306" s="28">
        <f t="shared" si="4"/>
        <v>2755.4500000000003</v>
      </c>
      <c r="K306" s="13"/>
      <c r="L306" s="13"/>
      <c r="M306" s="13"/>
      <c r="N306" s="13"/>
      <c r="O306" s="13"/>
      <c r="P306" s="13"/>
      <c r="Q306" s="13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61" t="s">
        <v>456</v>
      </c>
      <c r="B307" s="35" t="s">
        <v>39</v>
      </c>
      <c r="C307" s="67" t="s">
        <v>188</v>
      </c>
      <c r="D307" s="35" t="s">
        <v>190</v>
      </c>
      <c r="E307" s="60">
        <v>1</v>
      </c>
      <c r="F307" s="63" t="s">
        <v>449</v>
      </c>
      <c r="G307" s="27">
        <v>0</v>
      </c>
      <c r="H307" s="27">
        <v>551.09</v>
      </c>
      <c r="I307" s="27">
        <v>2204.36</v>
      </c>
      <c r="J307" s="28">
        <f t="shared" si="4"/>
        <v>2755.4500000000003</v>
      </c>
      <c r="K307" s="13"/>
      <c r="L307" s="13"/>
      <c r="M307" s="13"/>
      <c r="N307" s="13"/>
      <c r="O307" s="13"/>
      <c r="P307" s="13"/>
      <c r="Q307" s="13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61" t="s">
        <v>454</v>
      </c>
      <c r="B308" s="35" t="s">
        <v>39</v>
      </c>
      <c r="C308" s="67" t="s">
        <v>295</v>
      </c>
      <c r="D308" s="35" t="s">
        <v>190</v>
      </c>
      <c r="E308" s="60">
        <v>1</v>
      </c>
      <c r="F308" s="63" t="s">
        <v>450</v>
      </c>
      <c r="G308" s="27">
        <v>0</v>
      </c>
      <c r="H308" s="27">
        <v>551.09</v>
      </c>
      <c r="I308" s="27">
        <v>2204.36</v>
      </c>
      <c r="J308" s="28">
        <f t="shared" si="4"/>
        <v>2755.4500000000003</v>
      </c>
      <c r="K308" s="13"/>
      <c r="L308" s="13"/>
      <c r="M308" s="13"/>
      <c r="N308" s="13"/>
      <c r="O308" s="13"/>
      <c r="P308" s="13"/>
      <c r="Q308" s="13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61" t="s">
        <v>460</v>
      </c>
      <c r="B309" s="35" t="s">
        <v>39</v>
      </c>
      <c r="C309" s="67" t="s">
        <v>186</v>
      </c>
      <c r="D309" s="35" t="s">
        <v>190</v>
      </c>
      <c r="E309" s="60">
        <v>1</v>
      </c>
      <c r="F309" s="63" t="s">
        <v>451</v>
      </c>
      <c r="G309" s="27">
        <v>0</v>
      </c>
      <c r="H309" s="27">
        <v>551.09</v>
      </c>
      <c r="I309" s="27">
        <v>2204.36</v>
      </c>
      <c r="J309" s="28">
        <f t="shared" si="4"/>
        <v>2755.4500000000003</v>
      </c>
      <c r="K309" s="13"/>
      <c r="L309" s="13"/>
      <c r="M309" s="13"/>
      <c r="N309" s="13"/>
      <c r="O309" s="13"/>
      <c r="P309" s="13"/>
      <c r="Q309" s="13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62" t="s">
        <v>192</v>
      </c>
      <c r="B310" s="35" t="s">
        <v>39</v>
      </c>
      <c r="C310" s="68" t="s">
        <v>192</v>
      </c>
      <c r="D310" s="35" t="s">
        <v>192</v>
      </c>
      <c r="E310" s="60">
        <v>1</v>
      </c>
      <c r="F310" s="64" t="s">
        <v>192</v>
      </c>
      <c r="G310" s="27">
        <v>0</v>
      </c>
      <c r="H310" s="27">
        <v>0</v>
      </c>
      <c r="I310" s="27">
        <v>0</v>
      </c>
      <c r="J310" s="28">
        <f t="shared" si="4"/>
        <v>0</v>
      </c>
      <c r="K310" s="13"/>
      <c r="L310" s="13"/>
      <c r="M310" s="13"/>
      <c r="N310" s="13"/>
      <c r="O310" s="13"/>
      <c r="P310" s="13"/>
      <c r="Q310" s="13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61" t="s">
        <v>460</v>
      </c>
      <c r="B311" s="35" t="s">
        <v>39</v>
      </c>
      <c r="C311" s="67" t="s">
        <v>472</v>
      </c>
      <c r="D311" s="35" t="s">
        <v>190</v>
      </c>
      <c r="E311" s="60">
        <v>1</v>
      </c>
      <c r="F311" s="63" t="s">
        <v>452</v>
      </c>
      <c r="G311" s="27">
        <v>0</v>
      </c>
      <c r="H311" s="27">
        <v>551.09</v>
      </c>
      <c r="I311" s="27">
        <v>2204.36</v>
      </c>
      <c r="J311" s="28">
        <f t="shared" si="4"/>
        <v>2755.4500000000003</v>
      </c>
      <c r="K311" s="13"/>
      <c r="L311" s="13"/>
      <c r="M311" s="13"/>
      <c r="N311" s="13"/>
      <c r="O311" s="13"/>
      <c r="P311" s="13"/>
      <c r="Q311" s="13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s="106" customFormat="1" x14ac:dyDescent="0.2">
      <c r="A312" s="110" t="s">
        <v>535</v>
      </c>
      <c r="B312" s="57" t="s">
        <v>41</v>
      </c>
      <c r="C312" s="67" t="s">
        <v>186</v>
      </c>
      <c r="D312" s="57" t="s">
        <v>190</v>
      </c>
      <c r="E312" s="97">
        <v>1</v>
      </c>
      <c r="F312" s="102" t="s">
        <v>536</v>
      </c>
      <c r="G312" s="103">
        <v>0</v>
      </c>
      <c r="H312" s="103">
        <v>339.13</v>
      </c>
      <c r="I312" s="103">
        <v>1356.53</v>
      </c>
      <c r="J312" s="99">
        <f t="shared" si="4"/>
        <v>1695.6599999999999</v>
      </c>
      <c r="K312" s="104"/>
      <c r="L312" s="104"/>
      <c r="M312" s="104"/>
      <c r="N312" s="104"/>
      <c r="O312" s="104"/>
      <c r="P312" s="104"/>
      <c r="Q312" s="104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5"/>
      <c r="AD312" s="105"/>
    </row>
    <row r="313" spans="1:30" s="80" customFormat="1" x14ac:dyDescent="0.2">
      <c r="A313" s="85" t="s">
        <v>549</v>
      </c>
      <c r="B313" s="76" t="s">
        <v>41</v>
      </c>
      <c r="C313" s="84" t="s">
        <v>188</v>
      </c>
      <c r="D313" s="76" t="s">
        <v>190</v>
      </c>
      <c r="E313" s="114">
        <v>1</v>
      </c>
      <c r="F313" s="86" t="s">
        <v>550</v>
      </c>
      <c r="G313" s="77">
        <v>0</v>
      </c>
      <c r="H313" s="77">
        <v>339.13</v>
      </c>
      <c r="I313" s="77">
        <v>1356.53</v>
      </c>
      <c r="J313" s="98">
        <f t="shared" si="4"/>
        <v>1695.6599999999999</v>
      </c>
      <c r="K313" s="78"/>
      <c r="L313" s="78"/>
      <c r="M313" s="78"/>
      <c r="N313" s="78"/>
      <c r="O313" s="78"/>
      <c r="P313" s="78"/>
      <c r="Q313" s="78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  <c r="AD313" s="79"/>
    </row>
    <row r="314" spans="1:30" x14ac:dyDescent="0.2">
      <c r="A314" s="61" t="s">
        <v>466</v>
      </c>
      <c r="B314" s="35" t="s">
        <v>41</v>
      </c>
      <c r="C314" s="67" t="s">
        <v>185</v>
      </c>
      <c r="D314" s="35" t="s">
        <v>190</v>
      </c>
      <c r="E314" s="60">
        <v>1</v>
      </c>
      <c r="F314" s="63" t="s">
        <v>461</v>
      </c>
      <c r="G314" s="27">
        <v>0</v>
      </c>
      <c r="H314" s="77">
        <v>339.13</v>
      </c>
      <c r="I314" s="77">
        <v>1356.53</v>
      </c>
      <c r="J314" s="28">
        <f t="shared" si="4"/>
        <v>1695.6599999999999</v>
      </c>
      <c r="K314" s="13"/>
      <c r="L314" s="13"/>
      <c r="M314" s="13"/>
      <c r="N314" s="13"/>
      <c r="O314" s="13"/>
      <c r="P314" s="13"/>
      <c r="Q314" s="13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x14ac:dyDescent="0.2">
      <c r="A315" s="126" t="s">
        <v>567</v>
      </c>
      <c r="B315" s="35" t="s">
        <v>41</v>
      </c>
      <c r="C315" s="101" t="s">
        <v>188</v>
      </c>
      <c r="D315" s="35" t="s">
        <v>190</v>
      </c>
      <c r="E315" s="60">
        <v>1</v>
      </c>
      <c r="F315" s="87" t="s">
        <v>566</v>
      </c>
      <c r="G315" s="27">
        <v>0</v>
      </c>
      <c r="H315" s="77">
        <v>339.13</v>
      </c>
      <c r="I315" s="77">
        <v>1356.53</v>
      </c>
      <c r="J315" s="28">
        <f t="shared" si="4"/>
        <v>1695.6599999999999</v>
      </c>
      <c r="K315" s="13"/>
      <c r="L315" s="13"/>
      <c r="M315" s="13"/>
      <c r="N315" s="13"/>
      <c r="O315" s="13"/>
      <c r="P315" s="13"/>
      <c r="Q315" s="13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62" t="s">
        <v>192</v>
      </c>
      <c r="B316" s="35" t="s">
        <v>41</v>
      </c>
      <c r="C316" s="68" t="s">
        <v>192</v>
      </c>
      <c r="D316" s="35" t="s">
        <v>192</v>
      </c>
      <c r="E316" s="60">
        <v>1</v>
      </c>
      <c r="F316" s="64" t="s">
        <v>192</v>
      </c>
      <c r="G316" s="27">
        <v>0</v>
      </c>
      <c r="H316" s="27">
        <v>0</v>
      </c>
      <c r="I316" s="27">
        <v>0</v>
      </c>
      <c r="J316" s="28">
        <f t="shared" si="4"/>
        <v>0</v>
      </c>
      <c r="K316" s="13"/>
      <c r="L316" s="13"/>
      <c r="M316" s="13"/>
      <c r="N316" s="13"/>
      <c r="O316" s="13"/>
      <c r="P316" s="13"/>
      <c r="Q316" s="13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61" t="s">
        <v>467</v>
      </c>
      <c r="B317" s="35" t="s">
        <v>41</v>
      </c>
      <c r="C317" s="67" t="s">
        <v>187</v>
      </c>
      <c r="D317" s="35" t="s">
        <v>190</v>
      </c>
      <c r="E317" s="60">
        <v>1</v>
      </c>
      <c r="F317" s="63" t="s">
        <v>462</v>
      </c>
      <c r="G317" s="27">
        <v>0</v>
      </c>
      <c r="H317" s="77">
        <v>339.13</v>
      </c>
      <c r="I317" s="77">
        <v>1356.53</v>
      </c>
      <c r="J317" s="28">
        <f t="shared" si="4"/>
        <v>1695.6599999999999</v>
      </c>
      <c r="K317" s="13"/>
      <c r="L317" s="13"/>
      <c r="M317" s="13"/>
      <c r="N317" s="13"/>
      <c r="O317" s="13"/>
      <c r="P317" s="13"/>
      <c r="Q317" s="13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61" t="s">
        <v>456</v>
      </c>
      <c r="B318" s="35" t="s">
        <v>41</v>
      </c>
      <c r="C318" s="67" t="s">
        <v>472</v>
      </c>
      <c r="D318" s="35" t="s">
        <v>190</v>
      </c>
      <c r="E318" s="60">
        <v>1</v>
      </c>
      <c r="F318" s="63" t="s">
        <v>463</v>
      </c>
      <c r="G318" s="27">
        <v>0</v>
      </c>
      <c r="H318" s="77">
        <v>339.13</v>
      </c>
      <c r="I318" s="77">
        <v>1356.53</v>
      </c>
      <c r="J318" s="28">
        <f t="shared" si="4"/>
        <v>1695.6599999999999</v>
      </c>
      <c r="K318" s="13"/>
      <c r="L318" s="13"/>
      <c r="M318" s="13"/>
      <c r="N318" s="13"/>
      <c r="O318" s="13"/>
      <c r="P318" s="13"/>
      <c r="Q318" s="13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61" t="s">
        <v>456</v>
      </c>
      <c r="B319" s="35" t="s">
        <v>41</v>
      </c>
      <c r="C319" s="67" t="s">
        <v>188</v>
      </c>
      <c r="D319" s="35" t="s">
        <v>190</v>
      </c>
      <c r="E319" s="60">
        <v>1</v>
      </c>
      <c r="F319" s="63" t="s">
        <v>464</v>
      </c>
      <c r="G319" s="27">
        <v>0</v>
      </c>
      <c r="H319" s="77">
        <v>339.13</v>
      </c>
      <c r="I319" s="77">
        <v>1356.53</v>
      </c>
      <c r="J319" s="28">
        <f t="shared" si="4"/>
        <v>1695.6599999999999</v>
      </c>
      <c r="K319" s="13"/>
      <c r="L319" s="13"/>
      <c r="M319" s="13"/>
      <c r="N319" s="13"/>
      <c r="O319" s="13"/>
      <c r="P319" s="13"/>
      <c r="Q319" s="13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62" t="s">
        <v>192</v>
      </c>
      <c r="B320" s="35" t="s">
        <v>41</v>
      </c>
      <c r="C320" s="68" t="s">
        <v>192</v>
      </c>
      <c r="D320" s="35" t="s">
        <v>192</v>
      </c>
      <c r="E320" s="60">
        <v>1</v>
      </c>
      <c r="F320" s="64" t="s">
        <v>192</v>
      </c>
      <c r="G320" s="27">
        <v>0</v>
      </c>
      <c r="H320" s="27">
        <v>0</v>
      </c>
      <c r="I320" s="27">
        <v>0</v>
      </c>
      <c r="J320" s="28">
        <f t="shared" si="4"/>
        <v>0</v>
      </c>
      <c r="K320" s="13"/>
      <c r="L320" s="13"/>
      <c r="M320" s="13"/>
      <c r="N320" s="13"/>
      <c r="O320" s="13"/>
      <c r="P320" s="13"/>
      <c r="Q320" s="13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62" t="s">
        <v>192</v>
      </c>
      <c r="B321" s="35" t="s">
        <v>41</v>
      </c>
      <c r="C321" s="68" t="s">
        <v>192</v>
      </c>
      <c r="D321" s="35" t="s">
        <v>192</v>
      </c>
      <c r="E321" s="60">
        <v>1</v>
      </c>
      <c r="F321" s="64" t="s">
        <v>192</v>
      </c>
      <c r="G321" s="27">
        <v>0</v>
      </c>
      <c r="H321" s="27">
        <v>0</v>
      </c>
      <c r="I321" s="27">
        <v>0</v>
      </c>
      <c r="J321" s="28">
        <f t="shared" si="4"/>
        <v>0</v>
      </c>
      <c r="K321" s="13"/>
      <c r="L321" s="13"/>
      <c r="M321" s="13"/>
      <c r="N321" s="13"/>
      <c r="O321" s="13"/>
      <c r="P321" s="13"/>
      <c r="Q321" s="13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61" t="s">
        <v>460</v>
      </c>
      <c r="B322" s="35" t="s">
        <v>41</v>
      </c>
      <c r="C322" s="67" t="s">
        <v>473</v>
      </c>
      <c r="D322" s="35" t="s">
        <v>190</v>
      </c>
      <c r="E322" s="60">
        <v>1</v>
      </c>
      <c r="F322" s="63" t="s">
        <v>465</v>
      </c>
      <c r="G322" s="27">
        <v>0</v>
      </c>
      <c r="H322" s="77">
        <v>339.13</v>
      </c>
      <c r="I322" s="77">
        <v>1356.53</v>
      </c>
      <c r="J322" s="28">
        <f t="shared" si="4"/>
        <v>1695.6599999999999</v>
      </c>
      <c r="K322" s="13"/>
      <c r="L322" s="13"/>
      <c r="M322" s="13"/>
      <c r="N322" s="13"/>
      <c r="O322" s="13"/>
      <c r="P322" s="13"/>
      <c r="Q322" s="13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s="80" customFormat="1" x14ac:dyDescent="0.2">
      <c r="A323" s="86" t="s">
        <v>533</v>
      </c>
      <c r="B323" s="76" t="s">
        <v>43</v>
      </c>
      <c r="C323" s="84" t="s">
        <v>212</v>
      </c>
      <c r="D323" s="76" t="s">
        <v>190</v>
      </c>
      <c r="E323" s="114">
        <v>1</v>
      </c>
      <c r="F323" s="86" t="s">
        <v>534</v>
      </c>
      <c r="G323" s="77">
        <v>0</v>
      </c>
      <c r="H323" s="77">
        <v>296.74</v>
      </c>
      <c r="I323" s="77">
        <v>1186.96</v>
      </c>
      <c r="J323" s="98">
        <f t="shared" si="4"/>
        <v>1483.7</v>
      </c>
      <c r="K323" s="78"/>
      <c r="L323" s="78"/>
      <c r="M323" s="78"/>
      <c r="N323" s="78"/>
      <c r="O323" s="78"/>
      <c r="P323" s="78"/>
      <c r="Q323" s="78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  <c r="AD323" s="79"/>
    </row>
    <row r="324" spans="1:30" x14ac:dyDescent="0.2">
      <c r="A324" s="64" t="s">
        <v>192</v>
      </c>
      <c r="B324" s="35" t="s">
        <v>43</v>
      </c>
      <c r="C324" s="52" t="s">
        <v>192</v>
      </c>
      <c r="D324" s="35" t="s">
        <v>192</v>
      </c>
      <c r="E324" s="60">
        <v>1</v>
      </c>
      <c r="F324" s="64" t="s">
        <v>192</v>
      </c>
      <c r="G324" s="27">
        <v>0</v>
      </c>
      <c r="H324" s="27">
        <v>0</v>
      </c>
      <c r="I324" s="27">
        <v>0</v>
      </c>
      <c r="J324" s="28">
        <f t="shared" si="4"/>
        <v>0</v>
      </c>
      <c r="K324" s="13"/>
      <c r="L324" s="13"/>
      <c r="M324" s="13"/>
      <c r="N324" s="13"/>
      <c r="O324" s="13"/>
      <c r="P324" s="13"/>
      <c r="Q324" s="13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x14ac:dyDescent="0.2">
      <c r="A325" s="64" t="s">
        <v>192</v>
      </c>
      <c r="B325" s="35" t="s">
        <v>43</v>
      </c>
      <c r="C325" s="52" t="s">
        <v>192</v>
      </c>
      <c r="D325" s="35" t="s">
        <v>192</v>
      </c>
      <c r="E325" s="60">
        <v>1</v>
      </c>
      <c r="F325" s="64" t="s">
        <v>192</v>
      </c>
      <c r="G325" s="27">
        <v>0</v>
      </c>
      <c r="H325" s="27">
        <v>0</v>
      </c>
      <c r="I325" s="27">
        <v>0</v>
      </c>
      <c r="J325" s="28">
        <f t="shared" si="4"/>
        <v>0</v>
      </c>
      <c r="K325" s="13"/>
      <c r="L325" s="13"/>
      <c r="M325" s="13"/>
      <c r="N325" s="13"/>
      <c r="O325" s="13"/>
      <c r="P325" s="13"/>
      <c r="Q325" s="13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61" t="s">
        <v>469</v>
      </c>
      <c r="B326" s="35" t="s">
        <v>43</v>
      </c>
      <c r="C326" s="48" t="s">
        <v>185</v>
      </c>
      <c r="D326" s="35" t="s">
        <v>190</v>
      </c>
      <c r="E326" s="60">
        <v>1</v>
      </c>
      <c r="F326" s="63" t="s">
        <v>468</v>
      </c>
      <c r="G326" s="27">
        <v>0</v>
      </c>
      <c r="H326" s="103">
        <v>296.74</v>
      </c>
      <c r="I326" s="103">
        <v>1186.96</v>
      </c>
      <c r="J326" s="28">
        <f t="shared" si="4"/>
        <v>1483.7</v>
      </c>
      <c r="K326" s="13"/>
      <c r="L326" s="13"/>
      <c r="M326" s="13"/>
      <c r="N326" s="13"/>
      <c r="O326" s="13"/>
      <c r="P326" s="13"/>
      <c r="Q326" s="13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64" t="s">
        <v>192</v>
      </c>
      <c r="B327" s="35" t="s">
        <v>43</v>
      </c>
      <c r="C327" s="52" t="s">
        <v>192</v>
      </c>
      <c r="D327" s="35" t="s">
        <v>192</v>
      </c>
      <c r="E327" s="60">
        <v>1</v>
      </c>
      <c r="F327" s="64" t="s">
        <v>192</v>
      </c>
      <c r="G327" s="27">
        <v>0</v>
      </c>
      <c r="H327" s="27">
        <v>0</v>
      </c>
      <c r="I327" s="27">
        <v>0</v>
      </c>
      <c r="J327" s="28">
        <f t="shared" si="4"/>
        <v>0</v>
      </c>
      <c r="K327" s="13"/>
      <c r="L327" s="13"/>
      <c r="M327" s="13"/>
      <c r="N327" s="13"/>
      <c r="O327" s="13"/>
      <c r="P327" s="13"/>
      <c r="Q327" s="13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ht="45" x14ac:dyDescent="0.2">
      <c r="A328" s="41" t="s">
        <v>13</v>
      </c>
      <c r="B328" s="41" t="s">
        <v>14</v>
      </c>
      <c r="C328" s="21" t="s">
        <v>15</v>
      </c>
      <c r="D328" s="21" t="s">
        <v>16</v>
      </c>
      <c r="E328" s="21" t="s">
        <v>17</v>
      </c>
      <c r="F328" s="15"/>
      <c r="G328" s="21" t="s">
        <v>18</v>
      </c>
      <c r="H328" s="21" t="s">
        <v>19</v>
      </c>
      <c r="I328" s="21" t="s">
        <v>20</v>
      </c>
      <c r="J328" s="21" t="s">
        <v>21</v>
      </c>
      <c r="K328" s="13"/>
      <c r="L328" s="13"/>
      <c r="M328" s="13"/>
      <c r="N328" s="13"/>
      <c r="O328" s="13"/>
      <c r="P328" s="13"/>
      <c r="Q328" s="13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x14ac:dyDescent="0.2">
      <c r="A329" s="36" t="s">
        <v>22</v>
      </c>
      <c r="B329" s="29" t="s">
        <v>23</v>
      </c>
      <c r="C329" s="16">
        <f>SUMIFS($E$7:$E$327,$B$7:$B$327,"DAS",$D$7:$D$327,"&lt;&gt;VAGO")</f>
        <v>1</v>
      </c>
      <c r="D329" s="16">
        <f>SUMIFS($E$7:$E$327,$B$7:$B$327,"DAS",$D$7:$D$327,"VAGO")</f>
        <v>0</v>
      </c>
      <c r="E329" s="16">
        <f t="shared" ref="E329:E339" si="5">C329+D329</f>
        <v>1</v>
      </c>
      <c r="F329" s="17"/>
      <c r="G329" s="18">
        <f>SUMIF($B$7:$B$327,"DAS",$G$7:$G$327)</f>
        <v>0</v>
      </c>
      <c r="H329" s="18">
        <f>SUMIF($B$7:$B$327,"DAS",$H$7:$H$327)</f>
        <v>0</v>
      </c>
      <c r="I329" s="18">
        <f>SUMIF($B$7:$B$327,"DAS",$I$7:$I$327)</f>
        <v>18810</v>
      </c>
      <c r="J329" s="18">
        <f>SUMIF($B$7:$B$327,"DAS",$J$7:$J$327)</f>
        <v>18810</v>
      </c>
      <c r="K329" s="23"/>
      <c r="L329" s="23"/>
      <c r="M329" s="23"/>
      <c r="N329" s="23"/>
      <c r="O329" s="23"/>
      <c r="P329" s="23"/>
      <c r="Q329" s="23"/>
    </row>
    <row r="330" spans="1:30" x14ac:dyDescent="0.2">
      <c r="A330" s="36" t="s">
        <v>24</v>
      </c>
      <c r="B330" s="29" t="s">
        <v>25</v>
      </c>
      <c r="C330" s="16">
        <f>SUMIFS($E$7:$E$327,$B$7:$B$327,"DAS-1",$D$7:$D$327,"&lt;&gt;VAGO")</f>
        <v>4</v>
      </c>
      <c r="D330" s="16">
        <f>SUMIFS($E$7:$E$327,$B$7:$B$327,"DAS-1",$D$7:$D$327,"VAGO")</f>
        <v>1</v>
      </c>
      <c r="E330" s="16">
        <f t="shared" si="5"/>
        <v>5</v>
      </c>
      <c r="F330" s="19"/>
      <c r="G330" s="18">
        <f>SUMIF($B$7:$B$327,"DAS-1",$G$7:$G$327)</f>
        <v>0</v>
      </c>
      <c r="H330" s="18">
        <f>SUMIF($B$7:$B$327,"DAS-1",$H$7:$H$327)</f>
        <v>2860</v>
      </c>
      <c r="I330" s="18">
        <f>SUMIF($B$7:$B$327,"DAS-1",$I$7:$I$327)</f>
        <v>45760</v>
      </c>
      <c r="J330" s="18">
        <f>SUMIF($B$7:$B$327,"DAS-1",$J$7:$J$327)</f>
        <v>48620</v>
      </c>
      <c r="K330" s="23"/>
      <c r="L330" s="23"/>
      <c r="M330" s="23"/>
      <c r="N330" s="23"/>
      <c r="O330" s="23"/>
      <c r="P330" s="23"/>
      <c r="Q330" s="23"/>
    </row>
    <row r="331" spans="1:30" x14ac:dyDescent="0.2">
      <c r="A331" s="36" t="s">
        <v>26</v>
      </c>
      <c r="B331" s="29" t="s">
        <v>27</v>
      </c>
      <c r="C331" s="16">
        <f>SUMIFS($E$7:$E$327,$B$7:$B$327,"DAS-2",$D$7:$D$327,"&lt;&gt;VAGO")</f>
        <v>10</v>
      </c>
      <c r="D331" s="16">
        <f>SUMIFS($E$7:$E$327,$B$7:$B$327,"DAS-2",$D$7:$D$327,"VAGO")</f>
        <v>13</v>
      </c>
      <c r="E331" s="16">
        <f t="shared" si="5"/>
        <v>23</v>
      </c>
      <c r="F331" s="19"/>
      <c r="G331" s="18">
        <f>SUMIF($B$7:$B$327,"DAS-2",$G$7:$G$327)</f>
        <v>0</v>
      </c>
      <c r="H331" s="18">
        <f>SUMIF($B$7:$B$327,"DAS-2",$H$7:$H$327)</f>
        <v>18652.2</v>
      </c>
      <c r="I331" s="18">
        <f>SUMIF($B$7:$B$327,"DAS-2",$I$7:$I$327)</f>
        <v>74608.7</v>
      </c>
      <c r="J331" s="18">
        <f>SUMIF($B$7:$B$327,"DAS-2",$J$7:$J$327)</f>
        <v>93260.89999999998</v>
      </c>
      <c r="K331" s="23"/>
      <c r="L331" s="23"/>
      <c r="M331" s="23"/>
      <c r="N331" s="23"/>
      <c r="O331" s="23"/>
      <c r="P331" s="23"/>
      <c r="Q331" s="23"/>
    </row>
    <row r="332" spans="1:30" x14ac:dyDescent="0.2">
      <c r="A332" s="36" t="s">
        <v>28</v>
      </c>
      <c r="B332" s="29" t="s">
        <v>29</v>
      </c>
      <c r="C332" s="16">
        <f>SUMIFS($E$7:$E$327,$B$7:$B$327,"DAS-3",$D$7:$D$327,"&lt;&gt;VAGO")</f>
        <v>16</v>
      </c>
      <c r="D332" s="16">
        <f>SUMIFS($E$7:$E$327,$B$7:$B$327,"DAS-3",$D$7:$D$327,"VAGO")</f>
        <v>18</v>
      </c>
      <c r="E332" s="16">
        <f t="shared" si="5"/>
        <v>34</v>
      </c>
      <c r="F332" s="19"/>
      <c r="G332" s="18">
        <f>SUMIF($B$7:$B$327,"DAS-3",$G$7:$G$327)</f>
        <v>0</v>
      </c>
      <c r="H332" s="18">
        <f>SUMIF($B$7:$B$327,"DAS-3",$H$7:$H$327)</f>
        <v>23527.199999999997</v>
      </c>
      <c r="I332" s="18">
        <f>SUMIF($B$7:$B$327,"DAS-3",$I$7:$I$327)</f>
        <v>100382.71999999999</v>
      </c>
      <c r="J332" s="18">
        <f>SUMIF($B$7:$B$327,"DAS-3",$J$7:$J$327)</f>
        <v>123909.91999999995</v>
      </c>
      <c r="K332" s="23"/>
      <c r="L332" s="23"/>
      <c r="M332" s="23"/>
      <c r="N332" s="23"/>
      <c r="O332" s="23"/>
      <c r="P332" s="23"/>
      <c r="Q332" s="23"/>
    </row>
    <row r="333" spans="1:30" x14ac:dyDescent="0.2">
      <c r="A333" s="38" t="s">
        <v>30</v>
      </c>
      <c r="B333" s="29" t="s">
        <v>31</v>
      </c>
      <c r="C333" s="16">
        <f>SUMIFS($E$7:$E$327,$B$7:$B$327,"DAS-4",$D$7:$D$327,"&lt;&gt;VAGO")</f>
        <v>63</v>
      </c>
      <c r="D333" s="16">
        <f>SUMIFS($E$7:$E$327,$B$7:$B$327,"DAS-4",$D$7:$D$327,"VAGO")</f>
        <v>73</v>
      </c>
      <c r="E333" s="16">
        <f t="shared" si="5"/>
        <v>136</v>
      </c>
      <c r="F333" s="20"/>
      <c r="G333" s="18">
        <f>SUMIF($B$7:$B$327,"DAS-4",$G$7:$G$327)</f>
        <v>0</v>
      </c>
      <c r="H333" s="18">
        <f>SUMIF($B$7:$B$327,"DAS-4",$H$7:$H$327)</f>
        <v>93685.149999999921</v>
      </c>
      <c r="I333" s="18">
        <f>SUMIF($B$7:$B$327,"DAS-4",$I$7:$I$327)</f>
        <v>386269.73999999941</v>
      </c>
      <c r="J333" s="18">
        <f>SUMIF($B$7:$B$327,"DAS-4",$J$7:$J$327)</f>
        <v>479954.89000000083</v>
      </c>
      <c r="K333" s="23"/>
      <c r="L333" s="23"/>
      <c r="M333" s="23"/>
      <c r="N333" s="23"/>
      <c r="O333" s="23"/>
      <c r="P333" s="23"/>
      <c r="Q333" s="23"/>
    </row>
    <row r="334" spans="1:30" x14ac:dyDescent="0.2">
      <c r="A334" s="38" t="s">
        <v>32</v>
      </c>
      <c r="B334" s="29" t="s">
        <v>33</v>
      </c>
      <c r="C334" s="16">
        <f>SUMIFS($E$7:$E$327,$B$7:$B$327,"DAS-5",$D$7:$D$327,"&lt;&gt;VAGO")</f>
        <v>35</v>
      </c>
      <c r="D334" s="16">
        <f>SUMIFS($E$7:$E$327,$B$7:$B$327,"DAS-5",$D$7:$D$327,"VAGO")</f>
        <v>0</v>
      </c>
      <c r="E334" s="16">
        <f t="shared" si="5"/>
        <v>35</v>
      </c>
      <c r="F334" s="20"/>
      <c r="G334" s="18">
        <f>SUMIF($B$7:$B$327,"DAS-5",$G$7:$G$327)</f>
        <v>0</v>
      </c>
      <c r="H334" s="18">
        <f>SUMIF($B$7:$B$327,"DAS-5",$H$7:$H$327)</f>
        <v>41543.599999999977</v>
      </c>
      <c r="I334" s="18">
        <f>SUMIF($B$7:$B$327,"DAS-5",$I$7:$I$327)</f>
        <v>166174.39999999991</v>
      </c>
      <c r="J334" s="18">
        <f>SUMIF($B$7:$B$327,"DAS-5",$J$7:$J$327)</f>
        <v>207717.99999999991</v>
      </c>
      <c r="K334" s="23"/>
      <c r="L334" s="23"/>
      <c r="M334" s="23"/>
      <c r="N334" s="23"/>
      <c r="O334" s="23"/>
      <c r="P334" s="23"/>
      <c r="Q334" s="23"/>
    </row>
    <row r="335" spans="1:30" x14ac:dyDescent="0.2">
      <c r="A335" s="38" t="s">
        <v>34</v>
      </c>
      <c r="B335" s="29" t="s">
        <v>35</v>
      </c>
      <c r="C335" s="16">
        <f>SUMIFS($E$7:$E$327,$B$7:$B$327,"CAA-1",$D$7:$D$327,"&lt;&gt;VAGO")</f>
        <v>33</v>
      </c>
      <c r="D335" s="16">
        <f>SUMIFS($E$7:$E$327,$B$7:$B$327,"CAA-1",$D$7:$D$327,"VAGO")</f>
        <v>4</v>
      </c>
      <c r="E335" s="16">
        <f t="shared" si="5"/>
        <v>37</v>
      </c>
      <c r="F335" s="20"/>
      <c r="G335" s="18">
        <f>SUMIF($B$7:$B$327,"CAA-1",$G$7:$G$327)</f>
        <v>0</v>
      </c>
      <c r="H335" s="18">
        <f>SUMIF($B$7:$B$327,"CAA-1",$H$7:$H$327)</f>
        <v>31933.410000000011</v>
      </c>
      <c r="I335" s="18">
        <f>SUMIF($B$7:$B$327,"CAA-1",$I$7:$I$327)</f>
        <v>135974.18999999989</v>
      </c>
      <c r="J335" s="18">
        <f>SUMIF($B$7:$B$327,"CAA-1",$J$7:$J$327)</f>
        <v>167907.59999999998</v>
      </c>
      <c r="K335" s="23"/>
      <c r="L335" s="23"/>
      <c r="M335" s="23"/>
      <c r="N335" s="23"/>
      <c r="O335" s="23"/>
      <c r="P335" s="23"/>
      <c r="Q335" s="23"/>
    </row>
    <row r="336" spans="1:30" x14ac:dyDescent="0.2">
      <c r="A336" s="38" t="s">
        <v>36</v>
      </c>
      <c r="B336" s="29" t="s">
        <v>37</v>
      </c>
      <c r="C336" s="16">
        <f>SUMIFS($E$7:$E$327,$B$7:$B$327,"CAA-2",$D$7:$D$327,"&lt;&gt;VAGO")</f>
        <v>18</v>
      </c>
      <c r="D336" s="16">
        <f>SUMIFS($E$7:$E$327,$B$7:$B$327,"CAA-2",$D$7:$D$327,"VAGO")</f>
        <v>0</v>
      </c>
      <c r="E336" s="16">
        <f t="shared" si="5"/>
        <v>18</v>
      </c>
      <c r="F336" s="20"/>
      <c r="G336" s="18">
        <f>SUMIF($B$7:$B$327,"CAA-2",$G$7:$G$327)</f>
        <v>0</v>
      </c>
      <c r="H336" s="18">
        <f>SUMIF($B$7:$B$327,"CAA-2",$H$7:$H$327)</f>
        <v>13565.28</v>
      </c>
      <c r="I336" s="18">
        <f>SUMIF($B$7:$B$327,"CAA-2",$I$7:$I$327)</f>
        <v>61043.579999999987</v>
      </c>
      <c r="J336" s="18">
        <f>SUMIF($B$7:$B$327,"CAA-2",$J$7:$J$327)</f>
        <v>74608.86</v>
      </c>
      <c r="K336" s="23"/>
      <c r="L336" s="23"/>
      <c r="M336" s="23"/>
      <c r="N336" s="23"/>
      <c r="O336" s="23"/>
      <c r="P336" s="23"/>
      <c r="Q336" s="23"/>
    </row>
    <row r="337" spans="1:30" x14ac:dyDescent="0.2">
      <c r="A337" s="38" t="s">
        <v>38</v>
      </c>
      <c r="B337" s="29" t="s">
        <v>39</v>
      </c>
      <c r="C337" s="16">
        <f>SUMIFS($E$7:$E$327,$B$7:$B$327,"CAA-3",$D$7:$D$327,"&lt;&gt;VAGO")</f>
        <v>15</v>
      </c>
      <c r="D337" s="16">
        <f>SUMIFS($E$7:$E$327,$B$7:$B$327,"CAA-3",$D$7:$D$327,"VAGO")</f>
        <v>1</v>
      </c>
      <c r="E337" s="16">
        <f t="shared" si="5"/>
        <v>16</v>
      </c>
      <c r="F337" s="19"/>
      <c r="G337" s="18">
        <f>SUMIF($B$7:$B$327,"CAA-3",$G$7:$G$327)</f>
        <v>0</v>
      </c>
      <c r="H337" s="18">
        <f>SUMIF($B$7:$B$327,"CAA-3",$H$7:$H$327)</f>
        <v>8266.35</v>
      </c>
      <c r="I337" s="18">
        <f>SUMIF($B$7:$B$327,"CAA-3",$I$7:$I$327)</f>
        <v>33065.4</v>
      </c>
      <c r="J337" s="18">
        <f>SUMIF($B$7:$B$327,"CAA-3",$J$7:$J$327)</f>
        <v>41331.749999999993</v>
      </c>
      <c r="K337" s="23"/>
      <c r="L337" s="23"/>
      <c r="M337" s="23"/>
      <c r="N337" s="23"/>
      <c r="O337" s="23"/>
      <c r="P337" s="23"/>
      <c r="Q337" s="23"/>
    </row>
    <row r="338" spans="1:30" x14ac:dyDescent="0.2">
      <c r="A338" s="38" t="s">
        <v>40</v>
      </c>
      <c r="B338" s="29" t="s">
        <v>41</v>
      </c>
      <c r="C338" s="16">
        <f>SUMIFS($E$7:$E$327,$B$7:$B$327,"CAA-4",$D$7:$D$327,"&lt;&gt;VAGO")</f>
        <v>8</v>
      </c>
      <c r="D338" s="16">
        <f>SUMIFS($E$7:$E$327,$B$7:$B$327,"CAA-4",$D$7:$D$327,"VAGO")</f>
        <v>3</v>
      </c>
      <c r="E338" s="16">
        <f t="shared" si="5"/>
        <v>11</v>
      </c>
      <c r="F338" s="19"/>
      <c r="G338" s="18">
        <f>SUMIF($B$7:$B$327,"CAA-4",$G$7:$G$327)</f>
        <v>0</v>
      </c>
      <c r="H338" s="18">
        <f>SUMIF($B$7:$B$327,"CAA-4",$H$7:$H$327)</f>
        <v>2713.0400000000004</v>
      </c>
      <c r="I338" s="18">
        <f>SUMIF($B$7:$B$327,"CAA-4",$I$7:$I$327)</f>
        <v>10852.24</v>
      </c>
      <c r="J338" s="18">
        <f>SUMIF($B$7:$B$327,"CAA-4",$J$7:$J$327)</f>
        <v>13565.279999999999</v>
      </c>
      <c r="K338" s="23"/>
      <c r="L338" s="23"/>
      <c r="M338" s="23"/>
      <c r="N338" s="23"/>
      <c r="O338" s="23"/>
      <c r="P338" s="23"/>
      <c r="Q338" s="23"/>
    </row>
    <row r="339" spans="1:30" x14ac:dyDescent="0.2">
      <c r="A339" s="38" t="s">
        <v>42</v>
      </c>
      <c r="B339" s="29" t="s">
        <v>43</v>
      </c>
      <c r="C339" s="16">
        <f>SUMIFS($E$7:$E$327,$B$7:$B$327,"CAA-5",$D$7:$D$327,"&lt;&gt;VAGO")</f>
        <v>2</v>
      </c>
      <c r="D339" s="16">
        <f>SUMIFS($E$7:$E$327,$B$7:$B$327,"CAA-5",$D$7:$D$327,"VAGO")</f>
        <v>3</v>
      </c>
      <c r="E339" s="16">
        <f t="shared" si="5"/>
        <v>5</v>
      </c>
      <c r="F339" s="19"/>
      <c r="G339" s="18">
        <f>SUMIF($B$7:$B$327,"CAA-5",$G$7:$G$327)</f>
        <v>0</v>
      </c>
      <c r="H339" s="18">
        <f>SUMIF($B$7:$B$327,"CAA-5",$H$7:$H$327)</f>
        <v>593.48</v>
      </c>
      <c r="I339" s="18">
        <f>SUMIF($B$7:$B$327,"CAA-5",$I$7:$I$327)</f>
        <v>2373.92</v>
      </c>
      <c r="J339" s="18">
        <f>SUMIF($B$7:$B$327,"CAA-5",$J$7:$J$327)</f>
        <v>2967.4</v>
      </c>
      <c r="K339" s="23"/>
      <c r="L339" s="23"/>
      <c r="M339" s="23"/>
      <c r="N339" s="23"/>
      <c r="O339" s="23"/>
      <c r="P339" s="23"/>
      <c r="Q339" s="23"/>
    </row>
    <row r="340" spans="1:30" x14ac:dyDescent="0.2">
      <c r="A340" s="41" t="s">
        <v>44</v>
      </c>
      <c r="B340" s="15"/>
      <c r="C340" s="21">
        <f t="shared" ref="C340:E340" si="6">SUM(C329:C337)</f>
        <v>195</v>
      </c>
      <c r="D340" s="21">
        <f t="shared" si="6"/>
        <v>110</v>
      </c>
      <c r="E340" s="21">
        <f t="shared" si="6"/>
        <v>305</v>
      </c>
      <c r="F340" s="15"/>
      <c r="G340" s="22">
        <f t="shared" ref="G340:J340" si="7">SUM(G329:G339)</f>
        <v>0</v>
      </c>
      <c r="H340" s="22">
        <f t="shared" si="7"/>
        <v>237339.70999999993</v>
      </c>
      <c r="I340" s="22">
        <f t="shared" si="7"/>
        <v>1035314.8899999993</v>
      </c>
      <c r="J340" s="22">
        <f t="shared" si="7"/>
        <v>1272654.6000000006</v>
      </c>
      <c r="K340" s="23"/>
      <c r="L340" s="23"/>
      <c r="M340" s="23"/>
      <c r="N340" s="23"/>
      <c r="O340" s="23"/>
      <c r="P340" s="23"/>
      <c r="Q340" s="23"/>
    </row>
    <row r="341" spans="1:30" ht="45.75" customHeight="1" x14ac:dyDescent="0.2">
      <c r="A341" s="23"/>
      <c r="B341" s="23"/>
      <c r="C341" s="23"/>
      <c r="D341" s="23"/>
      <c r="E341" s="23"/>
      <c r="F341" s="23"/>
      <c r="G341" s="23"/>
      <c r="H341" s="13"/>
      <c r="I341" s="13"/>
      <c r="J341" s="24"/>
      <c r="K341" s="23"/>
      <c r="L341" s="23"/>
      <c r="M341" s="23"/>
      <c r="N341" s="23"/>
      <c r="O341" s="23"/>
      <c r="P341" s="23"/>
      <c r="Q341" s="23"/>
    </row>
    <row r="342" spans="1:30" x14ac:dyDescent="0.2">
      <c r="A342" s="239" t="s">
        <v>45</v>
      </c>
      <c r="B342" s="232"/>
      <c r="C342" s="232"/>
      <c r="D342" s="232"/>
      <c r="E342" s="232"/>
      <c r="F342" s="232"/>
      <c r="G342" s="232"/>
      <c r="H342" s="232"/>
      <c r="I342" s="233"/>
      <c r="J342" s="23"/>
      <c r="K342" s="6"/>
      <c r="L342" s="23"/>
      <c r="M342" s="23"/>
      <c r="N342" s="23"/>
      <c r="O342" s="23"/>
      <c r="P342" s="23"/>
      <c r="Q342" s="23"/>
    </row>
    <row r="343" spans="1:30" ht="30" x14ac:dyDescent="0.2">
      <c r="A343" s="9" t="s">
        <v>46</v>
      </c>
      <c r="B343" s="9" t="s">
        <v>47</v>
      </c>
      <c r="C343" s="9" t="s">
        <v>48</v>
      </c>
      <c r="D343" s="9" t="s">
        <v>49</v>
      </c>
      <c r="E343" s="9" t="s">
        <v>50</v>
      </c>
      <c r="F343" s="9" t="s">
        <v>51</v>
      </c>
      <c r="G343" s="9" t="s">
        <v>52</v>
      </c>
      <c r="H343" s="9" t="s">
        <v>53</v>
      </c>
      <c r="I343" s="9" t="s">
        <v>54</v>
      </c>
      <c r="J343" s="40"/>
      <c r="K343" s="6"/>
      <c r="L343" s="40"/>
      <c r="M343" s="40"/>
      <c r="N343" s="40"/>
      <c r="O343" s="40"/>
      <c r="P343" s="40"/>
      <c r="Q343" s="40"/>
      <c r="R343" s="25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</row>
    <row r="344" spans="1:30" x14ac:dyDescent="0.2">
      <c r="A344" s="63" t="s">
        <v>195</v>
      </c>
      <c r="B344" s="26" t="s">
        <v>64</v>
      </c>
      <c r="C344" s="48" t="s">
        <v>212</v>
      </c>
      <c r="D344" s="35" t="s">
        <v>189</v>
      </c>
      <c r="E344" s="29">
        <v>1</v>
      </c>
      <c r="F344" s="63" t="s">
        <v>470</v>
      </c>
      <c r="G344" s="27">
        <v>0</v>
      </c>
      <c r="H344" s="27">
        <v>7460.87</v>
      </c>
      <c r="I344" s="28">
        <f t="shared" ref="I344:I356" si="8">SUM(G344:H344)</f>
        <v>7460.87</v>
      </c>
      <c r="J344" s="23"/>
      <c r="K344" s="13"/>
      <c r="L344" s="13"/>
      <c r="M344" s="13"/>
      <c r="N344" s="13"/>
      <c r="O344" s="13"/>
      <c r="P344" s="13"/>
      <c r="Q344" s="13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x14ac:dyDescent="0.2">
      <c r="A345" s="64" t="s">
        <v>192</v>
      </c>
      <c r="B345" s="69" t="s">
        <v>64</v>
      </c>
      <c r="C345" s="52" t="s">
        <v>192</v>
      </c>
      <c r="D345" s="35" t="s">
        <v>192</v>
      </c>
      <c r="E345" s="29">
        <v>1</v>
      </c>
      <c r="F345" s="64" t="s">
        <v>192</v>
      </c>
      <c r="G345" s="27">
        <v>0</v>
      </c>
      <c r="H345" s="27">
        <v>0</v>
      </c>
      <c r="I345" s="28">
        <f t="shared" si="8"/>
        <v>0</v>
      </c>
      <c r="J345" s="23"/>
      <c r="K345" s="13"/>
      <c r="L345" s="13"/>
      <c r="M345" s="13"/>
      <c r="N345" s="13"/>
      <c r="O345" s="13"/>
      <c r="P345" s="13"/>
      <c r="Q345" s="13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63" t="s">
        <v>481</v>
      </c>
      <c r="B346" s="69" t="s">
        <v>68</v>
      </c>
      <c r="C346" s="48" t="s">
        <v>478</v>
      </c>
      <c r="D346" s="35" t="s">
        <v>189</v>
      </c>
      <c r="E346" s="29">
        <v>1</v>
      </c>
      <c r="F346" s="63" t="s">
        <v>474</v>
      </c>
      <c r="G346" s="27">
        <v>0</v>
      </c>
      <c r="H346" s="27">
        <v>5765.22</v>
      </c>
      <c r="I346" s="28">
        <f t="shared" si="8"/>
        <v>5765.22</v>
      </c>
      <c r="J346" s="23"/>
      <c r="K346" s="13"/>
      <c r="L346" s="13"/>
      <c r="M346" s="13"/>
      <c r="N346" s="13"/>
      <c r="O346" s="13"/>
      <c r="P346" s="13"/>
      <c r="Q346" s="13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63" t="s">
        <v>482</v>
      </c>
      <c r="B347" s="69" t="s">
        <v>68</v>
      </c>
      <c r="C347" s="48" t="s">
        <v>479</v>
      </c>
      <c r="D347" s="35" t="s">
        <v>189</v>
      </c>
      <c r="E347" s="29">
        <v>1</v>
      </c>
      <c r="F347" s="63" t="s">
        <v>475</v>
      </c>
      <c r="G347" s="27">
        <v>0</v>
      </c>
      <c r="H347" s="27">
        <v>5765.22</v>
      </c>
      <c r="I347" s="28">
        <f t="shared" si="8"/>
        <v>5765.22</v>
      </c>
      <c r="J347" s="23"/>
      <c r="K347" s="13"/>
      <c r="L347" s="13"/>
      <c r="M347" s="13"/>
      <c r="N347" s="13"/>
      <c r="O347" s="13"/>
      <c r="P347" s="13"/>
      <c r="Q347" s="13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63" t="s">
        <v>483</v>
      </c>
      <c r="B348" s="69" t="s">
        <v>68</v>
      </c>
      <c r="C348" s="48" t="s">
        <v>213</v>
      </c>
      <c r="D348" s="35" t="s">
        <v>189</v>
      </c>
      <c r="E348" s="29">
        <v>1</v>
      </c>
      <c r="F348" s="63" t="s">
        <v>476</v>
      </c>
      <c r="G348" s="27">
        <v>0</v>
      </c>
      <c r="H348" s="27">
        <v>5765.22</v>
      </c>
      <c r="I348" s="28">
        <f t="shared" si="8"/>
        <v>5765.22</v>
      </c>
      <c r="J348" s="23"/>
      <c r="K348" s="13"/>
      <c r="L348" s="13"/>
      <c r="M348" s="13"/>
      <c r="N348" s="13"/>
      <c r="O348" s="13"/>
      <c r="P348" s="13"/>
      <c r="Q348" s="13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63" t="s">
        <v>484</v>
      </c>
      <c r="B349" s="69" t="s">
        <v>68</v>
      </c>
      <c r="C349" s="48" t="s">
        <v>480</v>
      </c>
      <c r="D349" s="35" t="s">
        <v>189</v>
      </c>
      <c r="E349" s="29">
        <v>1</v>
      </c>
      <c r="F349" s="63" t="s">
        <v>477</v>
      </c>
      <c r="G349" s="27">
        <v>0</v>
      </c>
      <c r="H349" s="27">
        <v>5765.22</v>
      </c>
      <c r="I349" s="28">
        <f t="shared" si="8"/>
        <v>5765.22</v>
      </c>
      <c r="J349" s="23"/>
      <c r="K349" s="13"/>
      <c r="L349" s="13"/>
      <c r="M349" s="13"/>
      <c r="N349" s="13"/>
      <c r="O349" s="13"/>
      <c r="P349" s="13"/>
      <c r="Q349" s="13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64" t="s">
        <v>192</v>
      </c>
      <c r="B350" s="69" t="s">
        <v>70</v>
      </c>
      <c r="C350" s="52" t="s">
        <v>192</v>
      </c>
      <c r="D350" s="35" t="s">
        <v>192</v>
      </c>
      <c r="E350" s="29">
        <v>1</v>
      </c>
      <c r="F350" s="64" t="s">
        <v>192</v>
      </c>
      <c r="G350" s="27">
        <v>0</v>
      </c>
      <c r="H350" s="27">
        <v>0</v>
      </c>
      <c r="I350" s="28">
        <f t="shared" si="8"/>
        <v>0</v>
      </c>
      <c r="J350" s="23"/>
      <c r="K350" s="13"/>
      <c r="L350" s="13"/>
      <c r="M350" s="13"/>
      <c r="N350" s="13"/>
      <c r="O350" s="13"/>
      <c r="P350" s="13"/>
      <c r="Q350" s="13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70" t="s">
        <v>492</v>
      </c>
      <c r="B351" s="69" t="s">
        <v>70</v>
      </c>
      <c r="C351" s="48" t="s">
        <v>213</v>
      </c>
      <c r="D351" s="35" t="s">
        <v>189</v>
      </c>
      <c r="E351" s="29">
        <v>1</v>
      </c>
      <c r="F351" s="63" t="s">
        <v>485</v>
      </c>
      <c r="G351" s="27">
        <v>0</v>
      </c>
      <c r="H351" s="27">
        <v>4747.83</v>
      </c>
      <c r="I351" s="28">
        <f t="shared" si="8"/>
        <v>4747.83</v>
      </c>
      <c r="J351" s="23"/>
      <c r="K351" s="13"/>
      <c r="L351" s="13"/>
      <c r="M351" s="13"/>
      <c r="N351" s="13"/>
      <c r="O351" s="13"/>
      <c r="P351" s="13"/>
      <c r="Q351" s="13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70" t="s">
        <v>493</v>
      </c>
      <c r="B352" s="69" t="s">
        <v>70</v>
      </c>
      <c r="C352" s="48" t="s">
        <v>212</v>
      </c>
      <c r="D352" s="35" t="s">
        <v>189</v>
      </c>
      <c r="E352" s="29">
        <v>1</v>
      </c>
      <c r="F352" s="63" t="s">
        <v>486</v>
      </c>
      <c r="G352" s="27">
        <v>0</v>
      </c>
      <c r="H352" s="27">
        <v>4747.83</v>
      </c>
      <c r="I352" s="28">
        <f t="shared" si="8"/>
        <v>4747.83</v>
      </c>
      <c r="J352" s="23"/>
      <c r="K352" s="13"/>
      <c r="L352" s="13"/>
      <c r="M352" s="13"/>
      <c r="N352" s="13"/>
      <c r="O352" s="13"/>
      <c r="P352" s="13"/>
      <c r="Q352" s="13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70" t="s">
        <v>494</v>
      </c>
      <c r="B353" s="69" t="s">
        <v>70</v>
      </c>
      <c r="C353" s="48" t="s">
        <v>472</v>
      </c>
      <c r="D353" s="35" t="s">
        <v>189</v>
      </c>
      <c r="E353" s="29">
        <v>1</v>
      </c>
      <c r="F353" s="63" t="s">
        <v>487</v>
      </c>
      <c r="G353" s="27">
        <v>0</v>
      </c>
      <c r="H353" s="27">
        <v>4747.83</v>
      </c>
      <c r="I353" s="28">
        <f t="shared" si="8"/>
        <v>4747.83</v>
      </c>
      <c r="J353" s="23"/>
      <c r="K353" s="13"/>
      <c r="L353" s="13"/>
      <c r="M353" s="13"/>
      <c r="N353" s="13"/>
      <c r="O353" s="13"/>
      <c r="P353" s="13"/>
      <c r="Q353" s="13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70" t="s">
        <v>491</v>
      </c>
      <c r="B354" s="69" t="s">
        <v>72</v>
      </c>
      <c r="C354" s="65" t="s">
        <v>478</v>
      </c>
      <c r="D354" s="35" t="s">
        <v>189</v>
      </c>
      <c r="E354" s="29">
        <v>1</v>
      </c>
      <c r="F354" s="63" t="s">
        <v>488</v>
      </c>
      <c r="G354" s="27">
        <v>0</v>
      </c>
      <c r="H354" s="27">
        <v>3391.31</v>
      </c>
      <c r="I354" s="28">
        <f t="shared" si="8"/>
        <v>3391.31</v>
      </c>
      <c r="J354" s="23"/>
      <c r="K354" s="13"/>
      <c r="L354" s="13"/>
      <c r="M354" s="13"/>
      <c r="N354" s="13"/>
      <c r="O354" s="13"/>
      <c r="P354" s="13"/>
      <c r="Q354" s="13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70" t="s">
        <v>398</v>
      </c>
      <c r="B355" s="69" t="s">
        <v>72</v>
      </c>
      <c r="C355" s="65" t="s">
        <v>185</v>
      </c>
      <c r="D355" s="35" t="s">
        <v>189</v>
      </c>
      <c r="E355" s="29">
        <v>1</v>
      </c>
      <c r="F355" s="63" t="s">
        <v>489</v>
      </c>
      <c r="G355" s="27">
        <v>0</v>
      </c>
      <c r="H355" s="27">
        <v>3391.31</v>
      </c>
      <c r="I355" s="28">
        <f t="shared" si="8"/>
        <v>3391.31</v>
      </c>
      <c r="J355" s="23"/>
      <c r="K355" s="13"/>
      <c r="L355" s="13"/>
      <c r="M355" s="13"/>
      <c r="N355" s="13"/>
      <c r="O355" s="13"/>
      <c r="P355" s="13"/>
      <c r="Q355" s="13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70" t="s">
        <v>395</v>
      </c>
      <c r="B356" s="69" t="s">
        <v>72</v>
      </c>
      <c r="C356" s="65" t="s">
        <v>187</v>
      </c>
      <c r="D356" s="35" t="s">
        <v>189</v>
      </c>
      <c r="E356" s="29">
        <v>1</v>
      </c>
      <c r="F356" s="63" t="s">
        <v>490</v>
      </c>
      <c r="G356" s="27">
        <v>0</v>
      </c>
      <c r="H356" s="27">
        <v>3391.31</v>
      </c>
      <c r="I356" s="28">
        <f t="shared" si="8"/>
        <v>3391.31</v>
      </c>
      <c r="J356" s="23"/>
      <c r="K356" s="13"/>
      <c r="L356" s="13"/>
      <c r="M356" s="13"/>
      <c r="N356" s="13"/>
      <c r="O356" s="13"/>
      <c r="P356" s="13"/>
      <c r="Q356" s="13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ht="45" x14ac:dyDescent="0.2">
      <c r="A357" s="41" t="s">
        <v>55</v>
      </c>
      <c r="B357" s="41" t="s">
        <v>56</v>
      </c>
      <c r="C357" s="21" t="s">
        <v>57</v>
      </c>
      <c r="D357" s="21" t="s">
        <v>58</v>
      </c>
      <c r="E357" s="21" t="s">
        <v>59</v>
      </c>
      <c r="F357" s="30"/>
      <c r="G357" s="21" t="s">
        <v>60</v>
      </c>
      <c r="H357" s="21" t="s">
        <v>61</v>
      </c>
      <c r="I357" s="21" t="s">
        <v>62</v>
      </c>
      <c r="J357" s="23"/>
      <c r="K357" s="6"/>
      <c r="L357" s="6"/>
      <c r="M357" s="6"/>
      <c r="N357" s="6"/>
      <c r="O357" s="6"/>
      <c r="P357" s="6"/>
      <c r="Q357" s="6"/>
      <c r="R357" s="31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</row>
    <row r="358" spans="1:30" x14ac:dyDescent="0.2">
      <c r="A358" s="36" t="s">
        <v>63</v>
      </c>
      <c r="B358" s="37" t="s">
        <v>64</v>
      </c>
      <c r="C358" s="16">
        <f>SUMIFS($E$344:$E$356,$B$344:$B$356,"FDA",$D$344:$D$356,"&lt;&gt;VAGO")</f>
        <v>1</v>
      </c>
      <c r="D358" s="16">
        <f>SUMIFS($E$344:$E$356,$B$344:$B$356,"FDA",$D$344:$D$356,"VAGO")</f>
        <v>1</v>
      </c>
      <c r="E358" s="16">
        <f t="shared" ref="E358:E362" si="9">C358+D358</f>
        <v>2</v>
      </c>
      <c r="F358" s="17"/>
      <c r="G358" s="28">
        <f>SUMIF($B$344:$B$356,"FDA",$G$344:$G$356)</f>
        <v>0</v>
      </c>
      <c r="H358" s="28">
        <f>SUMIF($B$344:$B$356,"FDA",$H$344:$H$356)</f>
        <v>7460.87</v>
      </c>
      <c r="I358" s="28">
        <f>SUMIF($B$344:$B$356,"FDA",$I$344:$I$356)</f>
        <v>7460.87</v>
      </c>
      <c r="J358" s="13"/>
      <c r="K358" s="6"/>
      <c r="L358" s="13"/>
      <c r="M358" s="13"/>
      <c r="N358" s="13"/>
      <c r="O358" s="13"/>
      <c r="P358" s="13"/>
      <c r="Q358" s="13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x14ac:dyDescent="0.2">
      <c r="A359" s="36" t="s">
        <v>65</v>
      </c>
      <c r="B359" s="37" t="s">
        <v>66</v>
      </c>
      <c r="C359" s="16">
        <f>SUMIFS($E$344:$E$356,$B$344:$B$356,"FDA-1",$D$344:$D$356,"&lt;&gt;VAGO")</f>
        <v>0</v>
      </c>
      <c r="D359" s="16">
        <f>SUMIFS($E$344:$E$356,$B$344:$B$356,"FDA-1",$D$344:$D$356,"VAGO")</f>
        <v>0</v>
      </c>
      <c r="E359" s="16">
        <f t="shared" si="9"/>
        <v>0</v>
      </c>
      <c r="F359" s="17"/>
      <c r="G359" s="28">
        <f>SUMIF($B$344:$B$356,"FDA-1",$G$344:$G$356)</f>
        <v>0</v>
      </c>
      <c r="H359" s="28">
        <f>SUMIF($B$344:$B$356,"FDA-1",$H$344:$H$356)</f>
        <v>0</v>
      </c>
      <c r="I359" s="28">
        <f>SUMIF($B$344:$B$356,"FDA-1",$I$344:$I$356)</f>
        <v>0</v>
      </c>
      <c r="J359" s="13"/>
      <c r="K359" s="6"/>
      <c r="L359" s="13"/>
      <c r="M359" s="13"/>
      <c r="N359" s="13"/>
      <c r="O359" s="13"/>
      <c r="P359" s="13"/>
      <c r="Q359" s="13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36" t="s">
        <v>67</v>
      </c>
      <c r="B360" s="37" t="s">
        <v>68</v>
      </c>
      <c r="C360" s="16">
        <f>SUMIFS($E$344:$E$356,$B$344:$B$356,"FDA-2",$D$344:$D$356,"&lt;&gt;VAGO")</f>
        <v>4</v>
      </c>
      <c r="D360" s="16">
        <f>SUMIFS($E$344:$E$356,$B$344:$B$356,"FDA-2",$D$344:$D$356,"VAGO")</f>
        <v>0</v>
      </c>
      <c r="E360" s="16">
        <f t="shared" si="9"/>
        <v>4</v>
      </c>
      <c r="F360" s="19"/>
      <c r="G360" s="28">
        <f>SUMIF($B$344:$B$356,"FDA-2",$G$344:$G$356)</f>
        <v>0</v>
      </c>
      <c r="H360" s="28">
        <f>SUMIF($B$344:$B$356,"FDA-2",$H$344:$H$356)</f>
        <v>23060.880000000001</v>
      </c>
      <c r="I360" s="28">
        <f>SUMIF($B$344:$B$356,"FDA-2",$I$344:$I$356)</f>
        <v>23060.880000000001</v>
      </c>
      <c r="J360" s="13"/>
      <c r="K360" s="6"/>
      <c r="L360" s="13"/>
      <c r="M360" s="13"/>
      <c r="N360" s="13"/>
      <c r="O360" s="13"/>
      <c r="P360" s="13"/>
      <c r="Q360" s="13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36" t="s">
        <v>69</v>
      </c>
      <c r="B361" s="37" t="s">
        <v>70</v>
      </c>
      <c r="C361" s="16">
        <f>SUMIFS($E$344:$E$356,$B$344:$B$356,"FDA-3",$D$344:$D$356,"&lt;&gt;VAGO")</f>
        <v>3</v>
      </c>
      <c r="D361" s="16">
        <f>SUMIFS($E$344:$E$356,$B$344:$B$356,"FDA-3",$D$344:$D$356,"VAGO")</f>
        <v>1</v>
      </c>
      <c r="E361" s="16">
        <f t="shared" si="9"/>
        <v>4</v>
      </c>
      <c r="F361" s="20"/>
      <c r="G361" s="28">
        <f>SUMIF($B$344:$B$356,"FDA-3",$G$344:$G$356)</f>
        <v>0</v>
      </c>
      <c r="H361" s="28">
        <f>SUMIF($B$344:$B$356,"FDA-3",$H$344:$H$356)</f>
        <v>14243.49</v>
      </c>
      <c r="I361" s="28">
        <f>SUMIF($B$344:$B$356,"FDA-3",$I$344:$I$356)</f>
        <v>14243.49</v>
      </c>
      <c r="J361" s="13"/>
      <c r="K361" s="6"/>
      <c r="L361" s="13"/>
      <c r="M361" s="13"/>
      <c r="N361" s="13"/>
      <c r="O361" s="13"/>
      <c r="P361" s="13"/>
      <c r="Q361" s="13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36" t="s">
        <v>71</v>
      </c>
      <c r="B362" s="37" t="s">
        <v>72</v>
      </c>
      <c r="C362" s="16">
        <f>SUMIFS($E$344:$E$356,$B$344:$B$356,"FDA-4",$D$344:$D$356,"&lt;&gt;VAGO")</f>
        <v>3</v>
      </c>
      <c r="D362" s="16">
        <f>SUMIFS($E$344:$E$356,$B$344:$B$356,"FDA-4",$D$344:$D$356,"VAGO")</f>
        <v>0</v>
      </c>
      <c r="E362" s="16">
        <f t="shared" si="9"/>
        <v>3</v>
      </c>
      <c r="F362" s="19"/>
      <c r="G362" s="28">
        <f>SUMIF($B$344:$B$356,"FDA-4",$G$344:$G$356)</f>
        <v>0</v>
      </c>
      <c r="H362" s="28">
        <f>SUMIF($B$344:$B$356,"FDA-4",$H$344:$H$356)</f>
        <v>10173.93</v>
      </c>
      <c r="I362" s="28">
        <f>SUMIF($B$344:$B$356,"FDA-4",$I$344:$I$356)</f>
        <v>10173.93</v>
      </c>
      <c r="J362" s="13"/>
      <c r="K362" s="6"/>
      <c r="L362" s="13"/>
      <c r="M362" s="13"/>
      <c r="N362" s="13"/>
      <c r="O362" s="13"/>
      <c r="P362" s="13"/>
      <c r="Q362" s="13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ht="30" x14ac:dyDescent="0.2">
      <c r="A363" s="41" t="s">
        <v>73</v>
      </c>
      <c r="B363" s="30"/>
      <c r="C363" s="21">
        <f t="shared" ref="C363:E363" si="10">SUM(C359:C362)</f>
        <v>10</v>
      </c>
      <c r="D363" s="21">
        <f t="shared" si="10"/>
        <v>1</v>
      </c>
      <c r="E363" s="21">
        <f t="shared" si="10"/>
        <v>11</v>
      </c>
      <c r="F363" s="30"/>
      <c r="G363" s="32">
        <f t="shared" ref="G363:I363" si="11">SUM(G358:G362)</f>
        <v>0</v>
      </c>
      <c r="H363" s="32">
        <f t="shared" si="11"/>
        <v>54939.17</v>
      </c>
      <c r="I363" s="32">
        <f t="shared" si="11"/>
        <v>54939.17</v>
      </c>
      <c r="J363" s="13"/>
      <c r="K363" s="6"/>
      <c r="L363" s="13"/>
      <c r="M363" s="13"/>
      <c r="N363" s="13"/>
      <c r="O363" s="13"/>
      <c r="P363" s="13"/>
      <c r="Q363" s="13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45" customHeight="1" x14ac:dyDescent="0.2">
      <c r="A364" s="24"/>
      <c r="B364" s="24"/>
      <c r="C364" s="24"/>
      <c r="D364" s="24"/>
      <c r="E364" s="24"/>
      <c r="F364" s="24"/>
      <c r="G364" s="24"/>
      <c r="H364" s="24"/>
      <c r="I364" s="6"/>
      <c r="J364" s="13"/>
      <c r="K364" s="6"/>
      <c r="L364" s="13"/>
      <c r="M364" s="13"/>
      <c r="N364" s="13"/>
      <c r="O364" s="13"/>
      <c r="P364" s="13"/>
      <c r="Q364" s="13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x14ac:dyDescent="0.2">
      <c r="A365" s="239" t="s">
        <v>74</v>
      </c>
      <c r="B365" s="232"/>
      <c r="C365" s="232"/>
      <c r="D365" s="232"/>
      <c r="E365" s="232"/>
      <c r="F365" s="232"/>
      <c r="G365" s="232"/>
      <c r="H365" s="232"/>
      <c r="I365" s="233"/>
      <c r="J365" s="13"/>
      <c r="K365" s="6"/>
      <c r="L365" s="13"/>
      <c r="M365" s="13"/>
      <c r="N365" s="13"/>
      <c r="O365" s="13"/>
      <c r="P365" s="13"/>
      <c r="Q365" s="13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ht="30" x14ac:dyDescent="0.2">
      <c r="A366" s="33" t="s">
        <v>75</v>
      </c>
      <c r="B366" s="9" t="s">
        <v>76</v>
      </c>
      <c r="C366" s="9" t="s">
        <v>77</v>
      </c>
      <c r="D366" s="9" t="s">
        <v>78</v>
      </c>
      <c r="E366" s="9" t="s">
        <v>79</v>
      </c>
      <c r="F366" s="9" t="s">
        <v>80</v>
      </c>
      <c r="G366" s="9" t="s">
        <v>81</v>
      </c>
      <c r="H366" s="9" t="s">
        <v>82</v>
      </c>
      <c r="I366" s="9" t="s">
        <v>83</v>
      </c>
      <c r="J366" s="6"/>
      <c r="K366" s="6"/>
      <c r="L366" s="6"/>
      <c r="M366" s="6"/>
      <c r="N366" s="6"/>
      <c r="O366" s="6"/>
      <c r="P366" s="6"/>
      <c r="Q366" s="6"/>
      <c r="R366" s="25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</row>
    <row r="367" spans="1:30" x14ac:dyDescent="0.2">
      <c r="A367" s="73" t="s">
        <v>192</v>
      </c>
      <c r="B367" s="34" t="s">
        <v>495</v>
      </c>
      <c r="C367" s="71" t="s">
        <v>192</v>
      </c>
      <c r="D367" s="35" t="s">
        <v>192</v>
      </c>
      <c r="E367" s="29">
        <v>1</v>
      </c>
      <c r="F367" s="72" t="s">
        <v>192</v>
      </c>
      <c r="G367" s="27">
        <v>0</v>
      </c>
      <c r="H367" s="27">
        <v>0</v>
      </c>
      <c r="I367" s="28">
        <f t="shared" ref="I367:I399" si="12">SUM(G367:H367)</f>
        <v>0</v>
      </c>
      <c r="J367" s="13"/>
      <c r="K367" s="13"/>
      <c r="L367" s="13"/>
      <c r="M367" s="13"/>
      <c r="N367" s="13"/>
      <c r="O367" s="13"/>
      <c r="P367" s="13"/>
      <c r="Q367" s="13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x14ac:dyDescent="0.2">
      <c r="A368" s="70" t="s">
        <v>512</v>
      </c>
      <c r="B368" s="34" t="s">
        <v>93</v>
      </c>
      <c r="C368" s="48" t="s">
        <v>253</v>
      </c>
      <c r="D368" s="35" t="s">
        <v>189</v>
      </c>
      <c r="E368" s="29">
        <v>1</v>
      </c>
      <c r="F368" s="63" t="s">
        <v>496</v>
      </c>
      <c r="G368" s="27">
        <v>0</v>
      </c>
      <c r="H368" s="27">
        <v>1532.08</v>
      </c>
      <c r="I368" s="28">
        <f t="shared" si="12"/>
        <v>1532.08</v>
      </c>
      <c r="J368" s="13"/>
      <c r="K368" s="13"/>
      <c r="L368" s="13"/>
      <c r="M368" s="13"/>
      <c r="N368" s="13"/>
      <c r="O368" s="13"/>
      <c r="P368" s="13"/>
      <c r="Q368" s="13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70" t="s">
        <v>513</v>
      </c>
      <c r="B369" s="34" t="s">
        <v>93</v>
      </c>
      <c r="C369" s="48" t="s">
        <v>253</v>
      </c>
      <c r="D369" s="35" t="s">
        <v>189</v>
      </c>
      <c r="E369" s="29">
        <v>1</v>
      </c>
      <c r="F369" s="63" t="s">
        <v>497</v>
      </c>
      <c r="G369" s="27">
        <v>0</v>
      </c>
      <c r="H369" s="27">
        <v>1532.08</v>
      </c>
      <c r="I369" s="28">
        <f t="shared" si="12"/>
        <v>1532.08</v>
      </c>
      <c r="J369" s="13"/>
      <c r="K369" s="13"/>
      <c r="L369" s="13"/>
      <c r="M369" s="13"/>
      <c r="N369" s="13"/>
      <c r="O369" s="13"/>
      <c r="P369" s="13"/>
      <c r="Q369" s="13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75" t="s">
        <v>192</v>
      </c>
      <c r="B370" s="34" t="s">
        <v>93</v>
      </c>
      <c r="C370" s="71" t="s">
        <v>192</v>
      </c>
      <c r="D370" s="35" t="s">
        <v>192</v>
      </c>
      <c r="E370" s="29">
        <v>1</v>
      </c>
      <c r="F370" s="72" t="s">
        <v>192</v>
      </c>
      <c r="G370" s="27">
        <v>0</v>
      </c>
      <c r="H370" s="27">
        <v>0</v>
      </c>
      <c r="I370" s="28">
        <f t="shared" si="12"/>
        <v>0</v>
      </c>
      <c r="J370" s="13"/>
      <c r="K370" s="13"/>
      <c r="L370" s="13"/>
      <c r="M370" s="13"/>
      <c r="N370" s="13"/>
      <c r="O370" s="13"/>
      <c r="P370" s="13"/>
      <c r="Q370" s="13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75" t="s">
        <v>192</v>
      </c>
      <c r="B371" s="34" t="s">
        <v>93</v>
      </c>
      <c r="C371" s="71" t="s">
        <v>192</v>
      </c>
      <c r="D371" s="35" t="s">
        <v>192</v>
      </c>
      <c r="E371" s="29">
        <v>1</v>
      </c>
      <c r="F371" s="72" t="s">
        <v>192</v>
      </c>
      <c r="G371" s="27">
        <v>0</v>
      </c>
      <c r="H371" s="27">
        <v>0</v>
      </c>
      <c r="I371" s="28">
        <f t="shared" si="12"/>
        <v>0</v>
      </c>
      <c r="J371" s="13"/>
      <c r="K371" s="13"/>
      <c r="L371" s="13"/>
      <c r="M371" s="13"/>
      <c r="N371" s="13"/>
      <c r="O371" s="13"/>
      <c r="P371" s="13"/>
      <c r="Q371" s="13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70" t="s">
        <v>514</v>
      </c>
      <c r="B372" s="34" t="s">
        <v>93</v>
      </c>
      <c r="C372" s="48" t="s">
        <v>185</v>
      </c>
      <c r="D372" s="35" t="s">
        <v>189</v>
      </c>
      <c r="E372" s="29">
        <v>1</v>
      </c>
      <c r="F372" s="72" t="s">
        <v>192</v>
      </c>
      <c r="G372" s="27">
        <v>0</v>
      </c>
      <c r="H372" s="27">
        <v>1532.08</v>
      </c>
      <c r="I372" s="28">
        <f t="shared" si="12"/>
        <v>1532.08</v>
      </c>
      <c r="J372" s="13"/>
      <c r="K372" s="13"/>
      <c r="L372" s="13"/>
      <c r="M372" s="13"/>
      <c r="N372" s="13"/>
      <c r="O372" s="13"/>
      <c r="P372" s="13"/>
      <c r="Q372" s="13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74" t="s">
        <v>192</v>
      </c>
      <c r="B373" s="34" t="s">
        <v>93</v>
      </c>
      <c r="C373" s="52" t="s">
        <v>192</v>
      </c>
      <c r="D373" s="35" t="s">
        <v>192</v>
      </c>
      <c r="E373" s="29">
        <v>1</v>
      </c>
      <c r="F373" s="72" t="s">
        <v>192</v>
      </c>
      <c r="G373" s="27">
        <v>0</v>
      </c>
      <c r="H373" s="27">
        <v>0</v>
      </c>
      <c r="I373" s="28">
        <f t="shared" si="12"/>
        <v>0</v>
      </c>
      <c r="J373" s="13"/>
      <c r="K373" s="13"/>
      <c r="L373" s="13"/>
      <c r="M373" s="13"/>
      <c r="N373" s="13"/>
      <c r="O373" s="13"/>
      <c r="P373" s="13"/>
      <c r="Q373" s="13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70" t="s">
        <v>515</v>
      </c>
      <c r="B374" s="34" t="s">
        <v>93</v>
      </c>
      <c r="C374" s="48" t="s">
        <v>185</v>
      </c>
      <c r="D374" s="35" t="s">
        <v>189</v>
      </c>
      <c r="E374" s="29">
        <v>1</v>
      </c>
      <c r="F374" s="63" t="s">
        <v>498</v>
      </c>
      <c r="G374" s="27">
        <v>0</v>
      </c>
      <c r="H374" s="27">
        <v>1532.08</v>
      </c>
      <c r="I374" s="28">
        <f t="shared" si="12"/>
        <v>1532.08</v>
      </c>
      <c r="J374" s="13"/>
      <c r="K374" s="13"/>
      <c r="L374" s="13"/>
      <c r="M374" s="13"/>
      <c r="N374" s="13"/>
      <c r="O374" s="13"/>
      <c r="P374" s="13"/>
      <c r="Q374" s="13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75" t="s">
        <v>192</v>
      </c>
      <c r="B375" s="34" t="s">
        <v>93</v>
      </c>
      <c r="C375" s="71" t="s">
        <v>192</v>
      </c>
      <c r="D375" s="35" t="s">
        <v>192</v>
      </c>
      <c r="E375" s="29">
        <v>1</v>
      </c>
      <c r="F375" s="72" t="s">
        <v>192</v>
      </c>
      <c r="G375" s="27">
        <v>0</v>
      </c>
      <c r="H375" s="27">
        <v>0</v>
      </c>
      <c r="I375" s="28">
        <f t="shared" si="12"/>
        <v>0</v>
      </c>
      <c r="J375" s="13"/>
      <c r="K375" s="13"/>
      <c r="L375" s="13"/>
      <c r="M375" s="13"/>
      <c r="N375" s="13"/>
      <c r="O375" s="13"/>
      <c r="P375" s="13"/>
      <c r="Q375" s="13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75" t="s">
        <v>192</v>
      </c>
      <c r="B376" s="34" t="s">
        <v>93</v>
      </c>
      <c r="C376" s="71" t="s">
        <v>192</v>
      </c>
      <c r="D376" s="35" t="s">
        <v>192</v>
      </c>
      <c r="E376" s="29">
        <v>1</v>
      </c>
      <c r="F376" s="72" t="s">
        <v>192</v>
      </c>
      <c r="G376" s="27">
        <v>0</v>
      </c>
      <c r="H376" s="27">
        <v>0</v>
      </c>
      <c r="I376" s="28">
        <f t="shared" si="12"/>
        <v>0</v>
      </c>
      <c r="J376" s="13"/>
      <c r="K376" s="13"/>
      <c r="L376" s="13"/>
      <c r="M376" s="13"/>
      <c r="N376" s="13"/>
      <c r="O376" s="13"/>
      <c r="P376" s="13"/>
      <c r="Q376" s="13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70" t="s">
        <v>516</v>
      </c>
      <c r="B377" s="34" t="s">
        <v>93</v>
      </c>
      <c r="C377" s="48" t="s">
        <v>185</v>
      </c>
      <c r="D377" s="35" t="s">
        <v>189</v>
      </c>
      <c r="E377" s="29">
        <v>1</v>
      </c>
      <c r="F377" s="63" t="s">
        <v>499</v>
      </c>
      <c r="G377" s="27">
        <v>0</v>
      </c>
      <c r="H377" s="27">
        <v>1532.08</v>
      </c>
      <c r="I377" s="28">
        <f t="shared" si="12"/>
        <v>1532.08</v>
      </c>
      <c r="J377" s="13"/>
      <c r="K377" s="13"/>
      <c r="L377" s="13"/>
      <c r="M377" s="13"/>
      <c r="N377" s="13"/>
      <c r="O377" s="13"/>
      <c r="P377" s="13"/>
      <c r="Q377" s="13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70" t="s">
        <v>516</v>
      </c>
      <c r="B378" s="34" t="s">
        <v>93</v>
      </c>
      <c r="C378" s="48" t="s">
        <v>185</v>
      </c>
      <c r="D378" s="35" t="s">
        <v>189</v>
      </c>
      <c r="E378" s="29">
        <v>1</v>
      </c>
      <c r="F378" s="63" t="s">
        <v>500</v>
      </c>
      <c r="G378" s="27">
        <v>0</v>
      </c>
      <c r="H378" s="27">
        <v>1532.08</v>
      </c>
      <c r="I378" s="28">
        <f t="shared" si="12"/>
        <v>1532.08</v>
      </c>
      <c r="J378" s="13"/>
      <c r="K378" s="13"/>
      <c r="L378" s="13"/>
      <c r="M378" s="13"/>
      <c r="N378" s="13"/>
      <c r="O378" s="13"/>
      <c r="P378" s="13"/>
      <c r="Q378" s="13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75" t="s">
        <v>192</v>
      </c>
      <c r="B379" s="34" t="s">
        <v>93</v>
      </c>
      <c r="C379" s="71" t="s">
        <v>192</v>
      </c>
      <c r="D379" s="35" t="s">
        <v>192</v>
      </c>
      <c r="E379" s="29">
        <v>1</v>
      </c>
      <c r="F379" s="72" t="s">
        <v>192</v>
      </c>
      <c r="G379" s="27">
        <v>0</v>
      </c>
      <c r="H379" s="27">
        <v>0</v>
      </c>
      <c r="I379" s="28">
        <f t="shared" si="12"/>
        <v>0</v>
      </c>
      <c r="J379" s="13"/>
      <c r="K379" s="13"/>
      <c r="L379" s="13"/>
      <c r="M379" s="13"/>
      <c r="N379" s="13"/>
      <c r="O379" s="13"/>
      <c r="P379" s="13"/>
      <c r="Q379" s="13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75" t="s">
        <v>192</v>
      </c>
      <c r="B380" s="34" t="s">
        <v>93</v>
      </c>
      <c r="C380" s="71" t="s">
        <v>192</v>
      </c>
      <c r="D380" s="35" t="s">
        <v>192</v>
      </c>
      <c r="E380" s="29">
        <v>1</v>
      </c>
      <c r="F380" s="72" t="s">
        <v>192</v>
      </c>
      <c r="G380" s="27">
        <v>0</v>
      </c>
      <c r="H380" s="27">
        <v>0</v>
      </c>
      <c r="I380" s="28">
        <f t="shared" si="12"/>
        <v>0</v>
      </c>
      <c r="J380" s="13"/>
      <c r="K380" s="13"/>
      <c r="L380" s="13"/>
      <c r="M380" s="13"/>
      <c r="N380" s="13"/>
      <c r="O380" s="13"/>
      <c r="P380" s="13"/>
      <c r="Q380" s="13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70" t="s">
        <v>517</v>
      </c>
      <c r="B381" s="34" t="s">
        <v>93</v>
      </c>
      <c r="C381" s="48" t="s">
        <v>235</v>
      </c>
      <c r="D381" s="35" t="s">
        <v>189</v>
      </c>
      <c r="E381" s="29">
        <v>1</v>
      </c>
      <c r="F381" s="63" t="s">
        <v>501</v>
      </c>
      <c r="G381" s="27">
        <v>0</v>
      </c>
      <c r="H381" s="27">
        <v>1532.08</v>
      </c>
      <c r="I381" s="28">
        <f t="shared" si="12"/>
        <v>1532.08</v>
      </c>
      <c r="J381" s="13"/>
      <c r="K381" s="13"/>
      <c r="L381" s="13"/>
      <c r="M381" s="13"/>
      <c r="N381" s="13"/>
      <c r="O381" s="13"/>
      <c r="P381" s="13"/>
      <c r="Q381" s="13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70" t="s">
        <v>518</v>
      </c>
      <c r="B382" s="34" t="s">
        <v>93</v>
      </c>
      <c r="C382" s="48" t="s">
        <v>235</v>
      </c>
      <c r="D382" s="35" t="s">
        <v>189</v>
      </c>
      <c r="E382" s="29">
        <v>1</v>
      </c>
      <c r="F382" s="63" t="s">
        <v>502</v>
      </c>
      <c r="G382" s="27">
        <v>0</v>
      </c>
      <c r="H382" s="27">
        <v>1532.08</v>
      </c>
      <c r="I382" s="28">
        <f t="shared" si="12"/>
        <v>1532.08</v>
      </c>
      <c r="J382" s="13"/>
      <c r="K382" s="13"/>
      <c r="L382" s="13"/>
      <c r="M382" s="13"/>
      <c r="N382" s="13"/>
      <c r="O382" s="13"/>
      <c r="P382" s="13"/>
      <c r="Q382" s="13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70" t="s">
        <v>519</v>
      </c>
      <c r="B383" s="34" t="s">
        <v>93</v>
      </c>
      <c r="C383" s="48" t="s">
        <v>235</v>
      </c>
      <c r="D383" s="35" t="s">
        <v>189</v>
      </c>
      <c r="E383" s="29">
        <v>1</v>
      </c>
      <c r="F383" s="63" t="s">
        <v>503</v>
      </c>
      <c r="G383" s="27">
        <v>0</v>
      </c>
      <c r="H383" s="27">
        <v>1532.08</v>
      </c>
      <c r="I383" s="28">
        <f t="shared" si="12"/>
        <v>1532.08</v>
      </c>
      <c r="J383" s="13"/>
      <c r="K383" s="13"/>
      <c r="L383" s="13"/>
      <c r="M383" s="13"/>
      <c r="N383" s="13"/>
      <c r="O383" s="13"/>
      <c r="P383" s="13"/>
      <c r="Q383" s="13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70" t="s">
        <v>520</v>
      </c>
      <c r="B384" s="34" t="s">
        <v>93</v>
      </c>
      <c r="C384" s="48" t="s">
        <v>511</v>
      </c>
      <c r="D384" s="35" t="s">
        <v>189</v>
      </c>
      <c r="E384" s="29">
        <v>1</v>
      </c>
      <c r="F384" s="63" t="s">
        <v>504</v>
      </c>
      <c r="G384" s="27">
        <v>0</v>
      </c>
      <c r="H384" s="27">
        <v>1532.08</v>
      </c>
      <c r="I384" s="28">
        <f t="shared" si="12"/>
        <v>1532.08</v>
      </c>
      <c r="J384" s="13"/>
      <c r="K384" s="13"/>
      <c r="L384" s="13"/>
      <c r="M384" s="13"/>
      <c r="N384" s="13"/>
      <c r="O384" s="13"/>
      <c r="P384" s="13"/>
      <c r="Q384" s="13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75" t="s">
        <v>192</v>
      </c>
      <c r="B385" s="34" t="s">
        <v>93</v>
      </c>
      <c r="C385" s="71" t="s">
        <v>192</v>
      </c>
      <c r="D385" s="35" t="s">
        <v>192</v>
      </c>
      <c r="E385" s="29">
        <v>1</v>
      </c>
      <c r="F385" s="72" t="s">
        <v>192</v>
      </c>
      <c r="G385" s="27">
        <v>0</v>
      </c>
      <c r="H385" s="27">
        <v>0</v>
      </c>
      <c r="I385" s="28">
        <f t="shared" si="12"/>
        <v>0</v>
      </c>
      <c r="J385" s="13"/>
      <c r="K385" s="13"/>
      <c r="L385" s="13"/>
      <c r="M385" s="13"/>
      <c r="N385" s="13"/>
      <c r="O385" s="13"/>
      <c r="P385" s="13"/>
      <c r="Q385" s="13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70" t="s">
        <v>521</v>
      </c>
      <c r="B386" s="34" t="s">
        <v>93</v>
      </c>
      <c r="C386" s="48" t="s">
        <v>188</v>
      </c>
      <c r="D386" s="35" t="s">
        <v>189</v>
      </c>
      <c r="E386" s="29">
        <v>1</v>
      </c>
      <c r="F386" s="63" t="s">
        <v>505</v>
      </c>
      <c r="G386" s="27">
        <v>0</v>
      </c>
      <c r="H386" s="27">
        <v>1532.08</v>
      </c>
      <c r="I386" s="28">
        <f t="shared" si="12"/>
        <v>1532.08</v>
      </c>
      <c r="J386" s="13"/>
      <c r="K386" s="13"/>
      <c r="L386" s="13"/>
      <c r="M386" s="13"/>
      <c r="N386" s="13"/>
      <c r="O386" s="13"/>
      <c r="P386" s="13"/>
      <c r="Q386" s="13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70" t="s">
        <v>522</v>
      </c>
      <c r="B387" s="34" t="s">
        <v>93</v>
      </c>
      <c r="C387" s="48" t="s">
        <v>511</v>
      </c>
      <c r="D387" s="35" t="s">
        <v>189</v>
      </c>
      <c r="E387" s="29">
        <v>1</v>
      </c>
      <c r="F387" s="63" t="s">
        <v>506</v>
      </c>
      <c r="G387" s="27">
        <v>0</v>
      </c>
      <c r="H387" s="27">
        <v>1532.08</v>
      </c>
      <c r="I387" s="28">
        <f t="shared" si="12"/>
        <v>1532.08</v>
      </c>
      <c r="J387" s="13"/>
      <c r="K387" s="13"/>
      <c r="L387" s="13"/>
      <c r="M387" s="13"/>
      <c r="N387" s="13"/>
      <c r="O387" s="13"/>
      <c r="P387" s="13"/>
      <c r="Q387" s="13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70" t="s">
        <v>523</v>
      </c>
      <c r="B388" s="34" t="s">
        <v>93</v>
      </c>
      <c r="C388" s="48" t="s">
        <v>345</v>
      </c>
      <c r="D388" s="35" t="s">
        <v>189</v>
      </c>
      <c r="E388" s="29">
        <v>1</v>
      </c>
      <c r="F388" s="63" t="s">
        <v>507</v>
      </c>
      <c r="G388" s="27">
        <v>0</v>
      </c>
      <c r="H388" s="27">
        <v>1532.08</v>
      </c>
      <c r="I388" s="28">
        <f t="shared" si="12"/>
        <v>1532.08</v>
      </c>
      <c r="J388" s="13"/>
      <c r="K388" s="13"/>
      <c r="L388" s="13"/>
      <c r="M388" s="13"/>
      <c r="N388" s="13"/>
      <c r="O388" s="13"/>
      <c r="P388" s="13"/>
      <c r="Q388" s="13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75" t="s">
        <v>192</v>
      </c>
      <c r="B389" s="34" t="s">
        <v>93</v>
      </c>
      <c r="C389" s="71" t="s">
        <v>192</v>
      </c>
      <c r="D389" s="35" t="s">
        <v>192</v>
      </c>
      <c r="E389" s="29">
        <v>1</v>
      </c>
      <c r="F389" s="72" t="s">
        <v>192</v>
      </c>
      <c r="G389" s="27">
        <v>0</v>
      </c>
      <c r="H389" s="27">
        <v>0</v>
      </c>
      <c r="I389" s="28">
        <f t="shared" si="12"/>
        <v>0</v>
      </c>
      <c r="J389" s="13"/>
      <c r="K389" s="13"/>
      <c r="L389" s="13"/>
      <c r="M389" s="13"/>
      <c r="N389" s="13"/>
      <c r="O389" s="13"/>
      <c r="P389" s="13"/>
      <c r="Q389" s="13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75" t="s">
        <v>192</v>
      </c>
      <c r="B390" s="34" t="s">
        <v>93</v>
      </c>
      <c r="C390" s="71" t="s">
        <v>192</v>
      </c>
      <c r="D390" s="35" t="s">
        <v>192</v>
      </c>
      <c r="E390" s="29">
        <v>1</v>
      </c>
      <c r="F390" s="72" t="s">
        <v>192</v>
      </c>
      <c r="G390" s="27">
        <v>0</v>
      </c>
      <c r="H390" s="27">
        <v>0</v>
      </c>
      <c r="I390" s="28">
        <f t="shared" si="12"/>
        <v>0</v>
      </c>
      <c r="J390" s="13"/>
      <c r="K390" s="13"/>
      <c r="L390" s="13"/>
      <c r="M390" s="13"/>
      <c r="N390" s="13"/>
      <c r="O390" s="13"/>
      <c r="P390" s="13"/>
      <c r="Q390" s="13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70" t="s">
        <v>524</v>
      </c>
      <c r="B391" s="34" t="s">
        <v>93</v>
      </c>
      <c r="C391" s="48" t="s">
        <v>185</v>
      </c>
      <c r="D391" s="35" t="s">
        <v>189</v>
      </c>
      <c r="E391" s="29">
        <v>1</v>
      </c>
      <c r="F391" s="63" t="s">
        <v>508</v>
      </c>
      <c r="G391" s="27">
        <v>0</v>
      </c>
      <c r="H391" s="27">
        <v>1532.08</v>
      </c>
      <c r="I391" s="28">
        <f t="shared" si="12"/>
        <v>1532.08</v>
      </c>
      <c r="J391" s="13"/>
      <c r="K391" s="13"/>
      <c r="L391" s="13"/>
      <c r="M391" s="13"/>
      <c r="N391" s="13"/>
      <c r="O391" s="13"/>
      <c r="P391" s="13"/>
      <c r="Q391" s="13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75" t="s">
        <v>192</v>
      </c>
      <c r="B392" s="34" t="s">
        <v>93</v>
      </c>
      <c r="C392" s="71" t="s">
        <v>192</v>
      </c>
      <c r="D392" s="35" t="s">
        <v>192</v>
      </c>
      <c r="E392" s="29">
        <v>1</v>
      </c>
      <c r="F392" s="72" t="s">
        <v>192</v>
      </c>
      <c r="G392" s="27">
        <v>0</v>
      </c>
      <c r="H392" s="27">
        <v>0</v>
      </c>
      <c r="I392" s="28">
        <f t="shared" si="12"/>
        <v>0</v>
      </c>
      <c r="J392" s="13"/>
      <c r="K392" s="13"/>
      <c r="L392" s="13"/>
      <c r="M392" s="13"/>
      <c r="N392" s="13"/>
      <c r="O392" s="13"/>
      <c r="P392" s="13"/>
      <c r="Q392" s="13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70" t="s">
        <v>525</v>
      </c>
      <c r="B393" s="34" t="s">
        <v>93</v>
      </c>
      <c r="C393" s="48" t="s">
        <v>471</v>
      </c>
      <c r="D393" s="35" t="s">
        <v>189</v>
      </c>
      <c r="E393" s="29">
        <v>1</v>
      </c>
      <c r="F393" s="63" t="s">
        <v>509</v>
      </c>
      <c r="G393" s="27">
        <v>0</v>
      </c>
      <c r="H393" s="27">
        <v>1532.08</v>
      </c>
      <c r="I393" s="28">
        <f t="shared" si="12"/>
        <v>1532.08</v>
      </c>
      <c r="J393" s="13"/>
      <c r="K393" s="13"/>
      <c r="L393" s="13"/>
      <c r="M393" s="13"/>
      <c r="N393" s="13"/>
      <c r="O393" s="13"/>
      <c r="P393" s="13"/>
      <c r="Q393" s="13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75" t="s">
        <v>192</v>
      </c>
      <c r="B394" s="34" t="s">
        <v>93</v>
      </c>
      <c r="C394" s="71" t="s">
        <v>192</v>
      </c>
      <c r="D394" s="35" t="s">
        <v>192</v>
      </c>
      <c r="E394" s="29">
        <v>1</v>
      </c>
      <c r="F394" s="72" t="s">
        <v>192</v>
      </c>
      <c r="G394" s="27">
        <v>0</v>
      </c>
      <c r="H394" s="27">
        <v>0</v>
      </c>
      <c r="I394" s="28">
        <f t="shared" si="12"/>
        <v>0</v>
      </c>
      <c r="J394" s="13"/>
      <c r="K394" s="13"/>
      <c r="L394" s="13"/>
      <c r="M394" s="13"/>
      <c r="N394" s="13"/>
      <c r="O394" s="13"/>
      <c r="P394" s="13"/>
      <c r="Q394" s="13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75" t="s">
        <v>192</v>
      </c>
      <c r="B395" s="34" t="s">
        <v>93</v>
      </c>
      <c r="C395" s="71" t="s">
        <v>192</v>
      </c>
      <c r="D395" s="35" t="s">
        <v>192</v>
      </c>
      <c r="E395" s="29">
        <v>1</v>
      </c>
      <c r="F395" s="72" t="s">
        <v>192</v>
      </c>
      <c r="G395" s="27">
        <v>0</v>
      </c>
      <c r="H395" s="27">
        <v>0</v>
      </c>
      <c r="I395" s="28">
        <f t="shared" si="12"/>
        <v>0</v>
      </c>
      <c r="J395" s="13"/>
      <c r="K395" s="13"/>
      <c r="L395" s="13"/>
      <c r="M395" s="13"/>
      <c r="N395" s="13"/>
      <c r="O395" s="13"/>
      <c r="P395" s="13"/>
      <c r="Q395" s="13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70" t="s">
        <v>526</v>
      </c>
      <c r="B396" s="34" t="s">
        <v>93</v>
      </c>
      <c r="C396" s="48" t="s">
        <v>185</v>
      </c>
      <c r="D396" s="35" t="s">
        <v>189</v>
      </c>
      <c r="E396" s="29">
        <v>1</v>
      </c>
      <c r="F396" s="63" t="s">
        <v>510</v>
      </c>
      <c r="G396" s="27">
        <v>0</v>
      </c>
      <c r="H396" s="27">
        <v>1532.08</v>
      </c>
      <c r="I396" s="28">
        <f t="shared" si="12"/>
        <v>1532.08</v>
      </c>
      <c r="J396" s="13"/>
      <c r="K396" s="13"/>
      <c r="L396" s="13"/>
      <c r="M396" s="13"/>
      <c r="N396" s="13"/>
      <c r="O396" s="13"/>
      <c r="P396" s="13"/>
      <c r="Q396" s="13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75" t="s">
        <v>192</v>
      </c>
      <c r="B397" s="34" t="s">
        <v>93</v>
      </c>
      <c r="C397" s="71" t="s">
        <v>192</v>
      </c>
      <c r="D397" s="35" t="s">
        <v>192</v>
      </c>
      <c r="E397" s="29">
        <v>1</v>
      </c>
      <c r="F397" s="72" t="s">
        <v>192</v>
      </c>
      <c r="G397" s="27">
        <v>0</v>
      </c>
      <c r="H397" s="27">
        <v>0</v>
      </c>
      <c r="I397" s="28">
        <f t="shared" si="12"/>
        <v>0</v>
      </c>
      <c r="J397" s="13"/>
      <c r="K397" s="13"/>
      <c r="L397" s="13"/>
      <c r="M397" s="13"/>
      <c r="N397" s="13"/>
      <c r="O397" s="13"/>
      <c r="P397" s="13"/>
      <c r="Q397" s="13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61" t="s">
        <v>529</v>
      </c>
      <c r="B398" s="34" t="s">
        <v>97</v>
      </c>
      <c r="C398" s="52" t="s">
        <v>192</v>
      </c>
      <c r="D398" s="35" t="s">
        <v>192</v>
      </c>
      <c r="E398" s="29">
        <v>1</v>
      </c>
      <c r="F398" s="64" t="s">
        <v>192</v>
      </c>
      <c r="G398" s="103">
        <v>0</v>
      </c>
      <c r="H398" s="103">
        <v>0</v>
      </c>
      <c r="I398" s="99">
        <f t="shared" si="12"/>
        <v>0</v>
      </c>
      <c r="J398" s="13"/>
      <c r="K398" s="13"/>
      <c r="L398" s="13"/>
      <c r="M398" s="13"/>
      <c r="N398" s="13"/>
      <c r="O398" s="13"/>
      <c r="P398" s="13"/>
      <c r="Q398" s="13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1" t="s">
        <v>529</v>
      </c>
      <c r="B399" s="34" t="s">
        <v>97</v>
      </c>
      <c r="C399" s="48" t="s">
        <v>528</v>
      </c>
      <c r="D399" s="35" t="s">
        <v>189</v>
      </c>
      <c r="E399" s="29">
        <v>1</v>
      </c>
      <c r="F399" s="63" t="s">
        <v>527</v>
      </c>
      <c r="G399" s="27">
        <v>0</v>
      </c>
      <c r="H399" s="27">
        <v>623.15</v>
      </c>
      <c r="I399" s="28">
        <f t="shared" si="12"/>
        <v>623.15</v>
      </c>
      <c r="J399" s="13"/>
      <c r="K399" s="13"/>
      <c r="L399" s="13"/>
      <c r="M399" s="13"/>
      <c r="N399" s="13"/>
      <c r="O399" s="13"/>
      <c r="P399" s="13"/>
      <c r="Q399" s="13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ht="45" x14ac:dyDescent="0.2">
      <c r="A400" s="41" t="s">
        <v>84</v>
      </c>
      <c r="B400" s="41" t="s">
        <v>85</v>
      </c>
      <c r="C400" s="21" t="s">
        <v>86</v>
      </c>
      <c r="D400" s="21" t="s">
        <v>87</v>
      </c>
      <c r="E400" s="21" t="s">
        <v>88</v>
      </c>
      <c r="F400" s="30"/>
      <c r="G400" s="21" t="s">
        <v>89</v>
      </c>
      <c r="H400" s="21" t="s">
        <v>90</v>
      </c>
      <c r="I400" s="21" t="s">
        <v>91</v>
      </c>
      <c r="J400" s="13"/>
      <c r="K400" s="13"/>
      <c r="L400" s="13"/>
      <c r="M400" s="13"/>
      <c r="N400" s="13"/>
      <c r="O400" s="13"/>
      <c r="P400" s="13"/>
      <c r="Q400" s="13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1:30" x14ac:dyDescent="0.2">
      <c r="A401" s="36" t="s">
        <v>92</v>
      </c>
      <c r="B401" s="37" t="s">
        <v>93</v>
      </c>
      <c r="C401" s="16">
        <f>SUMIFS($E$367:$E$399,$B$367:$B$399,"FGS-1",$D$367:$D$399,"&lt;&gt;VAGO")</f>
        <v>16</v>
      </c>
      <c r="D401" s="16">
        <f>SUMIFS($E$367:$E$399,$B$367:$B$399,"FGS-1",$D$367:$D$399,"VAGO")</f>
        <v>14</v>
      </c>
      <c r="E401" s="16">
        <f t="shared" ref="E401:E406" si="13">C401+D401</f>
        <v>30</v>
      </c>
      <c r="F401" s="17"/>
      <c r="G401" s="28">
        <f>SUMIF($B$367:$B$399,"FGS-1",$G$367:$G$399)</f>
        <v>0</v>
      </c>
      <c r="H401" s="28">
        <f>SUMIF($B$367:$B$399,"FGS-1",$G$367:$G$399)</f>
        <v>0</v>
      </c>
      <c r="I401" s="28">
        <f>SUMIF($B$367:$B$399,"FGS-1",$G$367:$G$399)</f>
        <v>0</v>
      </c>
      <c r="J401" s="13"/>
      <c r="K401" s="13"/>
      <c r="L401" s="13"/>
      <c r="M401" s="13"/>
      <c r="N401" s="13"/>
      <c r="O401" s="13"/>
      <c r="P401" s="13"/>
      <c r="Q401" s="13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</row>
    <row r="402" spans="1:30" x14ac:dyDescent="0.2">
      <c r="A402" s="36" t="s">
        <v>94</v>
      </c>
      <c r="B402" s="37" t="s">
        <v>95</v>
      </c>
      <c r="C402" s="16">
        <f>SUMIFS($E$367:$E$399,$B$367:$B$399,"FGS-2",$D$367:$D$399,"&lt;&gt;VAGO")</f>
        <v>0</v>
      </c>
      <c r="D402" s="16">
        <f>SUMIFS($E$367:$E$399,$B$367:$B$399,"FGS-2",$D$367:$D$399,"VAGO")</f>
        <v>0</v>
      </c>
      <c r="E402" s="16">
        <f t="shared" si="13"/>
        <v>0</v>
      </c>
      <c r="F402" s="19"/>
      <c r="G402" s="28">
        <f>SUMIF($B$367:$B$399,"FGS-2",$G$367:$G$399)</f>
        <v>0</v>
      </c>
      <c r="H402" s="28">
        <f>SUMIF($B$367:$B$399,"FGS-2",$G$367:$G$399)</f>
        <v>0</v>
      </c>
      <c r="I402" s="28">
        <f>SUMIF($B$367:$B$399,"FGS-2",$G$367:$G$399)</f>
        <v>0</v>
      </c>
      <c r="J402" s="13"/>
      <c r="K402" s="13"/>
      <c r="L402" s="13"/>
      <c r="M402" s="13"/>
      <c r="N402" s="13"/>
      <c r="O402" s="13"/>
      <c r="P402" s="13"/>
      <c r="Q402" s="13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</row>
    <row r="403" spans="1:30" x14ac:dyDescent="0.2">
      <c r="A403" s="36" t="s">
        <v>96</v>
      </c>
      <c r="B403" s="37" t="s">
        <v>97</v>
      </c>
      <c r="C403" s="16">
        <f>SUMIFS($E$367:$E$399,$B$367:$B$399,"FGS-3",$D$367:$D$399,"&lt;&gt;VAGO")</f>
        <v>1</v>
      </c>
      <c r="D403" s="16">
        <f>SUMIFS($E$367:$E$399,$B$367:$B$399,"FGS-3",$D$367:$D$399,"VAGO")</f>
        <v>1</v>
      </c>
      <c r="E403" s="16">
        <f t="shared" si="13"/>
        <v>2</v>
      </c>
      <c r="F403" s="19"/>
      <c r="G403" s="28">
        <f>SUMIF($B$367:$B$399,"FGS-3",$G$367:$G$399)</f>
        <v>0</v>
      </c>
      <c r="H403" s="28">
        <f>SUMIF($B$367:$B$399,"FGS-3",$G$367:$G$399)</f>
        <v>0</v>
      </c>
      <c r="I403" s="28">
        <f>SUMIF($B$367:$B$399,"FGS-3",$G$367:$G$399)</f>
        <v>0</v>
      </c>
      <c r="J403" s="13"/>
      <c r="K403" s="13"/>
      <c r="L403" s="13"/>
      <c r="M403" s="13"/>
      <c r="N403" s="13"/>
      <c r="O403" s="13"/>
      <c r="P403" s="13"/>
      <c r="Q403" s="13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</row>
    <row r="404" spans="1:30" x14ac:dyDescent="0.2">
      <c r="A404" s="38" t="s">
        <v>98</v>
      </c>
      <c r="B404" s="39" t="s">
        <v>99</v>
      </c>
      <c r="C404" s="16">
        <f>SUMIFS($E$367:$E$399,$B$367:$B$399,"FGA-1",$D$367:$D$399,"&lt;&gt;VAGO")</f>
        <v>0</v>
      </c>
      <c r="D404" s="16">
        <f>SUMIFS($E$367:$E$399,$B$367:$B$399,"FGA-1",$D$367:$D$399,"VAGO")</f>
        <v>1</v>
      </c>
      <c r="E404" s="16">
        <f t="shared" si="13"/>
        <v>1</v>
      </c>
      <c r="F404" s="20"/>
      <c r="G404" s="28">
        <f>SUMIF($B$367:$B$399,"FGA-1",$G$367:$G$399)</f>
        <v>0</v>
      </c>
      <c r="H404" s="28">
        <f>SUMIF($B$367:$B$399,"FGA-1",$G$367:$G$399)</f>
        <v>0</v>
      </c>
      <c r="I404" s="28">
        <f>SUMIF($B$367:$B$399,"FGA-1",$G$367:$G$399)</f>
        <v>0</v>
      </c>
      <c r="J404" s="13"/>
      <c r="K404" s="13"/>
      <c r="L404" s="13"/>
      <c r="M404" s="13"/>
      <c r="N404" s="13"/>
      <c r="O404" s="13"/>
      <c r="P404" s="13"/>
      <c r="Q404" s="13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</row>
    <row r="405" spans="1:30" x14ac:dyDescent="0.2">
      <c r="A405" s="36" t="s">
        <v>100</v>
      </c>
      <c r="B405" s="37" t="s">
        <v>101</v>
      </c>
      <c r="C405" s="16">
        <f>SUMIFS($E$367:$E$399,$B$367:$B$399,"FGA-2",$D$367:$D$399,"&lt;&gt;VAGO")</f>
        <v>0</v>
      </c>
      <c r="D405" s="16">
        <f>SUMIFS($E$367:$E$399,$B$367:$B$399,"FGA-2",$D$367:$D$399,"VAGO")</f>
        <v>0</v>
      </c>
      <c r="E405" s="16">
        <f t="shared" si="13"/>
        <v>0</v>
      </c>
      <c r="F405" s="20"/>
      <c r="G405" s="28">
        <f>SUMIF($B$367:$B$399,"FGA-2",$G$367:$G$399)</f>
        <v>0</v>
      </c>
      <c r="H405" s="28">
        <f>SUMIF($B$367:$B$399,"FGA-2",$G$367:$G$399)</f>
        <v>0</v>
      </c>
      <c r="I405" s="28">
        <f>SUMIF($B$367:$B$399,"FGA-2",$G$367:$G$399)</f>
        <v>0</v>
      </c>
      <c r="J405" s="13"/>
      <c r="K405" s="13"/>
      <c r="L405" s="13"/>
      <c r="M405" s="13"/>
      <c r="N405" s="13"/>
      <c r="O405" s="13"/>
      <c r="P405" s="13"/>
      <c r="Q405" s="13"/>
      <c r="R405" s="25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</row>
    <row r="406" spans="1:30" x14ac:dyDescent="0.2">
      <c r="A406" s="36" t="s">
        <v>102</v>
      </c>
      <c r="B406" s="37" t="s">
        <v>103</v>
      </c>
      <c r="C406" s="16">
        <f>SUMIFS($E$367:$E$399,$B$367:$B$399,"FGA-3",$D$367:$D$399,"&lt;&gt;VAGO")</f>
        <v>0</v>
      </c>
      <c r="D406" s="16">
        <f>SUMIFS($E$367:$E$399,$B$367:$B$399,"FGA-3",$D$367:$D$399,"VAGO")</f>
        <v>0</v>
      </c>
      <c r="E406" s="16">
        <f t="shared" si="13"/>
        <v>0</v>
      </c>
      <c r="F406" s="19"/>
      <c r="G406" s="28">
        <f>SUMIF($B$367:$B$399,"FGA-3",$G$367:$G$399)</f>
        <v>0</v>
      </c>
      <c r="H406" s="28">
        <f>SUMIF($B$367:$B$399,"FGA-3",$G$367:$G$399)</f>
        <v>0</v>
      </c>
      <c r="I406" s="28">
        <f>SUMIF($B$367:$B$399,"FGA-3",$G$367:$G$399)</f>
        <v>0</v>
      </c>
      <c r="J406" s="13"/>
      <c r="K406" s="13"/>
      <c r="L406" s="13"/>
      <c r="M406" s="13"/>
      <c r="N406" s="13"/>
      <c r="O406" s="13"/>
      <c r="P406" s="13"/>
      <c r="Q406" s="13"/>
      <c r="R406" s="31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1:30" ht="30" x14ac:dyDescent="0.2">
      <c r="A407" s="41" t="s">
        <v>104</v>
      </c>
      <c r="B407" s="30"/>
      <c r="C407" s="21">
        <f t="shared" ref="C407:E407" si="14">SUM(C401:C406)</f>
        <v>17</v>
      </c>
      <c r="D407" s="21">
        <f t="shared" si="14"/>
        <v>16</v>
      </c>
      <c r="E407" s="21">
        <f t="shared" si="14"/>
        <v>33</v>
      </c>
      <c r="F407" s="30"/>
      <c r="G407" s="32">
        <f t="shared" ref="G407:I407" si="15">SUM(G401:G406)</f>
        <v>0</v>
      </c>
      <c r="H407" s="32">
        <f t="shared" si="15"/>
        <v>0</v>
      </c>
      <c r="I407" s="32">
        <f t="shared" si="15"/>
        <v>0</v>
      </c>
      <c r="J407" s="13"/>
      <c r="K407" s="13"/>
      <c r="L407" s="13"/>
      <c r="M407" s="13"/>
      <c r="N407" s="13"/>
      <c r="O407" s="13"/>
      <c r="P407" s="13"/>
      <c r="Q407" s="13"/>
      <c r="R407" s="31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1:30" ht="33" customHeight="1" x14ac:dyDescent="0.2">
      <c r="A408" s="23"/>
      <c r="B408" s="23"/>
      <c r="C408" s="23"/>
      <c r="D408" s="23"/>
      <c r="E408" s="23"/>
      <c r="F408" s="23"/>
      <c r="G408" s="23"/>
      <c r="H408" s="23"/>
      <c r="I408" s="40"/>
      <c r="J408" s="40"/>
      <c r="K408" s="6"/>
      <c r="L408" s="40"/>
      <c r="M408" s="40"/>
      <c r="N408" s="40"/>
      <c r="O408" s="40"/>
      <c r="P408" s="40"/>
      <c r="Q408" s="40"/>
      <c r="R408" s="25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</row>
    <row r="409" spans="1:30" ht="45" x14ac:dyDescent="0.2">
      <c r="A409" s="41"/>
      <c r="B409" s="41"/>
      <c r="C409" s="21" t="s">
        <v>105</v>
      </c>
      <c r="D409" s="21" t="s">
        <v>106</v>
      </c>
      <c r="E409" s="21" t="s">
        <v>107</v>
      </c>
      <c r="F409" s="15"/>
      <c r="G409" s="21" t="s">
        <v>108</v>
      </c>
      <c r="H409" s="21" t="s">
        <v>109</v>
      </c>
      <c r="I409" s="21" t="s">
        <v>110</v>
      </c>
      <c r="J409" s="40"/>
      <c r="K409" s="6"/>
      <c r="L409" s="40"/>
      <c r="M409" s="40"/>
      <c r="N409" s="40"/>
      <c r="O409" s="40"/>
      <c r="P409" s="40"/>
      <c r="Q409" s="40"/>
      <c r="R409" s="25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</row>
    <row r="410" spans="1:30" ht="30" x14ac:dyDescent="0.2">
      <c r="A410" s="41" t="s">
        <v>111</v>
      </c>
      <c r="B410" s="15"/>
      <c r="C410" s="21">
        <f>SUM(C340+C363+C407)</f>
        <v>222</v>
      </c>
      <c r="D410" s="21">
        <f>SUM(D340+D363+D407)</f>
        <v>127</v>
      </c>
      <c r="E410" s="21">
        <f>SUM(E340+E363+E407)</f>
        <v>349</v>
      </c>
      <c r="F410" s="15"/>
      <c r="G410" s="32">
        <f>SUM(H340+G363+G407)</f>
        <v>237339.70999999993</v>
      </c>
      <c r="H410" s="32">
        <f>SUM(I340+H363+H407)</f>
        <v>1090254.0599999994</v>
      </c>
      <c r="I410" s="32">
        <f>SUM(J340+I363+I407)</f>
        <v>1327593.7700000005</v>
      </c>
      <c r="J410" s="40"/>
      <c r="K410" s="6"/>
      <c r="L410" s="40"/>
      <c r="M410" s="40"/>
      <c r="N410" s="40"/>
      <c r="O410" s="40"/>
      <c r="P410" s="40"/>
      <c r="Q410" s="40"/>
      <c r="R410" s="25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</row>
    <row r="411" spans="1:30" ht="30" customHeight="1" x14ac:dyDescent="0.2">
      <c r="A411" s="23"/>
      <c r="B411" s="23"/>
      <c r="C411" s="23"/>
      <c r="D411" s="23"/>
      <c r="E411" s="23"/>
      <c r="F411" s="23"/>
      <c r="G411" s="23"/>
      <c r="H411" s="23"/>
      <c r="I411" s="40"/>
      <c r="J411" s="40"/>
      <c r="K411" s="6"/>
      <c r="L411" s="40"/>
      <c r="M411" s="40"/>
      <c r="N411" s="40"/>
      <c r="O411" s="40"/>
      <c r="P411" s="40"/>
      <c r="Q411" s="40"/>
      <c r="R411" s="25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</row>
    <row r="412" spans="1:30" x14ac:dyDescent="0.2">
      <c r="A412" s="237" t="s">
        <v>112</v>
      </c>
      <c r="B412" s="232"/>
      <c r="C412" s="232"/>
      <c r="D412" s="232"/>
      <c r="E412" s="232"/>
      <c r="F412" s="233"/>
      <c r="G412" s="13"/>
      <c r="H412" s="23"/>
      <c r="I412" s="23"/>
      <c r="J412" s="23"/>
      <c r="K412" s="13"/>
      <c r="L412" s="23"/>
      <c r="M412" s="40"/>
      <c r="N412" s="40"/>
      <c r="O412" s="40"/>
      <c r="P412" s="40"/>
      <c r="Q412" s="40"/>
      <c r="R412" s="25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</row>
    <row r="413" spans="1:30" x14ac:dyDescent="0.2">
      <c r="A413" s="240" t="s">
        <v>113</v>
      </c>
      <c r="B413" s="232"/>
      <c r="C413" s="232"/>
      <c r="D413" s="232"/>
      <c r="E413" s="232"/>
      <c r="F413" s="233"/>
      <c r="G413" s="13"/>
      <c r="H413" s="23"/>
      <c r="I413" s="23"/>
      <c r="J413" s="23"/>
      <c r="K413" s="23"/>
      <c r="L413" s="23"/>
      <c r="M413" s="40"/>
      <c r="N413" s="40"/>
      <c r="O413" s="40"/>
      <c r="P413" s="40"/>
      <c r="Q413" s="40"/>
      <c r="R413" s="25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</row>
    <row r="414" spans="1:30" x14ac:dyDescent="0.2">
      <c r="A414" s="240" t="s">
        <v>114</v>
      </c>
      <c r="B414" s="232"/>
      <c r="C414" s="232"/>
      <c r="D414" s="232"/>
      <c r="E414" s="232"/>
      <c r="F414" s="233"/>
      <c r="G414" s="13"/>
      <c r="H414" s="23"/>
      <c r="I414" s="23"/>
      <c r="J414" s="23"/>
      <c r="K414" s="23"/>
      <c r="L414" s="23"/>
      <c r="M414" s="40"/>
      <c r="N414" s="40"/>
      <c r="O414" s="40"/>
      <c r="P414" s="40"/>
      <c r="Q414" s="40"/>
      <c r="R414" s="25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</row>
    <row r="415" spans="1:30" x14ac:dyDescent="0.2">
      <c r="A415" s="245" t="s">
        <v>115</v>
      </c>
      <c r="B415" s="232"/>
      <c r="C415" s="232"/>
      <c r="D415" s="232"/>
      <c r="E415" s="232"/>
      <c r="F415" s="233"/>
      <c r="G415" s="13"/>
      <c r="H415" s="23"/>
      <c r="I415" s="23"/>
      <c r="J415" s="23"/>
      <c r="K415" s="23"/>
      <c r="L415" s="23"/>
      <c r="M415" s="40"/>
      <c r="N415" s="40"/>
      <c r="O415" s="40"/>
      <c r="P415" s="40"/>
      <c r="Q415" s="40"/>
      <c r="R415" s="25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</row>
    <row r="416" spans="1:30" x14ac:dyDescent="0.2">
      <c r="A416" s="245" t="s">
        <v>116</v>
      </c>
      <c r="B416" s="232"/>
      <c r="C416" s="232"/>
      <c r="D416" s="232"/>
      <c r="E416" s="232"/>
      <c r="F416" s="233"/>
      <c r="G416" s="13"/>
      <c r="H416" s="23"/>
      <c r="I416" s="23"/>
      <c r="J416" s="23"/>
      <c r="K416" s="23"/>
      <c r="L416" s="23"/>
      <c r="M416" s="40"/>
      <c r="N416" s="40"/>
      <c r="O416" s="40"/>
      <c r="P416" s="40"/>
      <c r="Q416" s="40"/>
      <c r="R416" s="25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</row>
    <row r="417" spans="1:30" x14ac:dyDescent="0.2">
      <c r="A417" s="245" t="s">
        <v>117</v>
      </c>
      <c r="B417" s="232"/>
      <c r="C417" s="232"/>
      <c r="D417" s="232"/>
      <c r="E417" s="232"/>
      <c r="F417" s="233"/>
      <c r="G417" s="13"/>
      <c r="H417" s="23"/>
      <c r="I417" s="23"/>
      <c r="J417" s="23"/>
      <c r="K417" s="23"/>
      <c r="L417" s="23"/>
      <c r="M417" s="40"/>
      <c r="N417" s="40"/>
      <c r="O417" s="40"/>
      <c r="P417" s="40"/>
      <c r="Q417" s="40"/>
      <c r="R417" s="25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</row>
    <row r="418" spans="1:30" x14ac:dyDescent="0.2">
      <c r="A418" s="245"/>
      <c r="B418" s="232"/>
      <c r="C418" s="232"/>
      <c r="D418" s="232"/>
      <c r="E418" s="232"/>
      <c r="F418" s="233"/>
      <c r="G418" s="13"/>
      <c r="H418" s="23"/>
      <c r="I418" s="23"/>
      <c r="J418" s="23"/>
      <c r="K418" s="23"/>
      <c r="L418" s="23"/>
      <c r="M418" s="40"/>
      <c r="N418" s="40"/>
      <c r="O418" s="40"/>
      <c r="P418" s="40"/>
      <c r="Q418" s="40"/>
      <c r="R418" s="25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</row>
    <row r="419" spans="1:30" x14ac:dyDescent="0.2">
      <c r="A419" s="245"/>
      <c r="B419" s="232"/>
      <c r="C419" s="232"/>
      <c r="D419" s="232"/>
      <c r="E419" s="232"/>
      <c r="F419" s="233"/>
      <c r="G419" s="13"/>
      <c r="H419" s="23"/>
      <c r="I419" s="23"/>
      <c r="J419" s="23"/>
      <c r="K419" s="23"/>
      <c r="L419" s="23"/>
      <c r="M419" s="40"/>
      <c r="N419" s="40"/>
      <c r="O419" s="40"/>
      <c r="P419" s="40"/>
      <c r="Q419" s="40"/>
      <c r="R419" s="25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</row>
    <row r="420" spans="1:30" x14ac:dyDescent="0.2">
      <c r="A420" s="234"/>
      <c r="B420" s="232"/>
      <c r="C420" s="232"/>
      <c r="D420" s="232"/>
      <c r="E420" s="232"/>
      <c r="F420" s="233"/>
      <c r="G420" s="13"/>
      <c r="H420" s="23"/>
      <c r="I420" s="23"/>
      <c r="J420" s="23"/>
      <c r="K420" s="23"/>
      <c r="L420" s="23"/>
      <c r="M420" s="40"/>
      <c r="N420" s="40"/>
      <c r="O420" s="40"/>
      <c r="P420" s="40"/>
      <c r="Q420" s="40"/>
      <c r="R420" s="25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</row>
    <row r="421" spans="1:30" x14ac:dyDescent="0.2">
      <c r="A421" s="234"/>
      <c r="B421" s="232"/>
      <c r="C421" s="232"/>
      <c r="D421" s="232"/>
      <c r="E421" s="232"/>
      <c r="F421" s="233"/>
      <c r="G421" s="13"/>
      <c r="H421" s="23"/>
      <c r="I421" s="23"/>
      <c r="J421" s="23"/>
      <c r="K421" s="23"/>
      <c r="L421" s="23"/>
      <c r="M421" s="40"/>
      <c r="N421" s="40"/>
      <c r="O421" s="40"/>
      <c r="P421" s="40"/>
      <c r="Q421" s="40"/>
      <c r="R421" s="25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</row>
    <row r="422" spans="1:30" x14ac:dyDescent="0.2">
      <c r="A422" s="234"/>
      <c r="B422" s="232"/>
      <c r="C422" s="232"/>
      <c r="D422" s="232"/>
      <c r="E422" s="232"/>
      <c r="F422" s="233"/>
      <c r="G422" s="13"/>
      <c r="H422" s="23"/>
      <c r="I422" s="23"/>
      <c r="J422" s="23"/>
      <c r="K422" s="23"/>
      <c r="L422" s="23"/>
      <c r="M422" s="40"/>
      <c r="N422" s="40"/>
      <c r="O422" s="40"/>
      <c r="P422" s="40"/>
      <c r="Q422" s="40"/>
      <c r="R422" s="25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</row>
    <row r="423" spans="1:30" x14ac:dyDescent="0.2">
      <c r="A423" s="234"/>
      <c r="B423" s="232"/>
      <c r="C423" s="232"/>
      <c r="D423" s="232"/>
      <c r="E423" s="232"/>
      <c r="F423" s="233"/>
      <c r="G423" s="13"/>
      <c r="H423" s="23"/>
      <c r="I423" s="23"/>
      <c r="J423" s="23"/>
      <c r="K423" s="23"/>
      <c r="L423" s="23"/>
      <c r="M423" s="40"/>
      <c r="N423" s="40"/>
      <c r="O423" s="40"/>
      <c r="P423" s="40"/>
      <c r="Q423" s="40"/>
      <c r="R423" s="25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</row>
    <row r="424" spans="1:30" x14ac:dyDescent="0.2">
      <c r="A424" s="234"/>
      <c r="B424" s="232"/>
      <c r="C424" s="232"/>
      <c r="D424" s="232"/>
      <c r="E424" s="232"/>
      <c r="F424" s="233"/>
      <c r="G424" s="13"/>
      <c r="H424" s="23"/>
      <c r="I424" s="23"/>
      <c r="J424" s="23"/>
      <c r="K424" s="23"/>
      <c r="L424" s="23"/>
      <c r="M424" s="40"/>
      <c r="N424" s="40"/>
      <c r="O424" s="40"/>
      <c r="P424" s="40"/>
      <c r="Q424" s="40"/>
      <c r="R424" s="25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</row>
    <row r="425" spans="1:30" ht="32.25" customHeight="1" x14ac:dyDescent="0.2">
      <c r="A425" s="235"/>
      <c r="B425" s="236"/>
      <c r="C425" s="236"/>
      <c r="D425" s="236"/>
      <c r="E425" s="236"/>
      <c r="F425" s="236"/>
      <c r="G425" s="13"/>
      <c r="H425" s="23"/>
      <c r="I425" s="23"/>
      <c r="J425" s="23"/>
      <c r="K425" s="23"/>
      <c r="L425" s="23"/>
      <c r="M425" s="40"/>
      <c r="N425" s="40"/>
      <c r="O425" s="40"/>
      <c r="P425" s="40"/>
      <c r="Q425" s="40"/>
      <c r="R425" s="25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</row>
    <row r="426" spans="1:30" x14ac:dyDescent="0.2">
      <c r="A426" s="237" t="s">
        <v>118</v>
      </c>
      <c r="B426" s="232"/>
      <c r="C426" s="232"/>
      <c r="D426" s="232"/>
      <c r="E426" s="232"/>
      <c r="F426" s="233"/>
      <c r="G426" s="13"/>
      <c r="H426" s="23"/>
      <c r="I426" s="23"/>
      <c r="J426" s="23"/>
      <c r="K426" s="23"/>
      <c r="L426" s="23"/>
      <c r="M426" s="40"/>
      <c r="N426" s="40"/>
      <c r="O426" s="40"/>
      <c r="P426" s="40"/>
      <c r="Q426" s="40"/>
      <c r="R426" s="25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</row>
    <row r="427" spans="1:30" x14ac:dyDescent="0.2">
      <c r="A427" s="238" t="s">
        <v>119</v>
      </c>
      <c r="B427" s="232"/>
      <c r="C427" s="232"/>
      <c r="D427" s="232"/>
      <c r="E427" s="232"/>
      <c r="F427" s="233"/>
      <c r="G427" s="13"/>
      <c r="H427" s="23"/>
      <c r="I427" s="23"/>
      <c r="J427" s="23"/>
      <c r="K427" s="23"/>
      <c r="L427" s="23"/>
      <c r="M427" s="40"/>
      <c r="N427" s="40"/>
      <c r="O427" s="40"/>
      <c r="P427" s="40"/>
      <c r="Q427" s="40"/>
      <c r="R427" s="25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</row>
    <row r="428" spans="1:30" x14ac:dyDescent="0.2">
      <c r="A428" s="231" t="s">
        <v>120</v>
      </c>
      <c r="B428" s="232"/>
      <c r="C428" s="232"/>
      <c r="D428" s="232"/>
      <c r="E428" s="232"/>
      <c r="F428" s="233"/>
      <c r="G428" s="13"/>
      <c r="H428" s="23"/>
      <c r="I428" s="23"/>
      <c r="J428" s="23"/>
      <c r="K428" s="23"/>
      <c r="L428" s="23"/>
      <c r="M428" s="40"/>
      <c r="N428" s="40"/>
      <c r="O428" s="40"/>
      <c r="P428" s="40"/>
      <c r="Q428" s="40"/>
      <c r="R428" s="25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</row>
    <row r="429" spans="1:30" x14ac:dyDescent="0.2">
      <c r="A429" s="231" t="s">
        <v>121</v>
      </c>
      <c r="B429" s="232"/>
      <c r="C429" s="232"/>
      <c r="D429" s="232"/>
      <c r="E429" s="232"/>
      <c r="F429" s="233"/>
      <c r="G429" s="13"/>
      <c r="H429" s="23"/>
      <c r="I429" s="23"/>
      <c r="J429" s="23"/>
      <c r="K429" s="23"/>
      <c r="L429" s="23"/>
      <c r="M429" s="40"/>
      <c r="N429" s="40"/>
      <c r="O429" s="40"/>
      <c r="P429" s="40"/>
      <c r="Q429" s="40"/>
      <c r="R429" s="25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</row>
    <row r="430" spans="1:30" x14ac:dyDescent="0.2">
      <c r="A430" s="231" t="s">
        <v>122</v>
      </c>
      <c r="B430" s="232"/>
      <c r="C430" s="232"/>
      <c r="D430" s="232"/>
      <c r="E430" s="232"/>
      <c r="F430" s="233"/>
      <c r="G430" s="13"/>
      <c r="H430" s="23"/>
      <c r="I430" s="23"/>
      <c r="J430" s="23"/>
      <c r="K430" s="23"/>
      <c r="L430" s="23"/>
      <c r="M430" s="40"/>
      <c r="N430" s="40"/>
      <c r="O430" s="40"/>
      <c r="P430" s="40"/>
      <c r="Q430" s="40"/>
      <c r="R430" s="25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</row>
    <row r="431" spans="1:30" x14ac:dyDescent="0.2">
      <c r="A431" s="231" t="s">
        <v>123</v>
      </c>
      <c r="B431" s="232"/>
      <c r="C431" s="232"/>
      <c r="D431" s="232"/>
      <c r="E431" s="232"/>
      <c r="F431" s="233"/>
      <c r="G431" s="13"/>
      <c r="H431" s="23"/>
      <c r="I431" s="23"/>
      <c r="J431" s="23"/>
      <c r="K431" s="23"/>
      <c r="L431" s="23"/>
      <c r="M431" s="40"/>
      <c r="N431" s="40"/>
      <c r="O431" s="40"/>
      <c r="P431" s="40"/>
      <c r="Q431" s="40"/>
      <c r="R431" s="25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</row>
    <row r="432" spans="1:30" x14ac:dyDescent="0.2">
      <c r="A432" s="231" t="s">
        <v>124</v>
      </c>
      <c r="B432" s="232"/>
      <c r="C432" s="232"/>
      <c r="D432" s="232"/>
      <c r="E432" s="232"/>
      <c r="F432" s="233"/>
      <c r="G432" s="13"/>
      <c r="H432" s="23"/>
      <c r="I432" s="23"/>
      <c r="J432" s="23"/>
      <c r="K432" s="23"/>
      <c r="L432" s="23"/>
      <c r="M432" s="40"/>
      <c r="N432" s="40"/>
      <c r="O432" s="40"/>
      <c r="P432" s="40"/>
      <c r="Q432" s="40"/>
      <c r="R432" s="25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</row>
    <row r="433" spans="1:30" x14ac:dyDescent="0.2">
      <c r="A433" s="231" t="s">
        <v>125</v>
      </c>
      <c r="B433" s="232"/>
      <c r="C433" s="232"/>
      <c r="D433" s="232"/>
      <c r="E433" s="232"/>
      <c r="F433" s="233"/>
      <c r="G433" s="13"/>
      <c r="H433" s="23"/>
      <c r="I433" s="23"/>
      <c r="J433" s="23"/>
      <c r="K433" s="23"/>
      <c r="L433" s="23"/>
      <c r="M433" s="40"/>
      <c r="N433" s="40"/>
      <c r="O433" s="40"/>
      <c r="P433" s="40"/>
      <c r="Q433" s="40"/>
      <c r="R433" s="25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</row>
    <row r="434" spans="1:30" x14ac:dyDescent="0.2">
      <c r="A434" s="231" t="s">
        <v>126</v>
      </c>
      <c r="B434" s="232"/>
      <c r="C434" s="232"/>
      <c r="D434" s="232"/>
      <c r="E434" s="232"/>
      <c r="F434" s="233"/>
      <c r="G434" s="13"/>
      <c r="H434" s="23"/>
      <c r="I434" s="23"/>
      <c r="J434" s="23"/>
      <c r="K434" s="23"/>
      <c r="L434" s="23"/>
      <c r="M434" s="40"/>
      <c r="N434" s="40"/>
      <c r="O434" s="40"/>
      <c r="P434" s="40"/>
      <c r="Q434" s="40"/>
      <c r="R434" s="25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</row>
    <row r="435" spans="1:30" x14ac:dyDescent="0.2">
      <c r="A435" s="231" t="s">
        <v>127</v>
      </c>
      <c r="B435" s="232"/>
      <c r="C435" s="232"/>
      <c r="D435" s="232"/>
      <c r="E435" s="232"/>
      <c r="F435" s="233"/>
      <c r="G435" s="13"/>
      <c r="H435" s="23"/>
      <c r="I435" s="23"/>
      <c r="J435" s="23"/>
      <c r="K435" s="23"/>
      <c r="L435" s="23"/>
      <c r="M435" s="40"/>
      <c r="N435" s="40"/>
      <c r="O435" s="40"/>
      <c r="P435" s="40"/>
      <c r="Q435" s="40"/>
      <c r="R435" s="25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</row>
    <row r="436" spans="1:30" x14ac:dyDescent="0.2">
      <c r="A436" s="231" t="s">
        <v>128</v>
      </c>
      <c r="B436" s="232"/>
      <c r="C436" s="232"/>
      <c r="D436" s="232"/>
      <c r="E436" s="232"/>
      <c r="F436" s="233"/>
      <c r="G436" s="13"/>
      <c r="H436" s="23"/>
      <c r="I436" s="23"/>
      <c r="J436" s="23"/>
      <c r="K436" s="23"/>
      <c r="L436" s="23"/>
      <c r="M436" s="40"/>
      <c r="N436" s="40"/>
      <c r="O436" s="40"/>
      <c r="P436" s="40"/>
      <c r="Q436" s="40"/>
      <c r="R436" s="25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</row>
    <row r="437" spans="1:30" x14ac:dyDescent="0.2">
      <c r="A437" s="231" t="s">
        <v>129</v>
      </c>
      <c r="B437" s="232"/>
      <c r="C437" s="232"/>
      <c r="D437" s="232"/>
      <c r="E437" s="232"/>
      <c r="F437" s="233"/>
      <c r="G437" s="13"/>
      <c r="H437" s="23"/>
      <c r="I437" s="23"/>
      <c r="J437" s="23"/>
      <c r="K437" s="23"/>
      <c r="L437" s="23"/>
      <c r="M437" s="40"/>
      <c r="N437" s="40"/>
      <c r="O437" s="40"/>
      <c r="P437" s="40"/>
      <c r="Q437" s="40"/>
      <c r="R437" s="25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</row>
    <row r="438" spans="1:30" x14ac:dyDescent="0.2">
      <c r="A438" s="231" t="s">
        <v>130</v>
      </c>
      <c r="B438" s="232"/>
      <c r="C438" s="232"/>
      <c r="D438" s="232"/>
      <c r="E438" s="232"/>
      <c r="F438" s="233"/>
      <c r="G438" s="13"/>
      <c r="H438" s="23"/>
      <c r="I438" s="23"/>
      <c r="J438" s="23"/>
      <c r="K438" s="23"/>
      <c r="L438" s="23"/>
      <c r="M438" s="40"/>
      <c r="N438" s="40"/>
      <c r="O438" s="40"/>
      <c r="P438" s="40"/>
      <c r="Q438" s="40"/>
      <c r="R438" s="25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</row>
    <row r="439" spans="1:30" x14ac:dyDescent="0.2">
      <c r="A439" s="231" t="s">
        <v>131</v>
      </c>
      <c r="B439" s="232"/>
      <c r="C439" s="232"/>
      <c r="D439" s="232"/>
      <c r="E439" s="232"/>
      <c r="F439" s="233"/>
      <c r="G439" s="13"/>
      <c r="H439" s="23"/>
      <c r="I439" s="23"/>
      <c r="J439" s="23"/>
      <c r="K439" s="23"/>
      <c r="L439" s="23"/>
      <c r="M439" s="40"/>
      <c r="N439" s="40"/>
      <c r="O439" s="40"/>
      <c r="P439" s="40"/>
      <c r="Q439" s="40"/>
      <c r="R439" s="25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</row>
    <row r="440" spans="1:30" x14ac:dyDescent="0.2">
      <c r="A440" s="231" t="s">
        <v>132</v>
      </c>
      <c r="B440" s="232"/>
      <c r="C440" s="232"/>
      <c r="D440" s="232"/>
      <c r="E440" s="232"/>
      <c r="F440" s="233"/>
      <c r="G440" s="13"/>
      <c r="H440" s="23"/>
      <c r="I440" s="23"/>
      <c r="J440" s="23"/>
      <c r="K440" s="23"/>
      <c r="L440" s="23"/>
      <c r="M440" s="40"/>
      <c r="N440" s="40"/>
      <c r="O440" s="40"/>
      <c r="P440" s="40"/>
      <c r="Q440" s="40"/>
      <c r="R440" s="25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</row>
    <row r="441" spans="1:30" x14ac:dyDescent="0.2">
      <c r="A441" s="231" t="s">
        <v>133</v>
      </c>
      <c r="B441" s="232"/>
      <c r="C441" s="232"/>
      <c r="D441" s="232"/>
      <c r="E441" s="232"/>
      <c r="F441" s="233"/>
      <c r="G441" s="13"/>
      <c r="H441" s="23"/>
      <c r="I441" s="23"/>
      <c r="J441" s="23"/>
      <c r="K441" s="23"/>
      <c r="L441" s="23"/>
      <c r="M441" s="40"/>
      <c r="N441" s="40"/>
      <c r="O441" s="40"/>
      <c r="P441" s="40"/>
      <c r="Q441" s="40"/>
      <c r="R441" s="25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</row>
    <row r="442" spans="1:30" x14ac:dyDescent="0.2">
      <c r="A442" s="231" t="s">
        <v>134</v>
      </c>
      <c r="B442" s="232"/>
      <c r="C442" s="232"/>
      <c r="D442" s="232"/>
      <c r="E442" s="232"/>
      <c r="F442" s="233"/>
      <c r="G442" s="13"/>
      <c r="H442" s="23"/>
      <c r="I442" s="23"/>
      <c r="J442" s="23"/>
      <c r="K442" s="23"/>
      <c r="L442" s="23"/>
      <c r="M442" s="40"/>
      <c r="N442" s="40"/>
      <c r="O442" s="40"/>
      <c r="P442" s="40"/>
      <c r="Q442" s="40"/>
      <c r="R442" s="25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</row>
    <row r="443" spans="1:30" x14ac:dyDescent="0.2">
      <c r="A443" s="231" t="s">
        <v>135</v>
      </c>
      <c r="B443" s="232"/>
      <c r="C443" s="232"/>
      <c r="D443" s="232"/>
      <c r="E443" s="232"/>
      <c r="F443" s="233"/>
      <c r="G443" s="13"/>
      <c r="H443" s="23"/>
      <c r="I443" s="23"/>
      <c r="J443" s="23"/>
      <c r="K443" s="23"/>
      <c r="L443" s="23"/>
      <c r="M443" s="40"/>
      <c r="N443" s="40"/>
      <c r="O443" s="40"/>
      <c r="P443" s="40"/>
      <c r="Q443" s="40"/>
      <c r="R443" s="25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</row>
    <row r="444" spans="1:30" x14ac:dyDescent="0.2">
      <c r="A444" s="231" t="s">
        <v>136</v>
      </c>
      <c r="B444" s="232"/>
      <c r="C444" s="232"/>
      <c r="D444" s="232"/>
      <c r="E444" s="232"/>
      <c r="F444" s="233"/>
      <c r="G444" s="13"/>
      <c r="H444" s="23"/>
      <c r="I444" s="23"/>
      <c r="J444" s="23"/>
      <c r="K444" s="23"/>
      <c r="L444" s="23"/>
      <c r="M444" s="40"/>
      <c r="N444" s="40"/>
      <c r="O444" s="40"/>
      <c r="P444" s="40"/>
      <c r="Q444" s="40"/>
      <c r="R444" s="25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</row>
    <row r="445" spans="1:30" x14ac:dyDescent="0.2">
      <c r="A445" s="231" t="s">
        <v>137</v>
      </c>
      <c r="B445" s="232"/>
      <c r="C445" s="232"/>
      <c r="D445" s="232"/>
      <c r="E445" s="232"/>
      <c r="F445" s="233"/>
      <c r="G445" s="13"/>
      <c r="H445" s="23"/>
      <c r="I445" s="23"/>
      <c r="J445" s="23"/>
      <c r="K445" s="23"/>
      <c r="L445" s="23"/>
      <c r="M445" s="40"/>
      <c r="N445" s="40"/>
      <c r="O445" s="40"/>
      <c r="P445" s="40"/>
      <c r="Q445" s="40"/>
      <c r="R445" s="25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</row>
    <row r="446" spans="1:30" x14ac:dyDescent="0.2">
      <c r="A446" s="231" t="s">
        <v>138</v>
      </c>
      <c r="B446" s="232"/>
      <c r="C446" s="232"/>
      <c r="D446" s="232"/>
      <c r="E446" s="232"/>
      <c r="F446" s="233"/>
      <c r="G446" s="13"/>
      <c r="H446" s="23"/>
      <c r="I446" s="23"/>
      <c r="J446" s="23"/>
      <c r="K446" s="23"/>
      <c r="L446" s="23"/>
      <c r="M446" s="40"/>
      <c r="N446" s="40"/>
      <c r="O446" s="40"/>
      <c r="P446" s="40"/>
      <c r="Q446" s="40"/>
      <c r="R446" s="25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</row>
    <row r="447" spans="1:30" x14ac:dyDescent="0.2">
      <c r="A447" s="231" t="s">
        <v>139</v>
      </c>
      <c r="B447" s="232"/>
      <c r="C447" s="232"/>
      <c r="D447" s="232"/>
      <c r="E447" s="232"/>
      <c r="F447" s="233"/>
      <c r="G447" s="13"/>
      <c r="H447" s="23"/>
      <c r="I447" s="23"/>
      <c r="J447" s="23"/>
      <c r="K447" s="23"/>
      <c r="L447" s="23"/>
      <c r="M447" s="40"/>
      <c r="N447" s="40"/>
      <c r="O447" s="40"/>
      <c r="P447" s="40"/>
      <c r="Q447" s="40"/>
      <c r="R447" s="25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</row>
    <row r="448" spans="1:30" x14ac:dyDescent="0.2">
      <c r="A448" s="231" t="s">
        <v>140</v>
      </c>
      <c r="B448" s="232"/>
      <c r="C448" s="232"/>
      <c r="D448" s="232"/>
      <c r="E448" s="232"/>
      <c r="F448" s="233"/>
      <c r="G448" s="13"/>
      <c r="H448" s="23"/>
      <c r="I448" s="23"/>
      <c r="J448" s="23"/>
      <c r="K448" s="23"/>
      <c r="L448" s="23"/>
      <c r="M448" s="40"/>
      <c r="N448" s="40"/>
      <c r="O448" s="40"/>
      <c r="P448" s="40"/>
      <c r="Q448" s="40"/>
      <c r="R448" s="25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</row>
    <row r="449" spans="1:30" x14ac:dyDescent="0.2">
      <c r="A449" s="231" t="s">
        <v>141</v>
      </c>
      <c r="B449" s="232"/>
      <c r="C449" s="232"/>
      <c r="D449" s="232"/>
      <c r="E449" s="232"/>
      <c r="F449" s="233"/>
      <c r="G449" s="13"/>
      <c r="H449" s="23"/>
      <c r="I449" s="23"/>
      <c r="J449" s="23"/>
      <c r="K449" s="23"/>
      <c r="L449" s="23"/>
      <c r="M449" s="40"/>
      <c r="N449" s="40"/>
      <c r="O449" s="40"/>
      <c r="P449" s="40"/>
      <c r="Q449" s="40"/>
      <c r="R449" s="25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</row>
    <row r="450" spans="1:30" x14ac:dyDescent="0.2">
      <c r="A450" s="231" t="s">
        <v>142</v>
      </c>
      <c r="B450" s="232"/>
      <c r="C450" s="232"/>
      <c r="D450" s="232"/>
      <c r="E450" s="232"/>
      <c r="F450" s="233"/>
      <c r="G450" s="13"/>
      <c r="H450" s="23"/>
      <c r="I450" s="23"/>
      <c r="J450" s="23"/>
      <c r="K450" s="23"/>
      <c r="L450" s="23"/>
      <c r="M450" s="40"/>
      <c r="N450" s="40"/>
      <c r="O450" s="40"/>
      <c r="P450" s="40"/>
      <c r="Q450" s="40"/>
      <c r="R450" s="42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</row>
    <row r="451" spans="1:30" x14ac:dyDescent="0.2">
      <c r="A451" s="231" t="s">
        <v>143</v>
      </c>
      <c r="B451" s="232"/>
      <c r="C451" s="232"/>
      <c r="D451" s="232"/>
      <c r="E451" s="232"/>
      <c r="F451" s="233"/>
      <c r="G451" s="13"/>
      <c r="H451" s="23"/>
      <c r="I451" s="23"/>
      <c r="J451" s="23"/>
      <c r="K451" s="23"/>
      <c r="L451" s="23"/>
      <c r="M451" s="40"/>
      <c r="N451" s="40"/>
      <c r="O451" s="40"/>
      <c r="P451" s="40"/>
      <c r="Q451" s="40"/>
      <c r="R451" s="42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</row>
    <row r="452" spans="1:30" x14ac:dyDescent="0.2">
      <c r="A452" s="231" t="s">
        <v>144</v>
      </c>
      <c r="B452" s="232"/>
      <c r="C452" s="232"/>
      <c r="D452" s="232"/>
      <c r="E452" s="232"/>
      <c r="F452" s="233"/>
      <c r="G452" s="13"/>
      <c r="H452" s="23"/>
      <c r="I452" s="23"/>
      <c r="J452" s="23"/>
      <c r="K452" s="23"/>
      <c r="L452" s="23"/>
      <c r="M452" s="40"/>
      <c r="N452" s="40"/>
      <c r="O452" s="40"/>
      <c r="P452" s="40"/>
      <c r="Q452" s="40"/>
      <c r="R452" s="42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</row>
    <row r="453" spans="1:30" x14ac:dyDescent="0.2">
      <c r="A453" s="231" t="s">
        <v>145</v>
      </c>
      <c r="B453" s="232"/>
      <c r="C453" s="232"/>
      <c r="D453" s="232"/>
      <c r="E453" s="232"/>
      <c r="F453" s="233"/>
      <c r="G453" s="13"/>
      <c r="H453" s="23"/>
      <c r="I453" s="23"/>
      <c r="J453" s="23"/>
      <c r="K453" s="23"/>
      <c r="L453" s="23"/>
      <c r="M453" s="40"/>
      <c r="N453" s="40"/>
      <c r="O453" s="40"/>
      <c r="P453" s="40"/>
      <c r="Q453" s="40"/>
      <c r="R453" s="42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</row>
    <row r="454" spans="1:30" x14ac:dyDescent="0.2">
      <c r="A454" s="231" t="s">
        <v>146</v>
      </c>
      <c r="B454" s="232"/>
      <c r="C454" s="232"/>
      <c r="D454" s="232"/>
      <c r="E454" s="232"/>
      <c r="F454" s="233"/>
      <c r="G454" s="13"/>
      <c r="H454" s="23"/>
      <c r="I454" s="23"/>
      <c r="J454" s="23"/>
      <c r="K454" s="23"/>
      <c r="L454" s="23"/>
      <c r="M454" s="40"/>
      <c r="N454" s="40"/>
      <c r="O454" s="40"/>
      <c r="P454" s="40"/>
      <c r="Q454" s="40"/>
      <c r="R454" s="42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</row>
    <row r="455" spans="1:30" x14ac:dyDescent="0.2">
      <c r="A455" s="231" t="s">
        <v>147</v>
      </c>
      <c r="B455" s="232"/>
      <c r="C455" s="232"/>
      <c r="D455" s="232"/>
      <c r="E455" s="232"/>
      <c r="F455" s="233"/>
      <c r="G455" s="13"/>
      <c r="H455" s="23"/>
      <c r="I455" s="23"/>
      <c r="J455" s="23"/>
      <c r="K455" s="23"/>
      <c r="L455" s="23"/>
      <c r="M455" s="40"/>
      <c r="N455" s="40"/>
      <c r="O455" s="40"/>
      <c r="P455" s="40"/>
      <c r="Q455" s="40"/>
      <c r="R455" s="42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</row>
    <row r="456" spans="1:30" x14ac:dyDescent="0.2">
      <c r="A456" s="231" t="s">
        <v>148</v>
      </c>
      <c r="B456" s="232"/>
      <c r="C456" s="232"/>
      <c r="D456" s="232"/>
      <c r="E456" s="232"/>
      <c r="F456" s="233"/>
      <c r="G456" s="13"/>
      <c r="H456" s="23"/>
      <c r="I456" s="23"/>
      <c r="J456" s="23"/>
      <c r="K456" s="23"/>
      <c r="L456" s="23"/>
      <c r="M456" s="40"/>
      <c r="N456" s="40"/>
      <c r="O456" s="40"/>
      <c r="P456" s="40"/>
      <c r="Q456" s="40"/>
      <c r="R456" s="42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</row>
    <row r="457" spans="1:30" x14ac:dyDescent="0.2">
      <c r="A457" s="231" t="s">
        <v>149</v>
      </c>
      <c r="B457" s="232"/>
      <c r="C457" s="232"/>
      <c r="D457" s="232"/>
      <c r="E457" s="232"/>
      <c r="F457" s="233"/>
      <c r="G457" s="13"/>
      <c r="H457" s="23"/>
      <c r="I457" s="23"/>
      <c r="J457" s="23"/>
      <c r="K457" s="23"/>
      <c r="L457" s="23"/>
      <c r="M457" s="40"/>
      <c r="N457" s="40"/>
      <c r="O457" s="40"/>
      <c r="P457" s="40"/>
      <c r="Q457" s="40"/>
      <c r="R457" s="42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</row>
    <row r="458" spans="1:30" x14ac:dyDescent="0.2">
      <c r="A458" s="231" t="s">
        <v>150</v>
      </c>
      <c r="B458" s="232"/>
      <c r="C458" s="232"/>
      <c r="D458" s="232"/>
      <c r="E458" s="232"/>
      <c r="F458" s="233"/>
      <c r="G458" s="13"/>
      <c r="H458" s="23"/>
      <c r="I458" s="23"/>
      <c r="J458" s="23"/>
      <c r="K458" s="23"/>
      <c r="L458" s="23"/>
      <c r="M458" s="40"/>
      <c r="N458" s="40"/>
      <c r="O458" s="40"/>
      <c r="P458" s="40"/>
      <c r="Q458" s="40"/>
      <c r="R458" s="42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</row>
    <row r="459" spans="1:30" x14ac:dyDescent="0.2">
      <c r="A459" s="231" t="s">
        <v>151</v>
      </c>
      <c r="B459" s="232"/>
      <c r="C459" s="232"/>
      <c r="D459" s="232"/>
      <c r="E459" s="232"/>
      <c r="F459" s="233"/>
      <c r="G459" s="13"/>
      <c r="H459" s="23"/>
      <c r="I459" s="23"/>
      <c r="J459" s="23"/>
      <c r="K459" s="23"/>
      <c r="L459" s="23"/>
      <c r="M459" s="40"/>
      <c r="N459" s="40"/>
      <c r="O459" s="40"/>
      <c r="P459" s="40"/>
      <c r="Q459" s="40"/>
      <c r="R459" s="42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</row>
    <row r="460" spans="1:30" x14ac:dyDescent="0.2">
      <c r="A460" s="231" t="s">
        <v>152</v>
      </c>
      <c r="B460" s="232"/>
      <c r="C460" s="232"/>
      <c r="D460" s="232"/>
      <c r="E460" s="232"/>
      <c r="F460" s="233"/>
      <c r="G460" s="13"/>
      <c r="H460" s="23"/>
      <c r="I460" s="23"/>
      <c r="J460" s="23"/>
      <c r="K460" s="23"/>
      <c r="L460" s="23"/>
      <c r="M460" s="40"/>
      <c r="N460" s="40"/>
      <c r="O460" s="40"/>
      <c r="P460" s="40"/>
      <c r="Q460" s="40"/>
      <c r="R460" s="42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</row>
    <row r="461" spans="1:30" x14ac:dyDescent="0.2">
      <c r="A461" s="231" t="s">
        <v>153</v>
      </c>
      <c r="B461" s="232"/>
      <c r="C461" s="232"/>
      <c r="D461" s="232"/>
      <c r="E461" s="232"/>
      <c r="F461" s="233"/>
      <c r="G461" s="13"/>
      <c r="H461" s="23"/>
      <c r="I461" s="23"/>
      <c r="J461" s="23"/>
      <c r="K461" s="23"/>
      <c r="L461" s="23"/>
      <c r="M461" s="40"/>
      <c r="N461" s="40"/>
      <c r="O461" s="40"/>
      <c r="P461" s="40"/>
      <c r="Q461" s="40"/>
      <c r="R461" s="42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</row>
    <row r="462" spans="1:30" x14ac:dyDescent="0.2">
      <c r="A462" s="231" t="s">
        <v>154</v>
      </c>
      <c r="B462" s="232"/>
      <c r="C462" s="232"/>
      <c r="D462" s="232"/>
      <c r="E462" s="232"/>
      <c r="F462" s="233"/>
      <c r="G462" s="13"/>
      <c r="H462" s="23"/>
      <c r="I462" s="23"/>
      <c r="J462" s="23"/>
      <c r="K462" s="23"/>
      <c r="L462" s="23"/>
      <c r="M462" s="40"/>
      <c r="N462" s="40"/>
      <c r="O462" s="40"/>
      <c r="P462" s="40"/>
      <c r="Q462" s="40"/>
      <c r="R462" s="42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</row>
    <row r="463" spans="1:30" x14ac:dyDescent="0.2">
      <c r="A463" s="231" t="s">
        <v>155</v>
      </c>
      <c r="B463" s="232"/>
      <c r="C463" s="232"/>
      <c r="D463" s="232"/>
      <c r="E463" s="232"/>
      <c r="F463" s="233"/>
      <c r="G463" s="13"/>
      <c r="H463" s="23"/>
      <c r="I463" s="23"/>
      <c r="J463" s="23"/>
      <c r="K463" s="23"/>
      <c r="L463" s="23"/>
      <c r="M463" s="40"/>
      <c r="N463" s="40"/>
      <c r="O463" s="40"/>
      <c r="P463" s="40"/>
      <c r="Q463" s="40"/>
      <c r="R463" s="42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</row>
    <row r="464" spans="1:30" x14ac:dyDescent="0.2">
      <c r="A464" s="231" t="s">
        <v>156</v>
      </c>
      <c r="B464" s="232"/>
      <c r="C464" s="232"/>
      <c r="D464" s="232"/>
      <c r="E464" s="232"/>
      <c r="F464" s="233"/>
      <c r="G464" s="13"/>
      <c r="H464" s="23"/>
      <c r="I464" s="23"/>
      <c r="J464" s="23"/>
      <c r="K464" s="23"/>
      <c r="L464" s="23"/>
      <c r="M464" s="40"/>
      <c r="N464" s="40"/>
      <c r="O464" s="40"/>
      <c r="P464" s="40"/>
      <c r="Q464" s="40"/>
      <c r="R464" s="42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</row>
    <row r="465" spans="1:30" x14ac:dyDescent="0.2">
      <c r="A465" s="231" t="s">
        <v>157</v>
      </c>
      <c r="B465" s="232"/>
      <c r="C465" s="232"/>
      <c r="D465" s="232"/>
      <c r="E465" s="232"/>
      <c r="F465" s="233"/>
      <c r="G465" s="13"/>
      <c r="H465" s="23"/>
      <c r="I465" s="23"/>
      <c r="J465" s="23"/>
      <c r="K465" s="23"/>
      <c r="L465" s="23"/>
      <c r="M465" s="40"/>
      <c r="N465" s="40"/>
      <c r="O465" s="40"/>
      <c r="P465" s="40"/>
      <c r="Q465" s="40"/>
      <c r="R465" s="42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</row>
    <row r="466" spans="1:30" x14ac:dyDescent="0.2">
      <c r="A466" s="231" t="s">
        <v>158</v>
      </c>
      <c r="B466" s="232"/>
      <c r="C466" s="232"/>
      <c r="D466" s="232"/>
      <c r="E466" s="232"/>
      <c r="F466" s="233"/>
      <c r="G466" s="13"/>
      <c r="H466" s="23"/>
      <c r="I466" s="23"/>
      <c r="J466" s="23"/>
      <c r="K466" s="23"/>
      <c r="L466" s="23"/>
      <c r="M466" s="40"/>
      <c r="N466" s="40"/>
      <c r="O466" s="40"/>
      <c r="P466" s="40"/>
      <c r="Q466" s="40"/>
      <c r="R466" s="42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</row>
    <row r="467" spans="1:30" x14ac:dyDescent="0.2">
      <c r="A467" s="231" t="s">
        <v>159</v>
      </c>
      <c r="B467" s="232"/>
      <c r="C467" s="232"/>
      <c r="D467" s="232"/>
      <c r="E467" s="232"/>
      <c r="F467" s="233"/>
      <c r="G467" s="13"/>
      <c r="H467" s="23"/>
      <c r="I467" s="23"/>
      <c r="J467" s="23"/>
      <c r="K467" s="23"/>
      <c r="L467" s="23"/>
      <c r="M467" s="40"/>
      <c r="N467" s="40"/>
      <c r="O467" s="40"/>
      <c r="P467" s="40"/>
      <c r="Q467" s="40"/>
      <c r="R467" s="42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</row>
    <row r="468" spans="1:30" ht="14.25" x14ac:dyDescent="0.2">
      <c r="A468" s="231" t="s">
        <v>160</v>
      </c>
      <c r="B468" s="232"/>
      <c r="C468" s="232"/>
      <c r="D468" s="232"/>
      <c r="E468" s="232"/>
      <c r="F468" s="233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</row>
    <row r="469" spans="1:30" ht="14.25" x14ac:dyDescent="0.2">
      <c r="A469" s="231" t="s">
        <v>161</v>
      </c>
      <c r="B469" s="232"/>
      <c r="C469" s="232"/>
      <c r="D469" s="232"/>
      <c r="E469" s="232"/>
      <c r="F469" s="233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</row>
    <row r="470" spans="1:30" ht="14.25" x14ac:dyDescent="0.2">
      <c r="A470" s="231" t="s">
        <v>162</v>
      </c>
      <c r="B470" s="232"/>
      <c r="C470" s="232"/>
      <c r="D470" s="232"/>
      <c r="E470" s="232"/>
      <c r="F470" s="233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</row>
    <row r="471" spans="1:30" ht="14.25" x14ac:dyDescent="0.2">
      <c r="A471" s="231" t="s">
        <v>163</v>
      </c>
      <c r="B471" s="232"/>
      <c r="C471" s="232"/>
      <c r="D471" s="232"/>
      <c r="E471" s="232"/>
      <c r="F471" s="233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</row>
    <row r="472" spans="1:30" ht="14.25" x14ac:dyDescent="0.2">
      <c r="A472" s="231" t="s">
        <v>164</v>
      </c>
      <c r="B472" s="232"/>
      <c r="C472" s="232"/>
      <c r="D472" s="232"/>
      <c r="E472" s="232"/>
      <c r="F472" s="233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</row>
    <row r="473" spans="1:30" ht="14.25" x14ac:dyDescent="0.2">
      <c r="A473" s="231" t="s">
        <v>165</v>
      </c>
      <c r="B473" s="232"/>
      <c r="C473" s="232"/>
      <c r="D473" s="232"/>
      <c r="E473" s="232"/>
      <c r="F473" s="233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</row>
    <row r="474" spans="1:30" ht="14.25" x14ac:dyDescent="0.2">
      <c r="A474" s="231" t="s">
        <v>166</v>
      </c>
      <c r="B474" s="232"/>
      <c r="C474" s="232"/>
      <c r="D474" s="232"/>
      <c r="E474" s="232"/>
      <c r="F474" s="233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</row>
    <row r="475" spans="1:30" ht="14.25" x14ac:dyDescent="0.2">
      <c r="A475" s="231" t="s">
        <v>167</v>
      </c>
      <c r="B475" s="232"/>
      <c r="C475" s="232"/>
      <c r="D475" s="232"/>
      <c r="E475" s="232"/>
      <c r="F475" s="233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</row>
    <row r="476" spans="1:30" ht="14.25" x14ac:dyDescent="0.2">
      <c r="A476" s="231" t="s">
        <v>168</v>
      </c>
      <c r="B476" s="232"/>
      <c r="C476" s="232"/>
      <c r="D476" s="232"/>
      <c r="E476" s="232"/>
      <c r="F476" s="233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</row>
    <row r="477" spans="1:30" ht="14.25" x14ac:dyDescent="0.2">
      <c r="A477" s="231" t="s">
        <v>169</v>
      </c>
      <c r="B477" s="232"/>
      <c r="C477" s="232"/>
      <c r="D477" s="232"/>
      <c r="E477" s="232"/>
      <c r="F477" s="233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</row>
    <row r="478" spans="1:30" ht="14.25" x14ac:dyDescent="0.2">
      <c r="A478" s="231" t="s">
        <v>170</v>
      </c>
      <c r="B478" s="232"/>
      <c r="C478" s="232"/>
      <c r="D478" s="232"/>
      <c r="E478" s="232"/>
      <c r="F478" s="233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</row>
    <row r="479" spans="1:30" ht="14.25" x14ac:dyDescent="0.2">
      <c r="A479" s="231" t="s">
        <v>171</v>
      </c>
      <c r="B479" s="232"/>
      <c r="C479" s="232"/>
      <c r="D479" s="232"/>
      <c r="E479" s="232"/>
      <c r="F479" s="233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</row>
    <row r="480" spans="1:30" ht="14.25" x14ac:dyDescent="0.2">
      <c r="A480" s="231" t="s">
        <v>172</v>
      </c>
      <c r="B480" s="232"/>
      <c r="C480" s="232"/>
      <c r="D480" s="232"/>
      <c r="E480" s="232"/>
      <c r="F480" s="233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</row>
    <row r="481" spans="1:30" ht="14.25" x14ac:dyDescent="0.2">
      <c r="A481" s="231" t="s">
        <v>173</v>
      </c>
      <c r="B481" s="232"/>
      <c r="C481" s="232"/>
      <c r="D481" s="232"/>
      <c r="E481" s="232"/>
      <c r="F481" s="233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</row>
    <row r="482" spans="1:30" ht="14.25" x14ac:dyDescent="0.2">
      <c r="A482" s="231" t="s">
        <v>174</v>
      </c>
      <c r="B482" s="232"/>
      <c r="C482" s="232"/>
      <c r="D482" s="232"/>
      <c r="E482" s="232"/>
      <c r="F482" s="233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</row>
    <row r="483" spans="1:30" ht="14.25" x14ac:dyDescent="0.2">
      <c r="A483" s="231" t="s">
        <v>175</v>
      </c>
      <c r="B483" s="232"/>
      <c r="C483" s="232"/>
      <c r="D483" s="232"/>
      <c r="E483" s="232"/>
      <c r="F483" s="233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</row>
    <row r="484" spans="1:30" ht="14.25" x14ac:dyDescent="0.2">
      <c r="A484" s="231" t="s">
        <v>176</v>
      </c>
      <c r="B484" s="232"/>
      <c r="C484" s="232"/>
      <c r="D484" s="232"/>
      <c r="E484" s="232"/>
      <c r="F484" s="233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</row>
    <row r="485" spans="1:30" ht="14.25" x14ac:dyDescent="0.2">
      <c r="A485" s="231" t="s">
        <v>177</v>
      </c>
      <c r="B485" s="232"/>
      <c r="C485" s="232"/>
      <c r="D485" s="232"/>
      <c r="E485" s="232"/>
      <c r="F485" s="233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</row>
    <row r="486" spans="1:30" ht="14.25" x14ac:dyDescent="0.2">
      <c r="A486" s="231" t="s">
        <v>178</v>
      </c>
      <c r="B486" s="232"/>
      <c r="C486" s="232"/>
      <c r="D486" s="232"/>
      <c r="E486" s="232"/>
      <c r="F486" s="233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</row>
    <row r="487" spans="1:30" ht="14.25" x14ac:dyDescent="0.2">
      <c r="A487" s="231" t="s">
        <v>179</v>
      </c>
      <c r="B487" s="232"/>
      <c r="C487" s="232"/>
      <c r="D487" s="232"/>
      <c r="E487" s="232"/>
      <c r="F487" s="233"/>
      <c r="G487" s="46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</row>
    <row r="488" spans="1:30" ht="14.25" x14ac:dyDescent="0.2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</row>
    <row r="489" spans="1:30" ht="14.25" x14ac:dyDescent="0.2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</row>
    <row r="490" spans="1:30" ht="14.25" x14ac:dyDescent="0.2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</row>
    <row r="491" spans="1:30" ht="14.25" x14ac:dyDescent="0.2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</row>
    <row r="492" spans="1:30" ht="14.25" x14ac:dyDescent="0.2"/>
    <row r="493" spans="1:30" ht="14.25" x14ac:dyDescent="0.2"/>
    <row r="494" spans="1:30" ht="14.25" x14ac:dyDescent="0.2"/>
    <row r="495" spans="1:30" ht="14.25" x14ac:dyDescent="0.2"/>
    <row r="496" spans="1:30" ht="14.25" x14ac:dyDescent="0.2"/>
    <row r="497" ht="14.25" x14ac:dyDescent="0.2"/>
    <row r="498" ht="14.25" x14ac:dyDescent="0.2"/>
    <row r="499" ht="14.25" x14ac:dyDescent="0.2"/>
    <row r="500" ht="14.25" x14ac:dyDescent="0.2"/>
    <row r="501" ht="14.25" x14ac:dyDescent="0.2"/>
    <row r="502" ht="14.25" x14ac:dyDescent="0.2"/>
    <row r="503" ht="14.25" x14ac:dyDescent="0.2"/>
    <row r="504" ht="14.25" x14ac:dyDescent="0.2"/>
    <row r="505" ht="14.25" x14ac:dyDescent="0.2"/>
    <row r="506" ht="14.25" x14ac:dyDescent="0.2"/>
    <row r="507" ht="14.25" x14ac:dyDescent="0.2"/>
    <row r="508" ht="14.25" x14ac:dyDescent="0.2"/>
    <row r="509" ht="14.25" x14ac:dyDescent="0.2"/>
    <row r="510" ht="14.25" x14ac:dyDescent="0.2"/>
    <row r="511" ht="14.25" x14ac:dyDescent="0.2"/>
    <row r="512" ht="14.25" x14ac:dyDescent="0.2"/>
    <row r="513" ht="14.25" x14ac:dyDescent="0.2"/>
    <row r="514" ht="14.25" x14ac:dyDescent="0.2"/>
    <row r="515" ht="14.25" x14ac:dyDescent="0.2"/>
    <row r="516" ht="14.25" x14ac:dyDescent="0.2"/>
    <row r="517" ht="14.25" x14ac:dyDescent="0.2"/>
    <row r="518" ht="14.25" x14ac:dyDescent="0.2"/>
    <row r="519" ht="14.25" x14ac:dyDescent="0.2"/>
    <row r="520" ht="14.25" x14ac:dyDescent="0.2"/>
    <row r="521" ht="14.25" x14ac:dyDescent="0.2"/>
    <row r="522" ht="14.25" x14ac:dyDescent="0.2"/>
    <row r="523" ht="14.25" x14ac:dyDescent="0.2"/>
    <row r="524" ht="14.25" x14ac:dyDescent="0.2"/>
    <row r="525" ht="14.25" x14ac:dyDescent="0.2"/>
    <row r="526" ht="14.25" x14ac:dyDescent="0.2"/>
    <row r="527" ht="14.25" x14ac:dyDescent="0.2"/>
    <row r="528" ht="14.25" x14ac:dyDescent="0.2"/>
    <row r="529" ht="14.25" x14ac:dyDescent="0.2"/>
    <row r="530" ht="14.25" x14ac:dyDescent="0.2"/>
    <row r="531" ht="14.25" x14ac:dyDescent="0.2"/>
    <row r="532" ht="14.25" x14ac:dyDescent="0.2"/>
    <row r="533" ht="14.25" x14ac:dyDescent="0.2"/>
    <row r="534" ht="14.25" x14ac:dyDescent="0.2"/>
    <row r="535" ht="14.25" x14ac:dyDescent="0.2"/>
    <row r="536" ht="14.25" x14ac:dyDescent="0.2"/>
    <row r="537" ht="14.25" x14ac:dyDescent="0.2"/>
    <row r="538" ht="14.25" x14ac:dyDescent="0.2"/>
    <row r="539" ht="14.25" x14ac:dyDescent="0.2"/>
    <row r="540" ht="14.25" x14ac:dyDescent="0.2"/>
    <row r="541" ht="14.25" x14ac:dyDescent="0.2"/>
    <row r="542" ht="14.25" x14ac:dyDescent="0.2"/>
    <row r="543" ht="14.25" x14ac:dyDescent="0.2"/>
    <row r="544" ht="14.25" x14ac:dyDescent="0.2"/>
    <row r="545" ht="14.25" x14ac:dyDescent="0.2"/>
    <row r="546" ht="14.25" x14ac:dyDescent="0.2"/>
    <row r="547" ht="14.25" x14ac:dyDescent="0.2"/>
    <row r="548" ht="14.25" x14ac:dyDescent="0.2"/>
    <row r="549" ht="14.25" x14ac:dyDescent="0.2"/>
    <row r="550" ht="14.25" x14ac:dyDescent="0.2"/>
    <row r="551" ht="14.25" x14ac:dyDescent="0.2"/>
    <row r="552" ht="14.25" x14ac:dyDescent="0.2"/>
    <row r="553" ht="14.25" x14ac:dyDescent="0.2"/>
    <row r="554" ht="14.25" x14ac:dyDescent="0.2"/>
    <row r="555" ht="14.25" x14ac:dyDescent="0.2"/>
    <row r="556" ht="14.25" x14ac:dyDescent="0.2"/>
    <row r="557" ht="14.25" x14ac:dyDescent="0.2"/>
    <row r="558" ht="14.25" x14ac:dyDescent="0.2"/>
    <row r="559" ht="14.25" x14ac:dyDescent="0.2"/>
    <row r="560" ht="14.25" x14ac:dyDescent="0.2"/>
    <row r="561" ht="14.25" x14ac:dyDescent="0.2"/>
    <row r="562" ht="14.25" x14ac:dyDescent="0.2"/>
    <row r="563" ht="14.25" x14ac:dyDescent="0.2"/>
    <row r="564" ht="14.25" x14ac:dyDescent="0.2"/>
    <row r="565" ht="14.25" x14ac:dyDescent="0.2"/>
    <row r="566" ht="14.25" x14ac:dyDescent="0.2"/>
    <row r="567" ht="14.25" x14ac:dyDescent="0.2"/>
    <row r="568" ht="14.25" x14ac:dyDescent="0.2"/>
    <row r="569" ht="14.25" x14ac:dyDescent="0.2"/>
    <row r="570" ht="14.25" x14ac:dyDescent="0.2"/>
    <row r="571" ht="14.25" x14ac:dyDescent="0.2"/>
    <row r="572" ht="14.25" x14ac:dyDescent="0.2"/>
    <row r="573" ht="14.25" x14ac:dyDescent="0.2"/>
    <row r="574" ht="14.25" x14ac:dyDescent="0.2"/>
    <row r="575" ht="14.25" x14ac:dyDescent="0.2"/>
    <row r="576" ht="14.25" x14ac:dyDescent="0.2"/>
    <row r="577" ht="14.25" x14ac:dyDescent="0.2"/>
    <row r="578" ht="14.25" x14ac:dyDescent="0.2"/>
    <row r="579" ht="14.25" x14ac:dyDescent="0.2"/>
    <row r="580" ht="14.25" x14ac:dyDescent="0.2"/>
    <row r="581" ht="14.25" x14ac:dyDescent="0.2"/>
    <row r="582" ht="14.25" x14ac:dyDescent="0.2"/>
    <row r="583" ht="14.25" x14ac:dyDescent="0.2"/>
    <row r="584" ht="14.25" x14ac:dyDescent="0.2"/>
    <row r="585" ht="14.25" x14ac:dyDescent="0.2"/>
    <row r="586" ht="14.25" x14ac:dyDescent="0.2"/>
    <row r="587" ht="14.25" x14ac:dyDescent="0.2"/>
    <row r="588" ht="14.25" x14ac:dyDescent="0.2"/>
    <row r="589" ht="14.25" x14ac:dyDescent="0.2"/>
    <row r="590" ht="14.25" x14ac:dyDescent="0.2"/>
    <row r="591" ht="14.25" x14ac:dyDescent="0.2"/>
    <row r="592" ht="14.25" x14ac:dyDescent="0.2"/>
    <row r="593" ht="14.25" x14ac:dyDescent="0.2"/>
    <row r="594" ht="14.25" x14ac:dyDescent="0.2"/>
    <row r="595" ht="14.25" x14ac:dyDescent="0.2"/>
    <row r="596" ht="14.25" x14ac:dyDescent="0.2"/>
    <row r="597" ht="14.25" x14ac:dyDescent="0.2"/>
    <row r="598" ht="14.25" x14ac:dyDescent="0.2"/>
    <row r="599" ht="14.25" x14ac:dyDescent="0.2"/>
    <row r="600" ht="14.25" x14ac:dyDescent="0.2"/>
    <row r="601" ht="14.25" x14ac:dyDescent="0.2"/>
    <row r="602" ht="14.25" x14ac:dyDescent="0.2"/>
    <row r="603" ht="14.25" x14ac:dyDescent="0.2"/>
    <row r="604" ht="14.25" x14ac:dyDescent="0.2"/>
    <row r="605" ht="14.25" x14ac:dyDescent="0.2"/>
    <row r="606" ht="14.25" x14ac:dyDescent="0.2"/>
    <row r="607" ht="14.25" x14ac:dyDescent="0.2"/>
    <row r="608" ht="14.25" x14ac:dyDescent="0.2"/>
    <row r="609" ht="14.25" x14ac:dyDescent="0.2"/>
    <row r="610" ht="14.25" x14ac:dyDescent="0.2"/>
    <row r="611" ht="14.25" x14ac:dyDescent="0.2"/>
    <row r="612" ht="14.25" x14ac:dyDescent="0.2"/>
    <row r="613" ht="14.25" x14ac:dyDescent="0.2"/>
    <row r="614" ht="14.25" x14ac:dyDescent="0.2"/>
    <row r="615" ht="14.25" x14ac:dyDescent="0.2"/>
    <row r="616" ht="14.25" x14ac:dyDescent="0.2"/>
    <row r="617" ht="14.25" x14ac:dyDescent="0.2"/>
    <row r="618" ht="14.25" x14ac:dyDescent="0.2"/>
    <row r="619" ht="14.25" x14ac:dyDescent="0.2"/>
    <row r="620" ht="14.25" x14ac:dyDescent="0.2"/>
    <row r="621" ht="14.25" x14ac:dyDescent="0.2"/>
    <row r="622" ht="14.25" x14ac:dyDescent="0.2"/>
    <row r="623" ht="14.25" x14ac:dyDescent="0.2"/>
    <row r="624" ht="14.25" x14ac:dyDescent="0.2"/>
    <row r="625" ht="14.25" x14ac:dyDescent="0.2"/>
    <row r="626" ht="14.25" x14ac:dyDescent="0.2"/>
    <row r="627" ht="14.25" x14ac:dyDescent="0.2"/>
    <row r="628" ht="14.25" x14ac:dyDescent="0.2"/>
    <row r="629" ht="14.25" x14ac:dyDescent="0.2"/>
    <row r="630" ht="14.25" x14ac:dyDescent="0.2"/>
    <row r="631" ht="14.25" x14ac:dyDescent="0.2"/>
    <row r="632" ht="14.25" x14ac:dyDescent="0.2"/>
    <row r="633" ht="14.25" x14ac:dyDescent="0.2"/>
    <row r="634" ht="14.25" x14ac:dyDescent="0.2"/>
    <row r="635" ht="14.25" x14ac:dyDescent="0.2"/>
    <row r="636" ht="14.25" x14ac:dyDescent="0.2"/>
    <row r="637" ht="14.25" x14ac:dyDescent="0.2"/>
    <row r="638" ht="14.25" x14ac:dyDescent="0.2"/>
    <row r="639" ht="14.25" x14ac:dyDescent="0.2"/>
    <row r="640" ht="14.25" x14ac:dyDescent="0.2"/>
    <row r="641" ht="14.25" x14ac:dyDescent="0.2"/>
    <row r="642" ht="14.25" x14ac:dyDescent="0.2"/>
    <row r="643" ht="14.25" x14ac:dyDescent="0.2"/>
    <row r="644" ht="14.25" x14ac:dyDescent="0.2"/>
    <row r="645" ht="14.25" x14ac:dyDescent="0.2"/>
    <row r="646" ht="14.25" x14ac:dyDescent="0.2"/>
    <row r="647" ht="14.25" x14ac:dyDescent="0.2"/>
    <row r="648" ht="14.25" x14ac:dyDescent="0.2"/>
    <row r="649" ht="14.25" x14ac:dyDescent="0.2"/>
    <row r="650" ht="14.25" x14ac:dyDescent="0.2"/>
    <row r="651" ht="14.25" x14ac:dyDescent="0.2"/>
    <row r="652" ht="14.25" x14ac:dyDescent="0.2"/>
    <row r="653" ht="14.25" x14ac:dyDescent="0.2"/>
    <row r="654" ht="14.25" x14ac:dyDescent="0.2"/>
    <row r="655" ht="14.25" x14ac:dyDescent="0.2"/>
    <row r="656" ht="14.25" x14ac:dyDescent="0.2"/>
    <row r="657" ht="14.25" x14ac:dyDescent="0.2"/>
    <row r="658" ht="14.25" x14ac:dyDescent="0.2"/>
    <row r="659" ht="14.25" x14ac:dyDescent="0.2"/>
    <row r="660" ht="14.25" x14ac:dyDescent="0.2"/>
    <row r="661" ht="14.25" x14ac:dyDescent="0.2"/>
    <row r="662" ht="14.25" x14ac:dyDescent="0.2"/>
    <row r="663" ht="14.25" x14ac:dyDescent="0.2"/>
    <row r="664" ht="14.25" x14ac:dyDescent="0.2"/>
    <row r="665" ht="14.25" x14ac:dyDescent="0.2"/>
    <row r="666" ht="14.25" x14ac:dyDescent="0.2"/>
    <row r="667" ht="14.25" x14ac:dyDescent="0.2"/>
    <row r="668" ht="14.25" x14ac:dyDescent="0.2"/>
    <row r="669" ht="14.25" x14ac:dyDescent="0.2"/>
    <row r="670" ht="14.25" x14ac:dyDescent="0.2"/>
    <row r="671" ht="14.25" x14ac:dyDescent="0.2"/>
    <row r="672" ht="14.25" x14ac:dyDescent="0.2"/>
    <row r="673" ht="14.25" x14ac:dyDescent="0.2"/>
    <row r="674" ht="14.25" x14ac:dyDescent="0.2"/>
    <row r="675" ht="14.25" x14ac:dyDescent="0.2"/>
    <row r="676" ht="14.25" x14ac:dyDescent="0.2"/>
    <row r="677" ht="14.25" x14ac:dyDescent="0.2"/>
    <row r="678" ht="14.25" x14ac:dyDescent="0.2"/>
    <row r="679" ht="14.25" x14ac:dyDescent="0.2"/>
    <row r="680" ht="14.25" x14ac:dyDescent="0.2"/>
    <row r="681" ht="14.25" x14ac:dyDescent="0.2"/>
    <row r="682" ht="14.25" x14ac:dyDescent="0.2"/>
    <row r="683" ht="14.25" x14ac:dyDescent="0.2"/>
    <row r="684" ht="14.25" x14ac:dyDescent="0.2"/>
    <row r="685" ht="14.25" x14ac:dyDescent="0.2"/>
    <row r="686" ht="14.25" x14ac:dyDescent="0.2"/>
    <row r="687" ht="14.25" x14ac:dyDescent="0.2"/>
    <row r="688" ht="14.25" x14ac:dyDescent="0.2"/>
    <row r="689" ht="14.25" x14ac:dyDescent="0.2"/>
    <row r="690" ht="14.25" x14ac:dyDescent="0.2"/>
    <row r="691" ht="14.25" x14ac:dyDescent="0.2"/>
    <row r="692" ht="14.25" x14ac:dyDescent="0.2"/>
    <row r="693" ht="14.25" x14ac:dyDescent="0.2"/>
    <row r="694" ht="14.25" x14ac:dyDescent="0.2"/>
    <row r="695" ht="14.25" x14ac:dyDescent="0.2"/>
    <row r="696" ht="14.25" x14ac:dyDescent="0.2"/>
    <row r="697" ht="14.25" x14ac:dyDescent="0.2"/>
    <row r="698" ht="14.25" x14ac:dyDescent="0.2"/>
    <row r="699" ht="14.25" x14ac:dyDescent="0.2"/>
    <row r="700" ht="14.25" x14ac:dyDescent="0.2"/>
    <row r="701" ht="14.25" x14ac:dyDescent="0.2"/>
    <row r="702" ht="14.25" x14ac:dyDescent="0.2"/>
    <row r="703" ht="14.25" x14ac:dyDescent="0.2"/>
    <row r="704" ht="14.25" x14ac:dyDescent="0.2"/>
    <row r="705" ht="14.25" x14ac:dyDescent="0.2"/>
    <row r="706" ht="14.25" x14ac:dyDescent="0.2"/>
    <row r="707" ht="14.25" x14ac:dyDescent="0.2"/>
    <row r="708" ht="14.25" x14ac:dyDescent="0.2"/>
    <row r="709" ht="14.25" x14ac:dyDescent="0.2"/>
    <row r="710" ht="14.25" x14ac:dyDescent="0.2"/>
    <row r="711" ht="14.25" x14ac:dyDescent="0.2"/>
    <row r="712" ht="14.25" x14ac:dyDescent="0.2"/>
    <row r="713" ht="14.25" x14ac:dyDescent="0.2"/>
    <row r="714" ht="14.25" x14ac:dyDescent="0.2"/>
    <row r="715" ht="14.25" x14ac:dyDescent="0.2"/>
    <row r="716" ht="14.25" x14ac:dyDescent="0.2"/>
    <row r="717" ht="14.25" x14ac:dyDescent="0.2"/>
    <row r="718" ht="14.25" x14ac:dyDescent="0.2"/>
    <row r="719" ht="14.25" x14ac:dyDescent="0.2"/>
    <row r="720" ht="14.25" x14ac:dyDescent="0.2"/>
    <row r="721" ht="14.25" x14ac:dyDescent="0.2"/>
    <row r="722" ht="14.25" x14ac:dyDescent="0.2"/>
    <row r="723" ht="14.25" x14ac:dyDescent="0.2"/>
    <row r="724" ht="14.25" x14ac:dyDescent="0.2"/>
    <row r="725" ht="14.25" x14ac:dyDescent="0.2"/>
    <row r="726" ht="14.25" x14ac:dyDescent="0.2"/>
    <row r="727" ht="14.25" x14ac:dyDescent="0.2"/>
    <row r="728" ht="14.25" x14ac:dyDescent="0.2"/>
    <row r="729" ht="14.25" x14ac:dyDescent="0.2"/>
    <row r="730" ht="14.25" x14ac:dyDescent="0.2"/>
    <row r="731" ht="14.25" x14ac:dyDescent="0.2"/>
    <row r="732" ht="14.25" x14ac:dyDescent="0.2"/>
    <row r="733" ht="14.25" x14ac:dyDescent="0.2"/>
    <row r="734" ht="14.25" x14ac:dyDescent="0.2"/>
    <row r="735" ht="14.25" x14ac:dyDescent="0.2"/>
    <row r="736" ht="14.25" x14ac:dyDescent="0.2"/>
    <row r="737" ht="14.25" x14ac:dyDescent="0.2"/>
    <row r="738" ht="14.25" x14ac:dyDescent="0.2"/>
    <row r="739" ht="14.25" x14ac:dyDescent="0.2"/>
    <row r="740" ht="14.25" x14ac:dyDescent="0.2"/>
    <row r="741" ht="14.25" x14ac:dyDescent="0.2"/>
    <row r="742" ht="14.25" x14ac:dyDescent="0.2"/>
    <row r="743" ht="14.25" x14ac:dyDescent="0.2"/>
    <row r="744" ht="14.25" x14ac:dyDescent="0.2"/>
    <row r="745" ht="14.25" x14ac:dyDescent="0.2"/>
    <row r="746" ht="14.25" x14ac:dyDescent="0.2"/>
    <row r="747" ht="14.25" x14ac:dyDescent="0.2"/>
    <row r="748" ht="14.25" x14ac:dyDescent="0.2"/>
    <row r="749" ht="14.25" x14ac:dyDescent="0.2"/>
    <row r="750" ht="14.25" x14ac:dyDescent="0.2"/>
    <row r="751" ht="14.25" x14ac:dyDescent="0.2"/>
    <row r="752" ht="14.25" x14ac:dyDescent="0.2"/>
    <row r="753" ht="14.25" x14ac:dyDescent="0.2"/>
    <row r="754" ht="14.25" x14ac:dyDescent="0.2"/>
    <row r="755" ht="14.25" x14ac:dyDescent="0.2"/>
    <row r="756" ht="14.25" x14ac:dyDescent="0.2"/>
    <row r="757" ht="14.25" x14ac:dyDescent="0.2"/>
    <row r="758" ht="14.25" x14ac:dyDescent="0.2"/>
    <row r="759" ht="14.25" x14ac:dyDescent="0.2"/>
    <row r="760" ht="14.25" x14ac:dyDescent="0.2"/>
    <row r="761" ht="14.25" x14ac:dyDescent="0.2"/>
    <row r="762" ht="14.25" x14ac:dyDescent="0.2"/>
    <row r="763" ht="14.25" x14ac:dyDescent="0.2"/>
    <row r="764" ht="14.25" x14ac:dyDescent="0.2"/>
    <row r="765" ht="14.25" x14ac:dyDescent="0.2"/>
    <row r="766" ht="14.25" x14ac:dyDescent="0.2"/>
    <row r="767" ht="14.25" x14ac:dyDescent="0.2"/>
    <row r="768" ht="14.25" x14ac:dyDescent="0.2"/>
    <row r="769" ht="14.25" x14ac:dyDescent="0.2"/>
    <row r="770" ht="14.25" x14ac:dyDescent="0.2"/>
    <row r="771" ht="14.25" x14ac:dyDescent="0.2"/>
    <row r="772" ht="14.25" x14ac:dyDescent="0.2"/>
    <row r="773" ht="14.25" x14ac:dyDescent="0.2"/>
    <row r="774" ht="14.25" x14ac:dyDescent="0.2"/>
    <row r="775" ht="14.25" x14ac:dyDescent="0.2"/>
    <row r="776" ht="14.25" x14ac:dyDescent="0.2"/>
    <row r="777" ht="14.25" x14ac:dyDescent="0.2"/>
    <row r="778" ht="14.25" x14ac:dyDescent="0.2"/>
    <row r="779" ht="14.25" x14ac:dyDescent="0.2"/>
    <row r="780" ht="14.25" x14ac:dyDescent="0.2"/>
    <row r="781" ht="14.25" x14ac:dyDescent="0.2"/>
    <row r="782" ht="14.25" x14ac:dyDescent="0.2"/>
    <row r="783" ht="14.25" x14ac:dyDescent="0.2"/>
    <row r="784" ht="14.25" x14ac:dyDescent="0.2"/>
    <row r="785" ht="14.25" x14ac:dyDescent="0.2"/>
    <row r="786" ht="14.25" x14ac:dyDescent="0.2"/>
    <row r="787" ht="14.25" x14ac:dyDescent="0.2"/>
    <row r="788" ht="14.25" x14ac:dyDescent="0.2"/>
    <row r="789" ht="14.25" x14ac:dyDescent="0.2"/>
    <row r="790" ht="14.25" x14ac:dyDescent="0.2"/>
    <row r="791" ht="14.25" x14ac:dyDescent="0.2"/>
    <row r="792" ht="14.25" x14ac:dyDescent="0.2"/>
    <row r="793" ht="14.25" x14ac:dyDescent="0.2"/>
    <row r="794" ht="14.25" x14ac:dyDescent="0.2"/>
    <row r="795" ht="14.25" x14ac:dyDescent="0.2"/>
    <row r="796" ht="14.25" x14ac:dyDescent="0.2"/>
    <row r="797" ht="14.25" x14ac:dyDescent="0.2"/>
    <row r="798" ht="14.25" x14ac:dyDescent="0.2"/>
    <row r="799" ht="14.25" x14ac:dyDescent="0.2"/>
    <row r="800" ht="14.25" x14ac:dyDescent="0.2"/>
    <row r="801" ht="14.25" x14ac:dyDescent="0.2"/>
    <row r="802" ht="14.25" x14ac:dyDescent="0.2"/>
    <row r="803" ht="14.25" x14ac:dyDescent="0.2"/>
    <row r="804" ht="14.25" x14ac:dyDescent="0.2"/>
    <row r="805" ht="14.25" x14ac:dyDescent="0.2"/>
    <row r="806" ht="14.25" x14ac:dyDescent="0.2"/>
    <row r="807" ht="14.25" x14ac:dyDescent="0.2"/>
    <row r="808" ht="14.25" x14ac:dyDescent="0.2"/>
    <row r="809" ht="14.25" x14ac:dyDescent="0.2"/>
    <row r="810" ht="14.25" x14ac:dyDescent="0.2"/>
    <row r="811" ht="14.25" x14ac:dyDescent="0.2"/>
    <row r="812" ht="14.25" x14ac:dyDescent="0.2"/>
    <row r="813" ht="14.25" x14ac:dyDescent="0.2"/>
    <row r="814" ht="14.25" x14ac:dyDescent="0.2"/>
    <row r="815" ht="14.25" x14ac:dyDescent="0.2"/>
    <row r="816" ht="14.25" x14ac:dyDescent="0.2"/>
    <row r="817" ht="14.25" x14ac:dyDescent="0.2"/>
    <row r="818" ht="14.25" x14ac:dyDescent="0.2"/>
    <row r="819" ht="14.25" x14ac:dyDescent="0.2"/>
    <row r="820" ht="14.25" x14ac:dyDescent="0.2"/>
    <row r="821" ht="14.25" x14ac:dyDescent="0.2"/>
    <row r="822" ht="14.25" x14ac:dyDescent="0.2"/>
    <row r="823" ht="14.25" x14ac:dyDescent="0.2"/>
    <row r="824" ht="14.25" x14ac:dyDescent="0.2"/>
    <row r="825" ht="14.25" x14ac:dyDescent="0.2"/>
    <row r="826" ht="14.25" x14ac:dyDescent="0.2"/>
    <row r="827" ht="14.25" x14ac:dyDescent="0.2"/>
    <row r="828" ht="14.25" x14ac:dyDescent="0.2"/>
    <row r="829" ht="14.25" x14ac:dyDescent="0.2"/>
    <row r="830" ht="14.25" x14ac:dyDescent="0.2"/>
    <row r="831" ht="14.25" x14ac:dyDescent="0.2"/>
    <row r="832" ht="14.25" x14ac:dyDescent="0.2"/>
    <row r="833" ht="14.25" x14ac:dyDescent="0.2"/>
    <row r="834" ht="14.25" x14ac:dyDescent="0.2"/>
    <row r="835" ht="14.25" x14ac:dyDescent="0.2"/>
    <row r="836" ht="14.25" x14ac:dyDescent="0.2"/>
    <row r="837" ht="14.25" x14ac:dyDescent="0.2"/>
    <row r="838" ht="14.25" x14ac:dyDescent="0.2"/>
    <row r="839" ht="14.25" x14ac:dyDescent="0.2"/>
    <row r="840" ht="14.25" x14ac:dyDescent="0.2"/>
    <row r="841" ht="14.25" x14ac:dyDescent="0.2"/>
    <row r="842" ht="14.25" x14ac:dyDescent="0.2"/>
    <row r="843" ht="14.25" x14ac:dyDescent="0.2"/>
    <row r="844" ht="14.25" x14ac:dyDescent="0.2"/>
    <row r="845" ht="14.25" x14ac:dyDescent="0.2"/>
    <row r="846" ht="14.25" x14ac:dyDescent="0.2"/>
    <row r="847" ht="14.25" x14ac:dyDescent="0.2"/>
    <row r="848" ht="14.25" x14ac:dyDescent="0.2"/>
    <row r="849" ht="14.25" x14ac:dyDescent="0.2"/>
    <row r="850" ht="14.25" x14ac:dyDescent="0.2"/>
    <row r="851" ht="14.25" x14ac:dyDescent="0.2"/>
    <row r="852" ht="14.25" x14ac:dyDescent="0.2"/>
    <row r="853" ht="14.25" x14ac:dyDescent="0.2"/>
    <row r="854" ht="14.25" x14ac:dyDescent="0.2"/>
    <row r="855" ht="14.25" x14ac:dyDescent="0.2"/>
    <row r="856" ht="14.25" x14ac:dyDescent="0.2"/>
    <row r="857" ht="14.25" x14ac:dyDescent="0.2"/>
    <row r="858" ht="14.25" x14ac:dyDescent="0.2"/>
    <row r="859" ht="14.25" x14ac:dyDescent="0.2"/>
    <row r="860" ht="14.25" x14ac:dyDescent="0.2"/>
    <row r="861" ht="14.25" x14ac:dyDescent="0.2"/>
    <row r="862" ht="14.25" x14ac:dyDescent="0.2"/>
    <row r="863" ht="14.25" x14ac:dyDescent="0.2"/>
    <row r="864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</sheetData>
  <mergeCells count="83">
    <mergeCell ref="A342:I342"/>
    <mergeCell ref="A1:J1"/>
    <mergeCell ref="A2:J2"/>
    <mergeCell ref="A3:J3"/>
    <mergeCell ref="B4:J4"/>
    <mergeCell ref="A5:J5"/>
    <mergeCell ref="A422:F422"/>
    <mergeCell ref="A365:I365"/>
    <mergeCell ref="A412:F412"/>
    <mergeCell ref="A413:F413"/>
    <mergeCell ref="A414:F414"/>
    <mergeCell ref="A415:F415"/>
    <mergeCell ref="A416:F416"/>
    <mergeCell ref="A417:F417"/>
    <mergeCell ref="A418:F418"/>
    <mergeCell ref="A419:F419"/>
    <mergeCell ref="A420:F420"/>
    <mergeCell ref="A421:F421"/>
    <mergeCell ref="A434:F434"/>
    <mergeCell ref="A423:F423"/>
    <mergeCell ref="A424:F424"/>
    <mergeCell ref="A425:F425"/>
    <mergeCell ref="A426:F426"/>
    <mergeCell ref="A427:F427"/>
    <mergeCell ref="A428:F428"/>
    <mergeCell ref="A429:F429"/>
    <mergeCell ref="A430:F430"/>
    <mergeCell ref="A431:F431"/>
    <mergeCell ref="A432:F432"/>
    <mergeCell ref="A433:F433"/>
    <mergeCell ref="A446:F446"/>
    <mergeCell ref="A435:F435"/>
    <mergeCell ref="A436:F436"/>
    <mergeCell ref="A437:F437"/>
    <mergeCell ref="A438:F438"/>
    <mergeCell ref="A439:F439"/>
    <mergeCell ref="A440:F440"/>
    <mergeCell ref="A441:F441"/>
    <mergeCell ref="A442:F442"/>
    <mergeCell ref="A443:F443"/>
    <mergeCell ref="A444:F444"/>
    <mergeCell ref="A445:F445"/>
    <mergeCell ref="A458:F458"/>
    <mergeCell ref="A447:F447"/>
    <mergeCell ref="A448:F448"/>
    <mergeCell ref="A449:F449"/>
    <mergeCell ref="A450:F450"/>
    <mergeCell ref="A451:F451"/>
    <mergeCell ref="A452:F452"/>
    <mergeCell ref="A453:F453"/>
    <mergeCell ref="A454:F454"/>
    <mergeCell ref="A455:F455"/>
    <mergeCell ref="A456:F456"/>
    <mergeCell ref="A457:F457"/>
    <mergeCell ref="A470:F470"/>
    <mergeCell ref="A459:F459"/>
    <mergeCell ref="A460:F460"/>
    <mergeCell ref="A461:F461"/>
    <mergeCell ref="A462:F462"/>
    <mergeCell ref="A463:F463"/>
    <mergeCell ref="A464:F464"/>
    <mergeCell ref="A465:F465"/>
    <mergeCell ref="A466:F466"/>
    <mergeCell ref="A467:F467"/>
    <mergeCell ref="A468:F468"/>
    <mergeCell ref="A469:F469"/>
    <mergeCell ref="A482:F482"/>
    <mergeCell ref="A471:F471"/>
    <mergeCell ref="A472:F472"/>
    <mergeCell ref="A473:F473"/>
    <mergeCell ref="A474:F474"/>
    <mergeCell ref="A475:F475"/>
    <mergeCell ref="A476:F476"/>
    <mergeCell ref="A477:F477"/>
    <mergeCell ref="A478:F478"/>
    <mergeCell ref="A479:F479"/>
    <mergeCell ref="A480:F480"/>
    <mergeCell ref="A481:F481"/>
    <mergeCell ref="A483:F483"/>
    <mergeCell ref="A484:F484"/>
    <mergeCell ref="A485:F485"/>
    <mergeCell ref="A486:F486"/>
    <mergeCell ref="A487:F487"/>
  </mergeCells>
  <dataValidations count="4">
    <dataValidation type="list" allowBlank="1" sqref="B7:B327">
      <formula1>"DAS,DAS-1,DAS-2,DAS-3,DAS-4,DAS-5,CAA-1,CAA-2,CAA-3,CAA-4,CAA-5"</formula1>
    </dataValidation>
    <dataValidation type="list" allowBlank="1" sqref="D344:D356 D7:D327 D367:D399">
      <formula1>"AGP,CLH,CLT,COM,CTD,CTI,DES,DISP,ELE,ESG,EST,EXM,EXQ,EXR,FRQ,REV,VAGO"</formula1>
    </dataValidation>
    <dataValidation type="list" allowBlank="1" sqref="B344:B356">
      <formula1>"FDA,FDA-1,FDA-2,FDA-3,FDA-4"</formula1>
    </dataValidation>
    <dataValidation type="list" allowBlank="1" sqref="B367:B399">
      <formula1>"FGS-1,FGS-2,FGS-3,FGA-1,FGA-2,FGA-3"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308"/>
  <sheetViews>
    <sheetView workbookViewId="0">
      <selection activeCell="F21" sqref="F21"/>
    </sheetView>
  </sheetViews>
  <sheetFormatPr defaultColWidth="12.625" defaultRowHeight="15" customHeight="1" x14ac:dyDescent="0.2"/>
  <cols>
    <col min="1" max="1" width="77.75" style="127" customWidth="1"/>
    <col min="2" max="2" width="12" style="127" customWidth="1"/>
    <col min="3" max="3" width="17.375" style="127" customWidth="1"/>
    <col min="4" max="4" width="14.5" style="127" customWidth="1"/>
    <col min="5" max="5" width="9.875" style="127" customWidth="1"/>
    <col min="6" max="6" width="56.625" style="127" customWidth="1"/>
    <col min="7" max="7" width="19.875" style="127" customWidth="1"/>
    <col min="8" max="8" width="18.25" style="127" customWidth="1"/>
    <col min="9" max="9" width="17.875" style="127" customWidth="1"/>
    <col min="10" max="10" width="15" style="127" customWidth="1"/>
    <col min="11" max="16" width="8" style="127" customWidth="1"/>
    <col min="17" max="17" width="43.875" style="127" customWidth="1"/>
    <col min="18" max="30" width="8" style="127" customWidth="1"/>
    <col min="31" max="16384" width="12.625" style="127"/>
  </cols>
  <sheetData>
    <row r="1" spans="1:30" ht="21" x14ac:dyDescent="0.35">
      <c r="A1" s="242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43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43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592</v>
      </c>
      <c r="B4" s="244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9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129"/>
      <c r="L5" s="130"/>
      <c r="M5" s="131"/>
      <c r="N5" s="131"/>
      <c r="O5" s="131"/>
      <c r="P5" s="131"/>
      <c r="Q5" s="131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32"/>
      <c r="L6" s="133"/>
      <c r="M6" s="133"/>
      <c r="N6" s="133"/>
      <c r="O6" s="133"/>
      <c r="P6" s="133"/>
      <c r="Q6" s="133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x14ac:dyDescent="0.2">
      <c r="A7" s="81" t="s">
        <v>593</v>
      </c>
      <c r="B7" s="48" t="s">
        <v>23</v>
      </c>
      <c r="C7" s="48" t="s">
        <v>212</v>
      </c>
      <c r="D7" s="48" t="s">
        <v>189</v>
      </c>
      <c r="E7" s="135">
        <v>1</v>
      </c>
      <c r="F7" s="81" t="s">
        <v>347</v>
      </c>
      <c r="G7" s="136">
        <v>0</v>
      </c>
      <c r="H7" s="136">
        <v>0</v>
      </c>
      <c r="I7" s="136">
        <v>18810</v>
      </c>
      <c r="J7" s="137">
        <f>SUM(G7:I7)</f>
        <v>18810</v>
      </c>
      <c r="K7" s="138"/>
      <c r="L7" s="138"/>
      <c r="M7" s="138"/>
      <c r="N7" s="138"/>
      <c r="O7" s="138"/>
      <c r="P7" s="138"/>
      <c r="Q7" s="138"/>
      <c r="R7" s="49"/>
      <c r="S7" s="49"/>
      <c r="T7" s="49"/>
      <c r="U7" s="49"/>
      <c r="V7" s="49"/>
      <c r="W7" s="49"/>
      <c r="X7" s="49"/>
      <c r="Y7" s="49"/>
      <c r="Z7" s="49"/>
      <c r="AA7" s="5"/>
      <c r="AB7" s="5"/>
      <c r="AC7" s="5"/>
      <c r="AD7" s="5"/>
    </row>
    <row r="8" spans="1:30" x14ac:dyDescent="0.2">
      <c r="A8" s="81" t="s">
        <v>594</v>
      </c>
      <c r="B8" s="48" t="s">
        <v>25</v>
      </c>
      <c r="C8" s="48" t="s">
        <v>191</v>
      </c>
      <c r="D8" s="48" t="s">
        <v>189</v>
      </c>
      <c r="E8" s="135">
        <v>1</v>
      </c>
      <c r="F8" s="81" t="s">
        <v>182</v>
      </c>
      <c r="G8" s="136">
        <v>0</v>
      </c>
      <c r="H8" s="136">
        <v>0</v>
      </c>
      <c r="I8" s="136">
        <v>11440</v>
      </c>
      <c r="J8" s="137">
        <f t="shared" ref="J8:J71" si="0">SUM(G8:I8)</f>
        <v>11440</v>
      </c>
      <c r="K8" s="138"/>
      <c r="L8" s="138"/>
      <c r="M8" s="138"/>
      <c r="N8" s="138"/>
      <c r="O8" s="138"/>
      <c r="P8" s="138"/>
      <c r="Q8" s="138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81" t="s">
        <v>232</v>
      </c>
      <c r="B9" s="48" t="s">
        <v>25</v>
      </c>
      <c r="C9" s="48" t="s">
        <v>185</v>
      </c>
      <c r="D9" s="48" t="s">
        <v>190</v>
      </c>
      <c r="E9" s="135">
        <v>1</v>
      </c>
      <c r="F9" s="81" t="s">
        <v>595</v>
      </c>
      <c r="G9" s="136">
        <v>0</v>
      </c>
      <c r="H9" s="136">
        <v>2860</v>
      </c>
      <c r="I9" s="136">
        <v>11440</v>
      </c>
      <c r="J9" s="137">
        <f t="shared" si="0"/>
        <v>14300</v>
      </c>
      <c r="K9" s="138"/>
      <c r="L9" s="138"/>
      <c r="M9" s="138"/>
      <c r="N9" s="138"/>
      <c r="O9" s="138"/>
      <c r="P9" s="138"/>
      <c r="Q9" s="138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81" t="s">
        <v>233</v>
      </c>
      <c r="B10" s="48" t="s">
        <v>25</v>
      </c>
      <c r="C10" s="48" t="s">
        <v>186</v>
      </c>
      <c r="D10" s="48" t="s">
        <v>189</v>
      </c>
      <c r="E10" s="135">
        <v>1</v>
      </c>
      <c r="F10" s="81" t="s">
        <v>183</v>
      </c>
      <c r="G10" s="136">
        <v>0</v>
      </c>
      <c r="H10" s="136">
        <v>0</v>
      </c>
      <c r="I10" s="136">
        <v>11440</v>
      </c>
      <c r="J10" s="137">
        <f t="shared" si="0"/>
        <v>11440</v>
      </c>
      <c r="K10" s="138"/>
      <c r="L10" s="138"/>
      <c r="M10" s="138"/>
      <c r="N10" s="138"/>
      <c r="O10" s="138"/>
      <c r="P10" s="138"/>
      <c r="Q10" s="138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81" t="s">
        <v>234</v>
      </c>
      <c r="B11" s="48" t="s">
        <v>25</v>
      </c>
      <c r="C11" s="48" t="s">
        <v>187</v>
      </c>
      <c r="D11" s="48" t="s">
        <v>190</v>
      </c>
      <c r="E11" s="135">
        <v>1</v>
      </c>
      <c r="F11" s="81" t="s">
        <v>184</v>
      </c>
      <c r="G11" s="136">
        <v>0</v>
      </c>
      <c r="H11" s="136">
        <v>2860</v>
      </c>
      <c r="I11" s="136">
        <v>11440</v>
      </c>
      <c r="J11" s="137">
        <f t="shared" si="0"/>
        <v>14300</v>
      </c>
      <c r="K11" s="138"/>
      <c r="L11" s="138"/>
      <c r="M11" s="138"/>
      <c r="N11" s="138"/>
      <c r="O11" s="138"/>
      <c r="P11" s="138"/>
      <c r="Q11" s="138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x14ac:dyDescent="0.2">
      <c r="A12" s="81" t="s">
        <v>197</v>
      </c>
      <c r="B12" s="48" t="s">
        <v>25</v>
      </c>
      <c r="C12" s="48" t="s">
        <v>188</v>
      </c>
      <c r="D12" s="48" t="s">
        <v>189</v>
      </c>
      <c r="E12" s="135">
        <v>1</v>
      </c>
      <c r="F12" s="81" t="s">
        <v>575</v>
      </c>
      <c r="G12" s="136">
        <v>0</v>
      </c>
      <c r="H12" s="136">
        <v>0</v>
      </c>
      <c r="I12" s="136">
        <v>11440</v>
      </c>
      <c r="J12" s="137">
        <f t="shared" si="0"/>
        <v>11440</v>
      </c>
      <c r="K12" s="138"/>
      <c r="L12" s="138"/>
      <c r="M12" s="138"/>
      <c r="N12" s="138"/>
      <c r="O12" s="138"/>
      <c r="P12" s="138"/>
      <c r="Q12" s="138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ht="15.75" customHeight="1" x14ac:dyDescent="0.2">
      <c r="A13" s="54" t="s">
        <v>192</v>
      </c>
      <c r="B13" s="48" t="s">
        <v>25</v>
      </c>
      <c r="C13" s="52" t="s">
        <v>192</v>
      </c>
      <c r="D13" s="48" t="s">
        <v>192</v>
      </c>
      <c r="E13" s="135">
        <v>1</v>
      </c>
      <c r="F13" s="54" t="s">
        <v>192</v>
      </c>
      <c r="G13" s="136">
        <v>0</v>
      </c>
      <c r="H13" s="136">
        <v>0</v>
      </c>
      <c r="I13" s="136">
        <v>0</v>
      </c>
      <c r="J13" s="137">
        <f t="shared" si="0"/>
        <v>0</v>
      </c>
      <c r="K13" s="138"/>
      <c r="L13" s="138"/>
      <c r="M13" s="138"/>
      <c r="N13" s="138"/>
      <c r="O13" s="138"/>
      <c r="P13" s="138"/>
      <c r="Q13" s="138"/>
      <c r="R13" s="49"/>
      <c r="S13" s="49"/>
      <c r="T13" s="49"/>
      <c r="U13" s="49"/>
      <c r="V13" s="49"/>
      <c r="W13" s="49"/>
      <c r="X13" s="49"/>
      <c r="Y13" s="49"/>
      <c r="Z13" s="49"/>
      <c r="AA13" s="5"/>
      <c r="AB13" s="5"/>
      <c r="AC13" s="5"/>
      <c r="AD13" s="5"/>
    </row>
    <row r="14" spans="1:30" ht="15.75" customHeight="1" x14ac:dyDescent="0.2">
      <c r="A14" s="81" t="s">
        <v>195</v>
      </c>
      <c r="B14" s="48" t="s">
        <v>27</v>
      </c>
      <c r="C14" s="83" t="s">
        <v>212</v>
      </c>
      <c r="D14" s="48" t="s">
        <v>190</v>
      </c>
      <c r="E14" s="135">
        <v>1</v>
      </c>
      <c r="F14" s="82" t="s">
        <v>596</v>
      </c>
      <c r="G14" s="136">
        <v>0</v>
      </c>
      <c r="H14" s="136">
        <v>1865.22</v>
      </c>
      <c r="I14" s="136">
        <v>7460.87</v>
      </c>
      <c r="J14" s="137">
        <f t="shared" si="0"/>
        <v>9326.09</v>
      </c>
      <c r="K14" s="138"/>
      <c r="L14" s="138"/>
      <c r="M14" s="138"/>
      <c r="N14" s="138"/>
      <c r="O14" s="138"/>
      <c r="P14" s="138"/>
      <c r="Q14" s="138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81" t="s">
        <v>195</v>
      </c>
      <c r="B15" s="48" t="s">
        <v>27</v>
      </c>
      <c r="C15" s="48" t="s">
        <v>198</v>
      </c>
      <c r="D15" s="48" t="s">
        <v>190</v>
      </c>
      <c r="E15" s="135">
        <v>1</v>
      </c>
      <c r="F15" s="81" t="s">
        <v>193</v>
      </c>
      <c r="G15" s="136">
        <v>0</v>
      </c>
      <c r="H15" s="136">
        <v>1865.22</v>
      </c>
      <c r="I15" s="136">
        <v>7460.87</v>
      </c>
      <c r="J15" s="137">
        <f t="shared" si="0"/>
        <v>9326.09</v>
      </c>
      <c r="K15" s="138"/>
      <c r="L15" s="138"/>
      <c r="M15" s="138"/>
      <c r="N15" s="138"/>
      <c r="O15" s="138"/>
      <c r="P15" s="138"/>
      <c r="Q15" s="138"/>
      <c r="R15" s="49"/>
      <c r="S15" s="49"/>
      <c r="T15" s="49"/>
      <c r="U15" s="49"/>
      <c r="V15" s="49"/>
      <c r="W15" s="49"/>
      <c r="X15" s="49"/>
      <c r="Y15" s="49"/>
      <c r="Z15" s="49"/>
      <c r="AA15" s="5"/>
      <c r="AB15" s="5"/>
      <c r="AC15" s="5"/>
      <c r="AD15" s="5"/>
    </row>
    <row r="16" spans="1:30" x14ac:dyDescent="0.2">
      <c r="A16" s="81" t="s">
        <v>196</v>
      </c>
      <c r="B16" s="48" t="s">
        <v>27</v>
      </c>
      <c r="C16" s="48" t="s">
        <v>199</v>
      </c>
      <c r="D16" s="48" t="s">
        <v>190</v>
      </c>
      <c r="E16" s="135">
        <v>1</v>
      </c>
      <c r="F16" s="81" t="s">
        <v>194</v>
      </c>
      <c r="G16" s="136">
        <v>0</v>
      </c>
      <c r="H16" s="136">
        <v>1865.22</v>
      </c>
      <c r="I16" s="136">
        <v>7460.87</v>
      </c>
      <c r="J16" s="137">
        <f t="shared" si="0"/>
        <v>9326.09</v>
      </c>
      <c r="K16" s="138"/>
      <c r="L16" s="138"/>
      <c r="M16" s="138"/>
      <c r="N16" s="138"/>
      <c r="O16" s="138"/>
      <c r="P16" s="138"/>
      <c r="Q16" s="138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1" t="s">
        <v>195</v>
      </c>
      <c r="B17" s="48" t="s">
        <v>27</v>
      </c>
      <c r="C17" s="83" t="s">
        <v>212</v>
      </c>
      <c r="D17" s="48" t="s">
        <v>190</v>
      </c>
      <c r="E17" s="135">
        <v>1</v>
      </c>
      <c r="F17" s="82" t="s">
        <v>597</v>
      </c>
      <c r="G17" s="136">
        <v>0</v>
      </c>
      <c r="H17" s="136">
        <v>1865.22</v>
      </c>
      <c r="I17" s="136">
        <v>7460.87</v>
      </c>
      <c r="J17" s="137">
        <f t="shared" si="0"/>
        <v>9326.09</v>
      </c>
      <c r="K17" s="138"/>
      <c r="L17" s="138"/>
      <c r="M17" s="138"/>
      <c r="N17" s="138"/>
      <c r="O17" s="138"/>
      <c r="P17" s="138"/>
      <c r="Q17" s="138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x14ac:dyDescent="0.2">
      <c r="A18" s="81" t="s">
        <v>530</v>
      </c>
      <c r="B18" s="48" t="s">
        <v>29</v>
      </c>
      <c r="C18" s="48" t="s">
        <v>186</v>
      </c>
      <c r="D18" s="48" t="s">
        <v>190</v>
      </c>
      <c r="E18" s="135">
        <v>1</v>
      </c>
      <c r="F18" s="81" t="s">
        <v>201</v>
      </c>
      <c r="G18" s="136">
        <v>0</v>
      </c>
      <c r="H18" s="136">
        <v>1568.48</v>
      </c>
      <c r="I18" s="136">
        <v>6273.92</v>
      </c>
      <c r="J18" s="137">
        <f t="shared" si="0"/>
        <v>7842.4</v>
      </c>
      <c r="K18" s="138"/>
      <c r="L18" s="138"/>
      <c r="M18" s="138"/>
      <c r="N18" s="138"/>
      <c r="O18" s="138"/>
      <c r="P18" s="138"/>
      <c r="Q18" s="138"/>
      <c r="R18" s="49"/>
      <c r="S18" s="49"/>
      <c r="T18" s="49"/>
      <c r="U18" s="49"/>
      <c r="V18" s="49"/>
      <c r="W18" s="49"/>
      <c r="X18" s="49"/>
      <c r="Y18" s="49"/>
      <c r="Z18" s="49"/>
      <c r="AA18" s="5"/>
      <c r="AB18" s="5"/>
      <c r="AC18" s="5"/>
      <c r="AD18" s="5"/>
    </row>
    <row r="19" spans="1:30" s="106" customFormat="1" x14ac:dyDescent="0.2">
      <c r="A19" s="119" t="s">
        <v>598</v>
      </c>
      <c r="B19" s="67" t="s">
        <v>27</v>
      </c>
      <c r="C19" s="101" t="s">
        <v>212</v>
      </c>
      <c r="D19" s="67" t="s">
        <v>190</v>
      </c>
      <c r="E19" s="139">
        <v>1</v>
      </c>
      <c r="F19" s="119" t="s">
        <v>599</v>
      </c>
      <c r="G19" s="140">
        <v>0</v>
      </c>
      <c r="H19" s="140">
        <v>1865.22</v>
      </c>
      <c r="I19" s="140">
        <v>7460.87</v>
      </c>
      <c r="J19" s="141">
        <f t="shared" si="0"/>
        <v>9326.09</v>
      </c>
      <c r="K19" s="142"/>
      <c r="L19" s="142"/>
      <c r="M19" s="142"/>
      <c r="N19" s="142"/>
      <c r="O19" s="142"/>
      <c r="P19" s="142"/>
      <c r="Q19" s="142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</row>
    <row r="20" spans="1:30" s="106" customFormat="1" x14ac:dyDescent="0.2">
      <c r="A20" s="89" t="s">
        <v>192</v>
      </c>
      <c r="B20" s="67" t="s">
        <v>27</v>
      </c>
      <c r="C20" s="68" t="s">
        <v>192</v>
      </c>
      <c r="D20" s="67" t="s">
        <v>192</v>
      </c>
      <c r="E20" s="139">
        <v>1</v>
      </c>
      <c r="F20" s="89" t="s">
        <v>192</v>
      </c>
      <c r="G20" s="140">
        <v>0</v>
      </c>
      <c r="H20" s="140">
        <v>0</v>
      </c>
      <c r="I20" s="140">
        <v>0</v>
      </c>
      <c r="J20" s="141">
        <f t="shared" si="0"/>
        <v>0</v>
      </c>
      <c r="K20" s="142"/>
      <c r="L20" s="142"/>
      <c r="M20" s="142"/>
      <c r="N20" s="142"/>
      <c r="O20" s="142"/>
      <c r="P20" s="142"/>
      <c r="Q20" s="142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</row>
    <row r="21" spans="1:30" x14ac:dyDescent="0.2">
      <c r="A21" s="81" t="s">
        <v>266</v>
      </c>
      <c r="B21" s="48" t="s">
        <v>27</v>
      </c>
      <c r="C21" s="48" t="s">
        <v>186</v>
      </c>
      <c r="D21" s="48" t="s">
        <v>190</v>
      </c>
      <c r="E21" s="135">
        <v>1</v>
      </c>
      <c r="F21" s="81" t="s">
        <v>202</v>
      </c>
      <c r="G21" s="136">
        <v>0</v>
      </c>
      <c r="H21" s="136">
        <v>1865.22</v>
      </c>
      <c r="I21" s="136">
        <v>7460.87</v>
      </c>
      <c r="J21" s="137">
        <f t="shared" si="0"/>
        <v>9326.09</v>
      </c>
      <c r="K21" s="138"/>
      <c r="L21" s="138"/>
      <c r="M21" s="138"/>
      <c r="N21" s="138"/>
      <c r="O21" s="138"/>
      <c r="P21" s="138"/>
      <c r="Q21" s="138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</row>
    <row r="22" spans="1:30" x14ac:dyDescent="0.2">
      <c r="A22" s="81" t="s">
        <v>204</v>
      </c>
      <c r="B22" s="48" t="s">
        <v>27</v>
      </c>
      <c r="C22" s="48" t="s">
        <v>186</v>
      </c>
      <c r="D22" s="48" t="s">
        <v>190</v>
      </c>
      <c r="E22" s="135">
        <v>1</v>
      </c>
      <c r="F22" s="81" t="s">
        <v>203</v>
      </c>
      <c r="G22" s="136">
        <v>0</v>
      </c>
      <c r="H22" s="136">
        <v>1865.22</v>
      </c>
      <c r="I22" s="136">
        <v>7460.87</v>
      </c>
      <c r="J22" s="137">
        <f t="shared" si="0"/>
        <v>9326.09</v>
      </c>
      <c r="K22" s="138"/>
      <c r="L22" s="138"/>
      <c r="M22" s="138"/>
      <c r="N22" s="138"/>
      <c r="O22" s="138"/>
      <c r="P22" s="138"/>
      <c r="Q22" s="138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54" t="s">
        <v>192</v>
      </c>
      <c r="B23" s="48" t="s">
        <v>27</v>
      </c>
      <c r="C23" s="52" t="s">
        <v>206</v>
      </c>
      <c r="D23" s="48" t="s">
        <v>192</v>
      </c>
      <c r="E23" s="135">
        <v>1</v>
      </c>
      <c r="F23" s="54" t="s">
        <v>192</v>
      </c>
      <c r="G23" s="136">
        <v>0</v>
      </c>
      <c r="H23" s="136">
        <v>0</v>
      </c>
      <c r="I23" s="136">
        <v>0</v>
      </c>
      <c r="J23" s="137">
        <f t="shared" si="0"/>
        <v>0</v>
      </c>
      <c r="K23" s="138"/>
      <c r="L23" s="138"/>
      <c r="M23" s="138"/>
      <c r="N23" s="138"/>
      <c r="O23" s="138"/>
      <c r="P23" s="138"/>
      <c r="Q23" s="138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54" t="s">
        <v>192</v>
      </c>
      <c r="B24" s="48" t="s">
        <v>27</v>
      </c>
      <c r="C24" s="52" t="s">
        <v>207</v>
      </c>
      <c r="D24" s="48" t="s">
        <v>192</v>
      </c>
      <c r="E24" s="135">
        <v>1</v>
      </c>
      <c r="F24" s="54" t="s">
        <v>192</v>
      </c>
      <c r="G24" s="136">
        <v>0</v>
      </c>
      <c r="H24" s="136">
        <v>0</v>
      </c>
      <c r="I24" s="136">
        <v>0</v>
      </c>
      <c r="J24" s="137">
        <f t="shared" si="0"/>
        <v>0</v>
      </c>
      <c r="K24" s="138"/>
      <c r="L24" s="138"/>
      <c r="M24" s="138"/>
      <c r="N24" s="138"/>
      <c r="O24" s="138"/>
      <c r="P24" s="138"/>
      <c r="Q24" s="13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81" t="s">
        <v>210</v>
      </c>
      <c r="B25" s="48" t="s">
        <v>27</v>
      </c>
      <c r="C25" s="48" t="s">
        <v>213</v>
      </c>
      <c r="D25" s="48" t="s">
        <v>190</v>
      </c>
      <c r="E25" s="135">
        <v>1</v>
      </c>
      <c r="F25" s="81" t="s">
        <v>208</v>
      </c>
      <c r="G25" s="136">
        <v>0</v>
      </c>
      <c r="H25" s="136">
        <v>1865.22</v>
      </c>
      <c r="I25" s="136">
        <v>7460.87</v>
      </c>
      <c r="J25" s="137">
        <f t="shared" si="0"/>
        <v>9326.09</v>
      </c>
      <c r="K25" s="138"/>
      <c r="L25" s="138"/>
      <c r="M25" s="138"/>
      <c r="N25" s="138"/>
      <c r="O25" s="138"/>
      <c r="P25" s="138"/>
      <c r="Q25" s="138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54" t="s">
        <v>192</v>
      </c>
      <c r="B26" s="48" t="s">
        <v>27</v>
      </c>
      <c r="C26" s="52" t="s">
        <v>192</v>
      </c>
      <c r="D26" s="48" t="s">
        <v>192</v>
      </c>
      <c r="E26" s="135">
        <v>1</v>
      </c>
      <c r="F26" s="54" t="s">
        <v>192</v>
      </c>
      <c r="G26" s="136">
        <v>0</v>
      </c>
      <c r="H26" s="136">
        <v>0</v>
      </c>
      <c r="I26" s="136">
        <v>0</v>
      </c>
      <c r="J26" s="137">
        <f t="shared" si="0"/>
        <v>0</v>
      </c>
      <c r="K26" s="138"/>
      <c r="L26" s="138"/>
      <c r="M26" s="138"/>
      <c r="N26" s="138"/>
      <c r="O26" s="138"/>
      <c r="P26" s="138"/>
      <c r="Q26" s="138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81" t="s">
        <v>211</v>
      </c>
      <c r="B27" s="48" t="s">
        <v>27</v>
      </c>
      <c r="C27" s="48" t="s">
        <v>214</v>
      </c>
      <c r="D27" s="48" t="s">
        <v>190</v>
      </c>
      <c r="E27" s="135">
        <v>1</v>
      </c>
      <c r="F27" s="81" t="s">
        <v>209</v>
      </c>
      <c r="G27" s="136">
        <v>0</v>
      </c>
      <c r="H27" s="136">
        <v>1865.22</v>
      </c>
      <c r="I27" s="136">
        <v>7460.87</v>
      </c>
      <c r="J27" s="137">
        <f t="shared" si="0"/>
        <v>9326.09</v>
      </c>
      <c r="K27" s="138"/>
      <c r="L27" s="138"/>
      <c r="M27" s="138"/>
      <c r="N27" s="138"/>
      <c r="O27" s="138"/>
      <c r="P27" s="138"/>
      <c r="Q27" s="138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81" t="s">
        <v>197</v>
      </c>
      <c r="B28" s="48" t="s">
        <v>27</v>
      </c>
      <c r="C28" s="52" t="s">
        <v>192</v>
      </c>
      <c r="D28" s="48" t="s">
        <v>192</v>
      </c>
      <c r="E28" s="135">
        <v>1</v>
      </c>
      <c r="F28" s="54" t="s">
        <v>192</v>
      </c>
      <c r="G28" s="136">
        <v>0</v>
      </c>
      <c r="H28" s="136">
        <v>0</v>
      </c>
      <c r="I28" s="136">
        <v>0</v>
      </c>
      <c r="J28" s="137">
        <f t="shared" si="0"/>
        <v>0</v>
      </c>
      <c r="K28" s="138"/>
      <c r="L28" s="138"/>
      <c r="M28" s="138"/>
      <c r="N28" s="138"/>
      <c r="O28" s="138"/>
      <c r="P28" s="138"/>
      <c r="Q28" s="138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81" t="s">
        <v>197</v>
      </c>
      <c r="B29" s="48" t="s">
        <v>27</v>
      </c>
      <c r="C29" s="52" t="s">
        <v>192</v>
      </c>
      <c r="D29" s="48" t="s">
        <v>192</v>
      </c>
      <c r="E29" s="135">
        <v>1</v>
      </c>
      <c r="F29" s="54" t="s">
        <v>192</v>
      </c>
      <c r="G29" s="136">
        <v>0</v>
      </c>
      <c r="H29" s="136">
        <v>0</v>
      </c>
      <c r="I29" s="136">
        <v>0</v>
      </c>
      <c r="J29" s="137">
        <f t="shared" si="0"/>
        <v>0</v>
      </c>
      <c r="K29" s="138"/>
      <c r="L29" s="138"/>
      <c r="M29" s="138"/>
      <c r="N29" s="138"/>
      <c r="O29" s="138"/>
      <c r="P29" s="138"/>
      <c r="Q29" s="1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81" t="s">
        <v>197</v>
      </c>
      <c r="B30" s="48" t="s">
        <v>27</v>
      </c>
      <c r="C30" s="52" t="s">
        <v>192</v>
      </c>
      <c r="D30" s="48" t="s">
        <v>192</v>
      </c>
      <c r="E30" s="135">
        <v>1</v>
      </c>
      <c r="F30" s="54" t="s">
        <v>192</v>
      </c>
      <c r="G30" s="136">
        <v>0</v>
      </c>
      <c r="H30" s="136">
        <v>0</v>
      </c>
      <c r="I30" s="136">
        <v>0</v>
      </c>
      <c r="J30" s="137">
        <f t="shared" si="0"/>
        <v>0</v>
      </c>
      <c r="K30" s="138"/>
      <c r="L30" s="138"/>
      <c r="M30" s="138"/>
      <c r="N30" s="138"/>
      <c r="O30" s="138"/>
      <c r="P30" s="138"/>
      <c r="Q30" s="13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81" t="s">
        <v>217</v>
      </c>
      <c r="B31" s="48" t="s">
        <v>27</v>
      </c>
      <c r="C31" s="48" t="s">
        <v>219</v>
      </c>
      <c r="D31" s="48" t="s">
        <v>190</v>
      </c>
      <c r="E31" s="135">
        <v>1</v>
      </c>
      <c r="F31" s="81" t="s">
        <v>216</v>
      </c>
      <c r="G31" s="136">
        <v>0</v>
      </c>
      <c r="H31" s="136">
        <v>1865.22</v>
      </c>
      <c r="I31" s="136">
        <v>7460.87</v>
      </c>
      <c r="J31" s="137">
        <f t="shared" si="0"/>
        <v>9326.09</v>
      </c>
      <c r="K31" s="138"/>
      <c r="L31" s="138"/>
      <c r="M31" s="138"/>
      <c r="N31" s="138"/>
      <c r="O31" s="138"/>
      <c r="P31" s="138"/>
      <c r="Q31" s="13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81" t="s">
        <v>218</v>
      </c>
      <c r="B32" s="48" t="s">
        <v>27</v>
      </c>
      <c r="C32" s="48" t="s">
        <v>212</v>
      </c>
      <c r="D32" s="48" t="s">
        <v>190</v>
      </c>
      <c r="E32" s="135">
        <v>1</v>
      </c>
      <c r="F32" s="81" t="s">
        <v>577</v>
      </c>
      <c r="G32" s="136">
        <v>0</v>
      </c>
      <c r="H32" s="136">
        <v>1865.22</v>
      </c>
      <c r="I32" s="136">
        <v>7460.87</v>
      </c>
      <c r="J32" s="137">
        <f t="shared" si="0"/>
        <v>9326.09</v>
      </c>
      <c r="K32" s="138"/>
      <c r="L32" s="138"/>
      <c r="M32" s="138"/>
      <c r="N32" s="138"/>
      <c r="O32" s="138"/>
      <c r="P32" s="138"/>
      <c r="Q32" s="138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54" t="s">
        <v>192</v>
      </c>
      <c r="B33" s="48" t="s">
        <v>27</v>
      </c>
      <c r="C33" s="52" t="s">
        <v>192</v>
      </c>
      <c r="D33" s="48" t="s">
        <v>192</v>
      </c>
      <c r="E33" s="135">
        <v>1</v>
      </c>
      <c r="F33" s="54" t="s">
        <v>192</v>
      </c>
      <c r="G33" s="136">
        <v>0</v>
      </c>
      <c r="H33" s="136">
        <v>0</v>
      </c>
      <c r="I33" s="136">
        <v>0</v>
      </c>
      <c r="J33" s="137">
        <f t="shared" si="0"/>
        <v>0</v>
      </c>
      <c r="K33" s="138"/>
      <c r="L33" s="138"/>
      <c r="M33" s="138"/>
      <c r="N33" s="138"/>
      <c r="O33" s="138"/>
      <c r="P33" s="138"/>
      <c r="Q33" s="138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54" t="s">
        <v>192</v>
      </c>
      <c r="B34" s="48" t="s">
        <v>27</v>
      </c>
      <c r="C34" s="52" t="s">
        <v>192</v>
      </c>
      <c r="D34" s="48" t="s">
        <v>192</v>
      </c>
      <c r="E34" s="135">
        <v>1</v>
      </c>
      <c r="F34" s="54" t="s">
        <v>192</v>
      </c>
      <c r="G34" s="136">
        <v>0</v>
      </c>
      <c r="H34" s="136">
        <v>0</v>
      </c>
      <c r="I34" s="136">
        <v>0</v>
      </c>
      <c r="J34" s="137">
        <f t="shared" si="0"/>
        <v>0</v>
      </c>
      <c r="K34" s="138"/>
      <c r="L34" s="138"/>
      <c r="M34" s="138"/>
      <c r="N34" s="138"/>
      <c r="O34" s="138"/>
      <c r="P34" s="138"/>
      <c r="Q34" s="13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54" t="s">
        <v>192</v>
      </c>
      <c r="B35" s="48" t="s">
        <v>27</v>
      </c>
      <c r="C35" s="52" t="s">
        <v>192</v>
      </c>
      <c r="D35" s="48" t="s">
        <v>192</v>
      </c>
      <c r="E35" s="135">
        <v>1</v>
      </c>
      <c r="F35" s="54" t="s">
        <v>192</v>
      </c>
      <c r="G35" s="136">
        <v>0</v>
      </c>
      <c r="H35" s="136">
        <v>0</v>
      </c>
      <c r="I35" s="136">
        <v>0</v>
      </c>
      <c r="J35" s="137">
        <f t="shared" si="0"/>
        <v>0</v>
      </c>
      <c r="K35" s="138"/>
      <c r="L35" s="138"/>
      <c r="M35" s="138"/>
      <c r="N35" s="138"/>
      <c r="O35" s="138"/>
      <c r="P35" s="138"/>
      <c r="Q35" s="13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x14ac:dyDescent="0.2">
      <c r="A36" s="81" t="s">
        <v>204</v>
      </c>
      <c r="B36" s="48" t="s">
        <v>27</v>
      </c>
      <c r="C36" s="55" t="s">
        <v>215</v>
      </c>
      <c r="D36" s="48" t="s">
        <v>190</v>
      </c>
      <c r="E36" s="135">
        <v>1</v>
      </c>
      <c r="F36" s="81" t="s">
        <v>576</v>
      </c>
      <c r="G36" s="136">
        <v>0</v>
      </c>
      <c r="H36" s="136">
        <v>1865.22</v>
      </c>
      <c r="I36" s="136">
        <v>7460.87</v>
      </c>
      <c r="J36" s="137">
        <f t="shared" si="0"/>
        <v>9326.09</v>
      </c>
      <c r="K36" s="138"/>
      <c r="L36" s="138"/>
      <c r="M36" s="138"/>
      <c r="N36" s="138"/>
      <c r="O36" s="138"/>
      <c r="P36" s="138"/>
      <c r="Q36" s="138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1:30" s="106" customFormat="1" x14ac:dyDescent="0.2">
      <c r="A37" s="88" t="s">
        <v>221</v>
      </c>
      <c r="B37" s="67" t="s">
        <v>29</v>
      </c>
      <c r="C37" s="58" t="s">
        <v>186</v>
      </c>
      <c r="D37" s="67" t="s">
        <v>190</v>
      </c>
      <c r="E37" s="139">
        <v>1</v>
      </c>
      <c r="F37" s="88" t="s">
        <v>270</v>
      </c>
      <c r="G37" s="140">
        <v>0</v>
      </c>
      <c r="H37" s="140">
        <v>1568.48</v>
      </c>
      <c r="I37" s="140">
        <v>6273.92</v>
      </c>
      <c r="J37" s="141">
        <f t="shared" si="0"/>
        <v>7842.4</v>
      </c>
      <c r="K37" s="142"/>
      <c r="L37" s="142"/>
      <c r="M37" s="142"/>
      <c r="N37" s="142"/>
      <c r="O37" s="142"/>
      <c r="P37" s="142"/>
      <c r="Q37" s="142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</row>
    <row r="38" spans="1:30" s="106" customFormat="1" x14ac:dyDescent="0.2">
      <c r="A38" s="119" t="s">
        <v>242</v>
      </c>
      <c r="B38" s="67" t="s">
        <v>29</v>
      </c>
      <c r="C38" s="101" t="s">
        <v>185</v>
      </c>
      <c r="D38" s="67" t="s">
        <v>190</v>
      </c>
      <c r="E38" s="139">
        <v>1</v>
      </c>
      <c r="F38" s="119" t="s">
        <v>229</v>
      </c>
      <c r="G38" s="140">
        <v>0</v>
      </c>
      <c r="H38" s="140">
        <v>1568.48</v>
      </c>
      <c r="I38" s="140">
        <v>6273.92</v>
      </c>
      <c r="J38" s="141">
        <f t="shared" si="0"/>
        <v>7842.4</v>
      </c>
      <c r="K38" s="142"/>
      <c r="L38" s="142"/>
      <c r="M38" s="142"/>
      <c r="N38" s="142"/>
      <c r="O38" s="142"/>
      <c r="P38" s="142"/>
      <c r="Q38" s="142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</row>
    <row r="39" spans="1:30" s="106" customFormat="1" x14ac:dyDescent="0.2">
      <c r="A39" s="88" t="s">
        <v>239</v>
      </c>
      <c r="B39" s="67" t="s">
        <v>29</v>
      </c>
      <c r="C39" s="58" t="s">
        <v>212</v>
      </c>
      <c r="D39" s="67" t="s">
        <v>190</v>
      </c>
      <c r="E39" s="139">
        <v>1</v>
      </c>
      <c r="F39" s="88" t="s">
        <v>222</v>
      </c>
      <c r="G39" s="140">
        <v>0</v>
      </c>
      <c r="H39" s="140">
        <v>1568.48</v>
      </c>
      <c r="I39" s="140">
        <v>6273.92</v>
      </c>
      <c r="J39" s="141">
        <f t="shared" si="0"/>
        <v>7842.4</v>
      </c>
      <c r="K39" s="142"/>
      <c r="L39" s="142"/>
      <c r="M39" s="142"/>
      <c r="N39" s="142"/>
      <c r="O39" s="142"/>
      <c r="P39" s="142"/>
      <c r="Q39" s="142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</row>
    <row r="40" spans="1:30" s="106" customFormat="1" x14ac:dyDescent="0.2">
      <c r="A40" s="119" t="s">
        <v>530</v>
      </c>
      <c r="B40" s="67" t="s">
        <v>29</v>
      </c>
      <c r="C40" s="101" t="s">
        <v>186</v>
      </c>
      <c r="D40" s="67" t="s">
        <v>190</v>
      </c>
      <c r="E40" s="139">
        <v>1</v>
      </c>
      <c r="F40" s="119" t="s">
        <v>531</v>
      </c>
      <c r="G40" s="140">
        <v>0</v>
      </c>
      <c r="H40" s="140">
        <v>1568.48</v>
      </c>
      <c r="I40" s="140">
        <v>6273.92</v>
      </c>
      <c r="J40" s="141">
        <f t="shared" si="0"/>
        <v>7842.4</v>
      </c>
      <c r="K40" s="142"/>
      <c r="L40" s="142"/>
      <c r="M40" s="142"/>
      <c r="N40" s="142"/>
      <c r="O40" s="142"/>
      <c r="P40" s="142"/>
      <c r="Q40" s="142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1:30" s="106" customFormat="1" x14ac:dyDescent="0.2">
      <c r="A41" s="88" t="s">
        <v>238</v>
      </c>
      <c r="B41" s="67" t="s">
        <v>29</v>
      </c>
      <c r="C41" s="58" t="s">
        <v>188</v>
      </c>
      <c r="D41" s="67" t="s">
        <v>189</v>
      </c>
      <c r="E41" s="139">
        <v>1</v>
      </c>
      <c r="F41" s="88" t="s">
        <v>223</v>
      </c>
      <c r="G41" s="140">
        <v>0</v>
      </c>
      <c r="H41" s="140">
        <v>0</v>
      </c>
      <c r="I41" s="140">
        <v>6273.92</v>
      </c>
      <c r="J41" s="141">
        <f t="shared" si="0"/>
        <v>6273.92</v>
      </c>
      <c r="K41" s="142"/>
      <c r="L41" s="142"/>
      <c r="M41" s="142"/>
      <c r="N41" s="142"/>
      <c r="O41" s="142"/>
      <c r="P41" s="142"/>
      <c r="Q41" s="142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2" spans="1:30" s="106" customFormat="1" x14ac:dyDescent="0.2">
      <c r="A42" s="88" t="s">
        <v>237</v>
      </c>
      <c r="B42" s="67" t="s">
        <v>29</v>
      </c>
      <c r="C42" s="58" t="s">
        <v>235</v>
      </c>
      <c r="D42" s="67" t="s">
        <v>190</v>
      </c>
      <c r="E42" s="139">
        <v>1</v>
      </c>
      <c r="F42" s="88" t="s">
        <v>224</v>
      </c>
      <c r="G42" s="140">
        <v>0</v>
      </c>
      <c r="H42" s="140">
        <v>1568.48</v>
      </c>
      <c r="I42" s="140">
        <v>6273.92</v>
      </c>
      <c r="J42" s="141">
        <f t="shared" si="0"/>
        <v>7842.4</v>
      </c>
      <c r="K42" s="142"/>
      <c r="L42" s="142"/>
      <c r="M42" s="142"/>
      <c r="N42" s="142"/>
      <c r="O42" s="142"/>
      <c r="P42" s="142"/>
      <c r="Q42" s="142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</row>
    <row r="43" spans="1:30" s="106" customFormat="1" x14ac:dyDescent="0.2">
      <c r="A43" s="88" t="s">
        <v>236</v>
      </c>
      <c r="B43" s="67" t="s">
        <v>29</v>
      </c>
      <c r="C43" s="58" t="s">
        <v>185</v>
      </c>
      <c r="D43" s="67" t="s">
        <v>190</v>
      </c>
      <c r="E43" s="139">
        <v>1</v>
      </c>
      <c r="F43" s="88" t="s">
        <v>225</v>
      </c>
      <c r="G43" s="140">
        <v>0</v>
      </c>
      <c r="H43" s="140">
        <v>1568.48</v>
      </c>
      <c r="I43" s="140">
        <v>6273.92</v>
      </c>
      <c r="J43" s="141">
        <f t="shared" si="0"/>
        <v>7842.4</v>
      </c>
      <c r="K43" s="142"/>
      <c r="L43" s="142"/>
      <c r="M43" s="142"/>
      <c r="N43" s="142"/>
      <c r="O43" s="142"/>
      <c r="P43" s="142"/>
      <c r="Q43" s="142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4" spans="1:30" s="106" customFormat="1" x14ac:dyDescent="0.2">
      <c r="A44" s="88" t="s">
        <v>236</v>
      </c>
      <c r="B44" s="67" t="s">
        <v>29</v>
      </c>
      <c r="C44" s="58" t="s">
        <v>185</v>
      </c>
      <c r="D44" s="67" t="s">
        <v>190</v>
      </c>
      <c r="E44" s="139">
        <v>1</v>
      </c>
      <c r="F44" s="88" t="s">
        <v>226</v>
      </c>
      <c r="G44" s="140">
        <v>0</v>
      </c>
      <c r="H44" s="140">
        <v>1568.48</v>
      </c>
      <c r="I44" s="140">
        <v>6273.92</v>
      </c>
      <c r="J44" s="141">
        <f t="shared" si="0"/>
        <v>7842.4</v>
      </c>
      <c r="K44" s="142"/>
      <c r="L44" s="142"/>
      <c r="M44" s="142"/>
      <c r="N44" s="142"/>
      <c r="O44" s="142"/>
      <c r="P44" s="142"/>
      <c r="Q44" s="142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</row>
    <row r="45" spans="1:30" s="106" customFormat="1" x14ac:dyDescent="0.2">
      <c r="A45" s="119" t="s">
        <v>242</v>
      </c>
      <c r="B45" s="67" t="s">
        <v>29</v>
      </c>
      <c r="C45" s="101" t="s">
        <v>212</v>
      </c>
      <c r="D45" s="67" t="s">
        <v>190</v>
      </c>
      <c r="E45" s="139">
        <v>1</v>
      </c>
      <c r="F45" s="119" t="s">
        <v>540</v>
      </c>
      <c r="G45" s="140">
        <v>0</v>
      </c>
      <c r="H45" s="140">
        <v>1568.48</v>
      </c>
      <c r="I45" s="140">
        <v>6273.92</v>
      </c>
      <c r="J45" s="141">
        <f t="shared" si="0"/>
        <v>7842.4</v>
      </c>
      <c r="K45" s="142"/>
      <c r="L45" s="142"/>
      <c r="M45" s="142"/>
      <c r="N45" s="142"/>
      <c r="O45" s="142"/>
      <c r="P45" s="142"/>
      <c r="Q45" s="142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</row>
    <row r="46" spans="1:30" x14ac:dyDescent="0.2">
      <c r="A46" s="88" t="s">
        <v>240</v>
      </c>
      <c r="B46" s="67" t="s">
        <v>29</v>
      </c>
      <c r="C46" s="58" t="s">
        <v>213</v>
      </c>
      <c r="D46" s="48" t="s">
        <v>190</v>
      </c>
      <c r="E46" s="135">
        <v>1</v>
      </c>
      <c r="F46" s="81" t="s">
        <v>227</v>
      </c>
      <c r="G46" s="136">
        <v>0</v>
      </c>
      <c r="H46" s="136">
        <v>1568.48</v>
      </c>
      <c r="I46" s="136">
        <v>6273.92</v>
      </c>
      <c r="J46" s="137">
        <f t="shared" si="0"/>
        <v>7842.4</v>
      </c>
      <c r="K46" s="138"/>
      <c r="L46" s="138"/>
      <c r="M46" s="138"/>
      <c r="N46" s="138"/>
      <c r="O46" s="138"/>
      <c r="P46" s="138"/>
      <c r="Q46" s="138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x14ac:dyDescent="0.2">
      <c r="A47" s="88" t="s">
        <v>243</v>
      </c>
      <c r="B47" s="67" t="s">
        <v>29</v>
      </c>
      <c r="C47" s="58" t="s">
        <v>186</v>
      </c>
      <c r="D47" s="48" t="s">
        <v>190</v>
      </c>
      <c r="E47" s="135">
        <v>1</v>
      </c>
      <c r="F47" s="81" t="s">
        <v>228</v>
      </c>
      <c r="G47" s="136">
        <v>0</v>
      </c>
      <c r="H47" s="136">
        <v>1568.48</v>
      </c>
      <c r="I47" s="136">
        <v>6273.92</v>
      </c>
      <c r="J47" s="137">
        <f t="shared" si="0"/>
        <v>7842.4</v>
      </c>
      <c r="K47" s="138"/>
      <c r="L47" s="138"/>
      <c r="M47" s="138"/>
      <c r="N47" s="138"/>
      <c r="O47" s="138"/>
      <c r="P47" s="138"/>
      <c r="Q47" s="138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x14ac:dyDescent="0.2">
      <c r="A48" s="88" t="s">
        <v>242</v>
      </c>
      <c r="B48" s="67" t="s">
        <v>29</v>
      </c>
      <c r="C48" s="58" t="s">
        <v>241</v>
      </c>
      <c r="D48" s="48" t="s">
        <v>190</v>
      </c>
      <c r="E48" s="135">
        <v>1</v>
      </c>
      <c r="F48" s="81" t="s">
        <v>229</v>
      </c>
      <c r="G48" s="136">
        <v>0</v>
      </c>
      <c r="H48" s="136">
        <v>1568.48</v>
      </c>
      <c r="I48" s="136">
        <v>6273.92</v>
      </c>
      <c r="J48" s="137">
        <f t="shared" si="0"/>
        <v>7842.4</v>
      </c>
      <c r="K48" s="138"/>
      <c r="L48" s="138"/>
      <c r="M48" s="138"/>
      <c r="N48" s="138"/>
      <c r="O48" s="138"/>
      <c r="P48" s="138"/>
      <c r="Q48" s="138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x14ac:dyDescent="0.2">
      <c r="A49" s="88" t="s">
        <v>243</v>
      </c>
      <c r="B49" s="67" t="s">
        <v>29</v>
      </c>
      <c r="C49" s="58" t="s">
        <v>186</v>
      </c>
      <c r="D49" s="48" t="s">
        <v>190</v>
      </c>
      <c r="E49" s="135">
        <v>1</v>
      </c>
      <c r="F49" s="81" t="s">
        <v>230</v>
      </c>
      <c r="G49" s="136">
        <v>0</v>
      </c>
      <c r="H49" s="136">
        <v>1568.48</v>
      </c>
      <c r="I49" s="136">
        <v>6273.92</v>
      </c>
      <c r="J49" s="137">
        <f t="shared" si="0"/>
        <v>7842.4</v>
      </c>
      <c r="K49" s="138"/>
      <c r="L49" s="138"/>
      <c r="M49" s="138"/>
      <c r="N49" s="138"/>
      <c r="O49" s="138"/>
      <c r="P49" s="138"/>
      <c r="Q49" s="138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x14ac:dyDescent="0.2">
      <c r="A50" s="88" t="s">
        <v>244</v>
      </c>
      <c r="B50" s="67" t="s">
        <v>29</v>
      </c>
      <c r="C50" s="58" t="s">
        <v>187</v>
      </c>
      <c r="D50" s="48" t="s">
        <v>190</v>
      </c>
      <c r="E50" s="135">
        <v>1</v>
      </c>
      <c r="F50" s="81" t="s">
        <v>231</v>
      </c>
      <c r="G50" s="136">
        <v>0</v>
      </c>
      <c r="H50" s="136">
        <v>1568.48</v>
      </c>
      <c r="I50" s="136">
        <v>6273.92</v>
      </c>
      <c r="J50" s="137">
        <f t="shared" si="0"/>
        <v>7842.4</v>
      </c>
      <c r="K50" s="138"/>
      <c r="L50" s="138"/>
      <c r="M50" s="138"/>
      <c r="N50" s="138"/>
      <c r="O50" s="138"/>
      <c r="P50" s="138"/>
      <c r="Q50" s="138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x14ac:dyDescent="0.2">
      <c r="A51" s="82" t="s">
        <v>572</v>
      </c>
      <c r="B51" s="67" t="s">
        <v>29</v>
      </c>
      <c r="C51" s="83" t="s">
        <v>186</v>
      </c>
      <c r="D51" s="48" t="s">
        <v>190</v>
      </c>
      <c r="E51" s="135">
        <v>1</v>
      </c>
      <c r="F51" s="82" t="s">
        <v>306</v>
      </c>
      <c r="G51" s="136">
        <v>0</v>
      </c>
      <c r="H51" s="136">
        <v>1568.48</v>
      </c>
      <c r="I51" s="136">
        <v>6273.92</v>
      </c>
      <c r="J51" s="137">
        <f t="shared" si="0"/>
        <v>7842.4</v>
      </c>
      <c r="K51" s="138"/>
      <c r="L51" s="138"/>
      <c r="M51" s="138"/>
      <c r="N51" s="138"/>
      <c r="O51" s="138"/>
      <c r="P51" s="138"/>
      <c r="Q51" s="138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x14ac:dyDescent="0.2">
      <c r="A52" s="82" t="s">
        <v>600</v>
      </c>
      <c r="B52" s="67" t="s">
        <v>29</v>
      </c>
      <c r="C52" s="83" t="s">
        <v>186</v>
      </c>
      <c r="D52" s="48" t="s">
        <v>190</v>
      </c>
      <c r="E52" s="135">
        <v>1</v>
      </c>
      <c r="F52" s="82" t="s">
        <v>267</v>
      </c>
      <c r="G52" s="136">
        <v>0</v>
      </c>
      <c r="H52" s="136">
        <v>1568.48</v>
      </c>
      <c r="I52" s="136">
        <v>6273.92</v>
      </c>
      <c r="J52" s="137">
        <f t="shared" si="0"/>
        <v>7842.4</v>
      </c>
      <c r="K52" s="138"/>
      <c r="L52" s="138"/>
      <c r="M52" s="138"/>
      <c r="N52" s="138"/>
      <c r="O52" s="138"/>
      <c r="P52" s="138"/>
      <c r="Q52" s="138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x14ac:dyDescent="0.2">
      <c r="A53" s="54" t="s">
        <v>192</v>
      </c>
      <c r="B53" s="67" t="s">
        <v>29</v>
      </c>
      <c r="C53" s="52" t="s">
        <v>192</v>
      </c>
      <c r="D53" s="48" t="s">
        <v>192</v>
      </c>
      <c r="E53" s="135">
        <v>1</v>
      </c>
      <c r="F53" s="54" t="s">
        <v>192</v>
      </c>
      <c r="G53" s="136">
        <v>0</v>
      </c>
      <c r="H53" s="136">
        <v>0</v>
      </c>
      <c r="I53" s="136">
        <v>0</v>
      </c>
      <c r="J53" s="137">
        <f t="shared" si="0"/>
        <v>0</v>
      </c>
      <c r="K53" s="138"/>
      <c r="L53" s="138"/>
      <c r="M53" s="138"/>
      <c r="N53" s="138"/>
      <c r="O53" s="138"/>
      <c r="P53" s="138"/>
      <c r="Q53" s="138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x14ac:dyDescent="0.2">
      <c r="A54" s="54" t="s">
        <v>192</v>
      </c>
      <c r="B54" s="67" t="s">
        <v>29</v>
      </c>
      <c r="C54" s="52" t="s">
        <v>192</v>
      </c>
      <c r="D54" s="48" t="s">
        <v>192</v>
      </c>
      <c r="E54" s="135">
        <v>1</v>
      </c>
      <c r="F54" s="54" t="s">
        <v>192</v>
      </c>
      <c r="G54" s="136">
        <v>0</v>
      </c>
      <c r="H54" s="136">
        <v>0</v>
      </c>
      <c r="I54" s="136">
        <v>0</v>
      </c>
      <c r="J54" s="137">
        <f t="shared" si="0"/>
        <v>0</v>
      </c>
      <c r="K54" s="138"/>
      <c r="L54" s="138"/>
      <c r="M54" s="138"/>
      <c r="N54" s="138"/>
      <c r="O54" s="138"/>
      <c r="P54" s="138"/>
      <c r="Q54" s="13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54" t="s">
        <v>192</v>
      </c>
      <c r="B55" s="67" t="s">
        <v>29</v>
      </c>
      <c r="C55" s="52" t="s">
        <v>192</v>
      </c>
      <c r="D55" s="48" t="s">
        <v>192</v>
      </c>
      <c r="E55" s="135">
        <v>1</v>
      </c>
      <c r="F55" s="54" t="s">
        <v>192</v>
      </c>
      <c r="G55" s="136">
        <v>0</v>
      </c>
      <c r="H55" s="136">
        <v>0</v>
      </c>
      <c r="I55" s="136">
        <v>0</v>
      </c>
      <c r="J55" s="137">
        <f t="shared" si="0"/>
        <v>0</v>
      </c>
      <c r="K55" s="138"/>
      <c r="L55" s="138"/>
      <c r="M55" s="138"/>
      <c r="N55" s="138"/>
      <c r="O55" s="138"/>
      <c r="P55" s="138"/>
      <c r="Q55" s="13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54" t="s">
        <v>192</v>
      </c>
      <c r="B56" s="67" t="s">
        <v>29</v>
      </c>
      <c r="C56" s="52" t="s">
        <v>192</v>
      </c>
      <c r="D56" s="48" t="s">
        <v>192</v>
      </c>
      <c r="E56" s="135">
        <v>1</v>
      </c>
      <c r="F56" s="54" t="s">
        <v>192</v>
      </c>
      <c r="G56" s="136">
        <v>0</v>
      </c>
      <c r="H56" s="136">
        <v>0</v>
      </c>
      <c r="I56" s="136">
        <v>0</v>
      </c>
      <c r="J56" s="137">
        <f t="shared" si="0"/>
        <v>0</v>
      </c>
      <c r="K56" s="138"/>
      <c r="L56" s="138"/>
      <c r="M56" s="138"/>
      <c r="N56" s="138"/>
      <c r="O56" s="138"/>
      <c r="P56" s="138"/>
      <c r="Q56" s="13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54" t="s">
        <v>192</v>
      </c>
      <c r="B57" s="67" t="s">
        <v>29</v>
      </c>
      <c r="C57" s="52" t="s">
        <v>192</v>
      </c>
      <c r="D57" s="48" t="s">
        <v>192</v>
      </c>
      <c r="E57" s="135">
        <v>1</v>
      </c>
      <c r="F57" s="54" t="s">
        <v>192</v>
      </c>
      <c r="G57" s="136">
        <v>0</v>
      </c>
      <c r="H57" s="136">
        <v>0</v>
      </c>
      <c r="I57" s="136">
        <v>0</v>
      </c>
      <c r="J57" s="137">
        <f t="shared" si="0"/>
        <v>0</v>
      </c>
      <c r="K57" s="138"/>
      <c r="L57" s="138"/>
      <c r="M57" s="138"/>
      <c r="N57" s="138"/>
      <c r="O57" s="138"/>
      <c r="P57" s="138"/>
      <c r="Q57" s="13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54" t="s">
        <v>192</v>
      </c>
      <c r="B58" s="67" t="s">
        <v>29</v>
      </c>
      <c r="C58" s="52" t="s">
        <v>192</v>
      </c>
      <c r="D58" s="48" t="s">
        <v>192</v>
      </c>
      <c r="E58" s="135">
        <v>1</v>
      </c>
      <c r="F58" s="54" t="s">
        <v>192</v>
      </c>
      <c r="G58" s="136">
        <v>0</v>
      </c>
      <c r="H58" s="136">
        <v>0</v>
      </c>
      <c r="I58" s="136">
        <v>0</v>
      </c>
      <c r="J58" s="137">
        <f t="shared" si="0"/>
        <v>0</v>
      </c>
      <c r="K58" s="138"/>
      <c r="L58" s="138"/>
      <c r="M58" s="138"/>
      <c r="N58" s="138"/>
      <c r="O58" s="138"/>
      <c r="P58" s="138"/>
      <c r="Q58" s="13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54" t="s">
        <v>192</v>
      </c>
      <c r="B59" s="67" t="s">
        <v>29</v>
      </c>
      <c r="C59" s="52" t="s">
        <v>192</v>
      </c>
      <c r="D59" s="48" t="s">
        <v>192</v>
      </c>
      <c r="E59" s="135">
        <v>1</v>
      </c>
      <c r="F59" s="54" t="s">
        <v>192</v>
      </c>
      <c r="G59" s="136">
        <v>0</v>
      </c>
      <c r="H59" s="136">
        <v>0</v>
      </c>
      <c r="I59" s="136">
        <v>0</v>
      </c>
      <c r="J59" s="137">
        <f t="shared" si="0"/>
        <v>0</v>
      </c>
      <c r="K59" s="138"/>
      <c r="L59" s="138"/>
      <c r="M59" s="138"/>
      <c r="N59" s="138"/>
      <c r="O59" s="138"/>
      <c r="P59" s="138"/>
      <c r="Q59" s="13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54" t="s">
        <v>192</v>
      </c>
      <c r="B60" s="67" t="s">
        <v>29</v>
      </c>
      <c r="C60" s="52" t="s">
        <v>192</v>
      </c>
      <c r="D60" s="48" t="s">
        <v>192</v>
      </c>
      <c r="E60" s="135">
        <v>1</v>
      </c>
      <c r="F60" s="54" t="s">
        <v>192</v>
      </c>
      <c r="G60" s="136">
        <v>0</v>
      </c>
      <c r="H60" s="136">
        <v>0</v>
      </c>
      <c r="I60" s="136">
        <v>0</v>
      </c>
      <c r="J60" s="137">
        <f t="shared" si="0"/>
        <v>0</v>
      </c>
      <c r="K60" s="138"/>
      <c r="L60" s="138"/>
      <c r="M60" s="138"/>
      <c r="N60" s="138"/>
      <c r="O60" s="138"/>
      <c r="P60" s="138"/>
      <c r="Q60" s="13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54" t="s">
        <v>192</v>
      </c>
      <c r="B61" s="67" t="s">
        <v>29</v>
      </c>
      <c r="C61" s="52" t="s">
        <v>192</v>
      </c>
      <c r="D61" s="48" t="s">
        <v>192</v>
      </c>
      <c r="E61" s="135">
        <v>1</v>
      </c>
      <c r="F61" s="54" t="s">
        <v>192</v>
      </c>
      <c r="G61" s="136">
        <v>0</v>
      </c>
      <c r="H61" s="136">
        <v>0</v>
      </c>
      <c r="I61" s="136">
        <v>0</v>
      </c>
      <c r="J61" s="137">
        <f t="shared" si="0"/>
        <v>0</v>
      </c>
      <c r="K61" s="138"/>
      <c r="L61" s="138"/>
      <c r="M61" s="138"/>
      <c r="N61" s="138"/>
      <c r="O61" s="138"/>
      <c r="P61" s="138"/>
      <c r="Q61" s="13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54" t="s">
        <v>192</v>
      </c>
      <c r="B62" s="67" t="s">
        <v>29</v>
      </c>
      <c r="C62" s="52" t="s">
        <v>192</v>
      </c>
      <c r="D62" s="48" t="s">
        <v>192</v>
      </c>
      <c r="E62" s="135">
        <v>1</v>
      </c>
      <c r="F62" s="54" t="s">
        <v>192</v>
      </c>
      <c r="G62" s="136">
        <v>0</v>
      </c>
      <c r="H62" s="136">
        <v>0</v>
      </c>
      <c r="I62" s="136">
        <v>0</v>
      </c>
      <c r="J62" s="137">
        <f t="shared" si="0"/>
        <v>0</v>
      </c>
      <c r="K62" s="138"/>
      <c r="L62" s="138"/>
      <c r="M62" s="138"/>
      <c r="N62" s="138"/>
      <c r="O62" s="138"/>
      <c r="P62" s="138"/>
      <c r="Q62" s="13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54" t="s">
        <v>192</v>
      </c>
      <c r="B63" s="67" t="s">
        <v>29</v>
      </c>
      <c r="C63" s="52" t="s">
        <v>192</v>
      </c>
      <c r="D63" s="48" t="s">
        <v>192</v>
      </c>
      <c r="E63" s="135">
        <v>1</v>
      </c>
      <c r="F63" s="54" t="s">
        <v>192</v>
      </c>
      <c r="G63" s="136">
        <v>0</v>
      </c>
      <c r="H63" s="136">
        <v>0</v>
      </c>
      <c r="I63" s="136">
        <v>0</v>
      </c>
      <c r="J63" s="137">
        <f t="shared" si="0"/>
        <v>0</v>
      </c>
      <c r="K63" s="138"/>
      <c r="L63" s="138"/>
      <c r="M63" s="138"/>
      <c r="N63" s="138"/>
      <c r="O63" s="138"/>
      <c r="P63" s="138"/>
      <c r="Q63" s="13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54" t="s">
        <v>192</v>
      </c>
      <c r="B64" s="67" t="s">
        <v>29</v>
      </c>
      <c r="C64" s="52" t="s">
        <v>192</v>
      </c>
      <c r="D64" s="48" t="s">
        <v>192</v>
      </c>
      <c r="E64" s="135">
        <v>1</v>
      </c>
      <c r="F64" s="54" t="s">
        <v>192</v>
      </c>
      <c r="G64" s="136">
        <v>0</v>
      </c>
      <c r="H64" s="136">
        <v>0</v>
      </c>
      <c r="I64" s="136">
        <v>0</v>
      </c>
      <c r="J64" s="137">
        <f t="shared" si="0"/>
        <v>0</v>
      </c>
      <c r="K64" s="138"/>
      <c r="L64" s="138"/>
      <c r="M64" s="138"/>
      <c r="N64" s="138"/>
      <c r="O64" s="138"/>
      <c r="P64" s="138"/>
      <c r="Q64" s="138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54" t="s">
        <v>192</v>
      </c>
      <c r="B65" s="67" t="s">
        <v>29</v>
      </c>
      <c r="C65" s="52" t="s">
        <v>192</v>
      </c>
      <c r="D65" s="48" t="s">
        <v>192</v>
      </c>
      <c r="E65" s="135">
        <v>1</v>
      </c>
      <c r="F65" s="54" t="s">
        <v>192</v>
      </c>
      <c r="G65" s="136">
        <v>0</v>
      </c>
      <c r="H65" s="136">
        <v>0</v>
      </c>
      <c r="I65" s="136">
        <v>0</v>
      </c>
      <c r="J65" s="137">
        <f t="shared" si="0"/>
        <v>0</v>
      </c>
      <c r="K65" s="138"/>
      <c r="L65" s="138"/>
      <c r="M65" s="138"/>
      <c r="N65" s="138"/>
      <c r="O65" s="138"/>
      <c r="P65" s="138"/>
      <c r="Q65" s="138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54" t="s">
        <v>192</v>
      </c>
      <c r="B66" s="67" t="s">
        <v>29</v>
      </c>
      <c r="C66" s="52" t="s">
        <v>192</v>
      </c>
      <c r="D66" s="48" t="s">
        <v>192</v>
      </c>
      <c r="E66" s="135">
        <v>1</v>
      </c>
      <c r="F66" s="54" t="s">
        <v>192</v>
      </c>
      <c r="G66" s="136">
        <v>0</v>
      </c>
      <c r="H66" s="136">
        <v>0</v>
      </c>
      <c r="I66" s="136">
        <v>0</v>
      </c>
      <c r="J66" s="137">
        <f t="shared" si="0"/>
        <v>0</v>
      </c>
      <c r="K66" s="138"/>
      <c r="L66" s="138"/>
      <c r="M66" s="138"/>
      <c r="N66" s="138"/>
      <c r="O66" s="138"/>
      <c r="P66" s="138"/>
      <c r="Q66" s="138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A67" s="54" t="s">
        <v>192</v>
      </c>
      <c r="B67" s="67" t="s">
        <v>29</v>
      </c>
      <c r="C67" s="52" t="s">
        <v>192</v>
      </c>
      <c r="D67" s="48" t="s">
        <v>192</v>
      </c>
      <c r="E67" s="135">
        <v>1</v>
      </c>
      <c r="F67" s="54" t="s">
        <v>192</v>
      </c>
      <c r="G67" s="136">
        <v>0</v>
      </c>
      <c r="H67" s="136">
        <v>0</v>
      </c>
      <c r="I67" s="136">
        <v>0</v>
      </c>
      <c r="J67" s="137">
        <f t="shared" si="0"/>
        <v>0</v>
      </c>
      <c r="K67" s="138"/>
      <c r="L67" s="138"/>
      <c r="M67" s="138"/>
      <c r="N67" s="138"/>
      <c r="O67" s="138"/>
      <c r="P67" s="138"/>
      <c r="Q67" s="138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A68" s="54" t="s">
        <v>192</v>
      </c>
      <c r="B68" s="67" t="s">
        <v>29</v>
      </c>
      <c r="C68" s="52" t="s">
        <v>192</v>
      </c>
      <c r="D68" s="48" t="s">
        <v>192</v>
      </c>
      <c r="E68" s="135">
        <v>1</v>
      </c>
      <c r="F68" s="54" t="s">
        <v>192</v>
      </c>
      <c r="G68" s="136">
        <v>0</v>
      </c>
      <c r="H68" s="136">
        <v>0</v>
      </c>
      <c r="I68" s="136">
        <v>0</v>
      </c>
      <c r="J68" s="137">
        <f t="shared" si="0"/>
        <v>0</v>
      </c>
      <c r="K68" s="138"/>
      <c r="L68" s="138"/>
      <c r="M68" s="138"/>
      <c r="N68" s="138"/>
      <c r="O68" s="138"/>
      <c r="P68" s="138"/>
      <c r="Q68" s="13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54" t="s">
        <v>192</v>
      </c>
      <c r="B69" s="67" t="s">
        <v>29</v>
      </c>
      <c r="C69" s="52" t="s">
        <v>192</v>
      </c>
      <c r="D69" s="48" t="s">
        <v>192</v>
      </c>
      <c r="E69" s="135">
        <v>1</v>
      </c>
      <c r="F69" s="54" t="s">
        <v>192</v>
      </c>
      <c r="G69" s="136">
        <v>0</v>
      </c>
      <c r="H69" s="136">
        <v>0</v>
      </c>
      <c r="I69" s="136">
        <v>0</v>
      </c>
      <c r="J69" s="137">
        <f t="shared" si="0"/>
        <v>0</v>
      </c>
      <c r="K69" s="138"/>
      <c r="L69" s="138"/>
      <c r="M69" s="138"/>
      <c r="N69" s="138"/>
      <c r="O69" s="138"/>
      <c r="P69" s="138"/>
      <c r="Q69" s="138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61" t="s">
        <v>205</v>
      </c>
      <c r="B70" s="67" t="s">
        <v>31</v>
      </c>
      <c r="C70" s="101" t="s">
        <v>185</v>
      </c>
      <c r="D70" s="48" t="s">
        <v>190</v>
      </c>
      <c r="E70" s="135">
        <v>1</v>
      </c>
      <c r="F70" s="82" t="s">
        <v>560</v>
      </c>
      <c r="G70" s="136">
        <v>0</v>
      </c>
      <c r="H70" s="136">
        <v>1441.31</v>
      </c>
      <c r="I70" s="136">
        <v>5765.22</v>
      </c>
      <c r="J70" s="137">
        <f t="shared" si="0"/>
        <v>7206.5300000000007</v>
      </c>
      <c r="K70" s="138"/>
      <c r="L70" s="138"/>
      <c r="M70" s="138"/>
      <c r="N70" s="138"/>
      <c r="O70" s="138"/>
      <c r="P70" s="138"/>
      <c r="Q70" s="138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88" t="s">
        <v>249</v>
      </c>
      <c r="B71" s="67" t="s">
        <v>31</v>
      </c>
      <c r="C71" s="58" t="s">
        <v>212</v>
      </c>
      <c r="D71" s="48" t="s">
        <v>190</v>
      </c>
      <c r="E71" s="135">
        <v>1</v>
      </c>
      <c r="F71" s="81" t="s">
        <v>245</v>
      </c>
      <c r="G71" s="136">
        <v>0</v>
      </c>
      <c r="H71" s="136">
        <v>1441.31</v>
      </c>
      <c r="I71" s="136">
        <v>5765.22</v>
      </c>
      <c r="J71" s="137">
        <f t="shared" si="0"/>
        <v>7206.5300000000007</v>
      </c>
      <c r="K71" s="138"/>
      <c r="L71" s="138"/>
      <c r="M71" s="138"/>
      <c r="N71" s="138"/>
      <c r="O71" s="138"/>
      <c r="P71" s="138"/>
      <c r="Q71" s="138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A72" s="88" t="s">
        <v>250</v>
      </c>
      <c r="B72" s="67" t="s">
        <v>31</v>
      </c>
      <c r="C72" s="58" t="s">
        <v>212</v>
      </c>
      <c r="D72" s="48" t="s">
        <v>189</v>
      </c>
      <c r="E72" s="135">
        <v>1</v>
      </c>
      <c r="F72" s="81" t="s">
        <v>246</v>
      </c>
      <c r="G72" s="136">
        <v>0</v>
      </c>
      <c r="H72" s="136">
        <v>0</v>
      </c>
      <c r="I72" s="136">
        <v>5765.22</v>
      </c>
      <c r="J72" s="137">
        <f t="shared" ref="J72:J135" si="1">SUM(G72:I72)</f>
        <v>5765.22</v>
      </c>
      <c r="K72" s="138"/>
      <c r="L72" s="138"/>
      <c r="M72" s="138"/>
      <c r="N72" s="138"/>
      <c r="O72" s="138"/>
      <c r="P72" s="138"/>
      <c r="Q72" s="138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ht="15.75" customHeight="1" x14ac:dyDescent="0.2">
      <c r="A73" s="88" t="s">
        <v>251</v>
      </c>
      <c r="B73" s="67" t="s">
        <v>31</v>
      </c>
      <c r="C73" s="58" t="s">
        <v>252</v>
      </c>
      <c r="D73" s="48" t="s">
        <v>190</v>
      </c>
      <c r="E73" s="135">
        <v>1</v>
      </c>
      <c r="F73" s="81" t="s">
        <v>247</v>
      </c>
      <c r="G73" s="136">
        <v>0</v>
      </c>
      <c r="H73" s="136">
        <v>1441.31</v>
      </c>
      <c r="I73" s="136">
        <v>5765.22</v>
      </c>
      <c r="J73" s="137">
        <f t="shared" si="1"/>
        <v>7206.5300000000007</v>
      </c>
      <c r="K73" s="138"/>
      <c r="L73" s="138"/>
      <c r="M73" s="138"/>
      <c r="N73" s="138"/>
      <c r="O73" s="138"/>
      <c r="P73" s="138"/>
      <c r="Q73" s="138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x14ac:dyDescent="0.2">
      <c r="A74" s="61" t="s">
        <v>259</v>
      </c>
      <c r="B74" s="48" t="s">
        <v>31</v>
      </c>
      <c r="C74" s="48" t="s">
        <v>253</v>
      </c>
      <c r="D74" s="48" t="s">
        <v>189</v>
      </c>
      <c r="E74" s="135">
        <v>1</v>
      </c>
      <c r="F74" s="81" t="s">
        <v>248</v>
      </c>
      <c r="G74" s="136">
        <v>0</v>
      </c>
      <c r="H74" s="136">
        <v>0</v>
      </c>
      <c r="I74" s="136">
        <v>5765.22</v>
      </c>
      <c r="J74" s="137">
        <f t="shared" si="1"/>
        <v>5765.22</v>
      </c>
      <c r="K74" s="138"/>
      <c r="L74" s="138"/>
      <c r="M74" s="138"/>
      <c r="N74" s="138"/>
      <c r="O74" s="138"/>
      <c r="P74" s="138"/>
      <c r="Q74" s="13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x14ac:dyDescent="0.2">
      <c r="A75" s="61" t="s">
        <v>258</v>
      </c>
      <c r="B75" s="48" t="s">
        <v>31</v>
      </c>
      <c r="C75" s="58" t="s">
        <v>215</v>
      </c>
      <c r="D75" s="48" t="s">
        <v>190</v>
      </c>
      <c r="E75" s="143">
        <v>1</v>
      </c>
      <c r="F75" s="81" t="s">
        <v>254</v>
      </c>
      <c r="G75" s="136">
        <v>0</v>
      </c>
      <c r="H75" s="136">
        <v>1441.31</v>
      </c>
      <c r="I75" s="136">
        <v>5765.22</v>
      </c>
      <c r="J75" s="137">
        <f t="shared" si="1"/>
        <v>7206.5300000000007</v>
      </c>
      <c r="K75" s="138"/>
      <c r="L75" s="138"/>
      <c r="M75" s="138"/>
      <c r="N75" s="138"/>
      <c r="O75" s="138"/>
      <c r="P75" s="138"/>
      <c r="Q75" s="138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x14ac:dyDescent="0.2">
      <c r="A76" s="61" t="s">
        <v>205</v>
      </c>
      <c r="B76" s="48" t="s">
        <v>31</v>
      </c>
      <c r="C76" s="58" t="s">
        <v>257</v>
      </c>
      <c r="D76" s="48" t="s">
        <v>190</v>
      </c>
      <c r="E76" s="143">
        <v>1</v>
      </c>
      <c r="F76" s="81" t="s">
        <v>255</v>
      </c>
      <c r="G76" s="136">
        <v>0</v>
      </c>
      <c r="H76" s="136">
        <v>1441.31</v>
      </c>
      <c r="I76" s="136">
        <v>5765.22</v>
      </c>
      <c r="J76" s="137">
        <f t="shared" si="1"/>
        <v>7206.5300000000007</v>
      </c>
      <c r="K76" s="138"/>
      <c r="L76" s="138"/>
      <c r="M76" s="138"/>
      <c r="N76" s="138"/>
      <c r="O76" s="138"/>
      <c r="P76" s="138"/>
      <c r="Q76" s="138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x14ac:dyDescent="0.2">
      <c r="A77" s="61" t="s">
        <v>205</v>
      </c>
      <c r="B77" s="48" t="s">
        <v>31</v>
      </c>
      <c r="C77" s="58" t="s">
        <v>185</v>
      </c>
      <c r="D77" s="48" t="s">
        <v>190</v>
      </c>
      <c r="E77" s="143">
        <v>1</v>
      </c>
      <c r="F77" s="81" t="s">
        <v>256</v>
      </c>
      <c r="G77" s="136">
        <v>0</v>
      </c>
      <c r="H77" s="136">
        <v>1441.31</v>
      </c>
      <c r="I77" s="136">
        <v>5765.22</v>
      </c>
      <c r="J77" s="137">
        <f t="shared" si="1"/>
        <v>7206.5300000000007</v>
      </c>
      <c r="K77" s="138"/>
      <c r="L77" s="138"/>
      <c r="M77" s="138"/>
      <c r="N77" s="138"/>
      <c r="O77" s="138"/>
      <c r="P77" s="138"/>
      <c r="Q77" s="138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126" t="s">
        <v>205</v>
      </c>
      <c r="B78" s="48" t="s">
        <v>31</v>
      </c>
      <c r="C78" s="101" t="s">
        <v>185</v>
      </c>
      <c r="D78" s="48" t="s">
        <v>192</v>
      </c>
      <c r="E78" s="143">
        <v>1</v>
      </c>
      <c r="F78" s="82" t="s">
        <v>561</v>
      </c>
      <c r="G78" s="136">
        <v>0</v>
      </c>
      <c r="H78" s="136">
        <v>1441.31</v>
      </c>
      <c r="I78" s="136">
        <v>5765.22</v>
      </c>
      <c r="J78" s="137">
        <f t="shared" si="1"/>
        <v>7206.5300000000007</v>
      </c>
      <c r="K78" s="138"/>
      <c r="L78" s="138"/>
      <c r="M78" s="138"/>
      <c r="N78" s="138"/>
      <c r="O78" s="138"/>
      <c r="P78" s="138"/>
      <c r="Q78" s="138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126" t="s">
        <v>205</v>
      </c>
      <c r="B79" s="48" t="s">
        <v>31</v>
      </c>
      <c r="C79" s="101" t="s">
        <v>212</v>
      </c>
      <c r="D79" s="48" t="s">
        <v>190</v>
      </c>
      <c r="E79" s="143">
        <v>1</v>
      </c>
      <c r="F79" s="82" t="s">
        <v>601</v>
      </c>
      <c r="G79" s="136">
        <v>0</v>
      </c>
      <c r="H79" s="136">
        <v>1441.31</v>
      </c>
      <c r="I79" s="136">
        <v>5765.22</v>
      </c>
      <c r="J79" s="137">
        <f t="shared" si="1"/>
        <v>7206.5300000000007</v>
      </c>
      <c r="K79" s="138"/>
      <c r="L79" s="138"/>
      <c r="M79" s="138"/>
      <c r="N79" s="138"/>
      <c r="O79" s="138"/>
      <c r="P79" s="138"/>
      <c r="Q79" s="138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x14ac:dyDescent="0.2">
      <c r="A80" s="126" t="s">
        <v>205</v>
      </c>
      <c r="B80" s="48" t="s">
        <v>31</v>
      </c>
      <c r="C80" s="101" t="s">
        <v>185</v>
      </c>
      <c r="D80" s="48" t="s">
        <v>190</v>
      </c>
      <c r="E80" s="143">
        <v>1</v>
      </c>
      <c r="F80" s="82" t="s">
        <v>563</v>
      </c>
      <c r="G80" s="136">
        <v>0</v>
      </c>
      <c r="H80" s="136">
        <v>1441.31</v>
      </c>
      <c r="I80" s="136">
        <v>5765.22</v>
      </c>
      <c r="J80" s="137">
        <f t="shared" si="1"/>
        <v>7206.5300000000007</v>
      </c>
      <c r="K80" s="138"/>
      <c r="L80" s="138"/>
      <c r="M80" s="138"/>
      <c r="N80" s="138"/>
      <c r="O80" s="138"/>
      <c r="P80" s="138"/>
      <c r="Q80" s="138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x14ac:dyDescent="0.2">
      <c r="A81" s="61" t="s">
        <v>205</v>
      </c>
      <c r="B81" s="48" t="s">
        <v>31</v>
      </c>
      <c r="C81" s="48" t="s">
        <v>191</v>
      </c>
      <c r="D81" s="48" t="s">
        <v>190</v>
      </c>
      <c r="E81" s="143">
        <v>1</v>
      </c>
      <c r="F81" s="81" t="s">
        <v>260</v>
      </c>
      <c r="G81" s="136">
        <v>0</v>
      </c>
      <c r="H81" s="136">
        <v>1441.31</v>
      </c>
      <c r="I81" s="136">
        <v>5765.22</v>
      </c>
      <c r="J81" s="137">
        <f t="shared" si="1"/>
        <v>7206.5300000000007</v>
      </c>
      <c r="K81" s="138"/>
      <c r="L81" s="138"/>
      <c r="M81" s="138"/>
      <c r="N81" s="138"/>
      <c r="O81" s="138"/>
      <c r="P81" s="138"/>
      <c r="Q81" s="138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126" t="s">
        <v>205</v>
      </c>
      <c r="B82" s="48" t="s">
        <v>31</v>
      </c>
      <c r="C82" s="83" t="s">
        <v>186</v>
      </c>
      <c r="D82" s="48" t="s">
        <v>192</v>
      </c>
      <c r="E82" s="143">
        <v>1</v>
      </c>
      <c r="F82" s="82" t="s">
        <v>564</v>
      </c>
      <c r="G82" s="136">
        <v>0</v>
      </c>
      <c r="H82" s="136">
        <v>1441.31</v>
      </c>
      <c r="I82" s="136">
        <v>5765.22</v>
      </c>
      <c r="J82" s="137">
        <f t="shared" si="1"/>
        <v>7206.5300000000007</v>
      </c>
      <c r="K82" s="138"/>
      <c r="L82" s="138"/>
      <c r="M82" s="138"/>
      <c r="N82" s="138"/>
      <c r="O82" s="138"/>
      <c r="P82" s="138"/>
      <c r="Q82" s="138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x14ac:dyDescent="0.2">
      <c r="A83" s="126" t="s">
        <v>205</v>
      </c>
      <c r="B83" s="48" t="s">
        <v>31</v>
      </c>
      <c r="C83" s="83" t="s">
        <v>186</v>
      </c>
      <c r="D83" s="48" t="s">
        <v>192</v>
      </c>
      <c r="E83" s="143">
        <v>1</v>
      </c>
      <c r="F83" s="82" t="s">
        <v>565</v>
      </c>
      <c r="G83" s="136">
        <v>0</v>
      </c>
      <c r="H83" s="136">
        <v>1441.31</v>
      </c>
      <c r="I83" s="136">
        <v>5765.22</v>
      </c>
      <c r="J83" s="137">
        <f t="shared" si="1"/>
        <v>7206.5300000000007</v>
      </c>
      <c r="K83" s="138"/>
      <c r="L83" s="138"/>
      <c r="M83" s="138"/>
      <c r="N83" s="138"/>
      <c r="O83" s="138"/>
      <c r="P83" s="138"/>
      <c r="Q83" s="138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s="106" customFormat="1" x14ac:dyDescent="0.2">
      <c r="A84" s="107" t="s">
        <v>205</v>
      </c>
      <c r="B84" s="67" t="s">
        <v>31</v>
      </c>
      <c r="C84" s="101" t="s">
        <v>185</v>
      </c>
      <c r="D84" s="67" t="s">
        <v>190</v>
      </c>
      <c r="E84" s="144">
        <v>1</v>
      </c>
      <c r="F84" s="119" t="s">
        <v>532</v>
      </c>
      <c r="G84" s="140">
        <v>0</v>
      </c>
      <c r="H84" s="140">
        <v>1441.31</v>
      </c>
      <c r="I84" s="140">
        <v>5765.22</v>
      </c>
      <c r="J84" s="141">
        <f t="shared" si="1"/>
        <v>7206.5300000000007</v>
      </c>
      <c r="K84" s="142"/>
      <c r="L84" s="142"/>
      <c r="M84" s="142"/>
      <c r="N84" s="142"/>
      <c r="O84" s="142"/>
      <c r="P84" s="142"/>
      <c r="Q84" s="142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</row>
    <row r="85" spans="1:30" s="106" customFormat="1" x14ac:dyDescent="0.2">
      <c r="A85" s="107" t="s">
        <v>205</v>
      </c>
      <c r="B85" s="67" t="s">
        <v>31</v>
      </c>
      <c r="C85" s="101" t="s">
        <v>186</v>
      </c>
      <c r="D85" s="67" t="s">
        <v>190</v>
      </c>
      <c r="E85" s="144">
        <v>1</v>
      </c>
      <c r="F85" s="119" t="s">
        <v>568</v>
      </c>
      <c r="G85" s="140">
        <v>0</v>
      </c>
      <c r="H85" s="140">
        <v>1441.31</v>
      </c>
      <c r="I85" s="140">
        <v>5765.22</v>
      </c>
      <c r="J85" s="141">
        <f t="shared" si="1"/>
        <v>7206.5300000000007</v>
      </c>
      <c r="K85" s="142"/>
      <c r="L85" s="142"/>
      <c r="M85" s="142"/>
      <c r="N85" s="142"/>
      <c r="O85" s="142"/>
      <c r="P85" s="142"/>
      <c r="Q85" s="142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</row>
    <row r="86" spans="1:30" s="106" customFormat="1" x14ac:dyDescent="0.2">
      <c r="A86" s="107" t="s">
        <v>205</v>
      </c>
      <c r="B86" s="67" t="s">
        <v>31</v>
      </c>
      <c r="C86" s="101" t="s">
        <v>185</v>
      </c>
      <c r="D86" s="67" t="s">
        <v>190</v>
      </c>
      <c r="E86" s="144">
        <v>1</v>
      </c>
      <c r="F86" s="119" t="s">
        <v>569</v>
      </c>
      <c r="G86" s="140">
        <v>0</v>
      </c>
      <c r="H86" s="140">
        <v>1441.31</v>
      </c>
      <c r="I86" s="140">
        <v>5765.22</v>
      </c>
      <c r="J86" s="141">
        <f t="shared" si="1"/>
        <v>7206.5300000000007</v>
      </c>
      <c r="K86" s="142"/>
      <c r="L86" s="142"/>
      <c r="M86" s="142"/>
      <c r="N86" s="142"/>
      <c r="O86" s="142"/>
      <c r="P86" s="142"/>
      <c r="Q86" s="142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</row>
    <row r="87" spans="1:30" s="106" customFormat="1" x14ac:dyDescent="0.2">
      <c r="A87" s="107" t="s">
        <v>205</v>
      </c>
      <c r="B87" s="67" t="s">
        <v>31</v>
      </c>
      <c r="C87" s="101" t="s">
        <v>186</v>
      </c>
      <c r="D87" s="67" t="s">
        <v>190</v>
      </c>
      <c r="E87" s="144">
        <v>1</v>
      </c>
      <c r="F87" s="119" t="s">
        <v>570</v>
      </c>
      <c r="G87" s="140">
        <v>0</v>
      </c>
      <c r="H87" s="140">
        <v>1441.31</v>
      </c>
      <c r="I87" s="140">
        <v>5765.22</v>
      </c>
      <c r="J87" s="141">
        <f t="shared" si="1"/>
        <v>7206.5300000000007</v>
      </c>
      <c r="K87" s="142"/>
      <c r="L87" s="142"/>
      <c r="M87" s="142"/>
      <c r="N87" s="142"/>
      <c r="O87" s="142"/>
      <c r="P87" s="142"/>
      <c r="Q87" s="142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</row>
    <row r="88" spans="1:30" s="106" customFormat="1" x14ac:dyDescent="0.2">
      <c r="A88" s="107" t="s">
        <v>205</v>
      </c>
      <c r="B88" s="67" t="s">
        <v>31</v>
      </c>
      <c r="C88" s="101" t="s">
        <v>186</v>
      </c>
      <c r="D88" s="67" t="s">
        <v>190</v>
      </c>
      <c r="E88" s="144">
        <v>1</v>
      </c>
      <c r="F88" s="119" t="s">
        <v>573</v>
      </c>
      <c r="G88" s="140">
        <v>0</v>
      </c>
      <c r="H88" s="140">
        <v>1441.31</v>
      </c>
      <c r="I88" s="140">
        <v>5765.22</v>
      </c>
      <c r="J88" s="141">
        <f t="shared" si="1"/>
        <v>7206.5300000000007</v>
      </c>
      <c r="K88" s="142"/>
      <c r="L88" s="142"/>
      <c r="M88" s="142"/>
      <c r="N88" s="142"/>
      <c r="O88" s="142"/>
      <c r="P88" s="142"/>
      <c r="Q88" s="142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</row>
    <row r="89" spans="1:30" s="106" customFormat="1" x14ac:dyDescent="0.2">
      <c r="A89" s="107" t="s">
        <v>205</v>
      </c>
      <c r="B89" s="67" t="s">
        <v>31</v>
      </c>
      <c r="C89" s="101" t="s">
        <v>212</v>
      </c>
      <c r="D89" s="67" t="s">
        <v>190</v>
      </c>
      <c r="E89" s="144">
        <v>1</v>
      </c>
      <c r="F89" s="119" t="s">
        <v>537</v>
      </c>
      <c r="G89" s="140">
        <v>0</v>
      </c>
      <c r="H89" s="140">
        <v>1441.31</v>
      </c>
      <c r="I89" s="140">
        <v>5765.22</v>
      </c>
      <c r="J89" s="141">
        <f t="shared" si="1"/>
        <v>7206.5300000000007</v>
      </c>
      <c r="K89" s="142"/>
      <c r="L89" s="142"/>
      <c r="M89" s="142"/>
      <c r="N89" s="142"/>
      <c r="O89" s="142"/>
      <c r="P89" s="142"/>
      <c r="Q89" s="142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</row>
    <row r="90" spans="1:30" s="106" customFormat="1" x14ac:dyDescent="0.2">
      <c r="A90" s="107" t="s">
        <v>205</v>
      </c>
      <c r="B90" s="67" t="s">
        <v>31</v>
      </c>
      <c r="C90" s="101" t="s">
        <v>212</v>
      </c>
      <c r="D90" s="67" t="s">
        <v>190</v>
      </c>
      <c r="E90" s="144">
        <v>1</v>
      </c>
      <c r="F90" s="119" t="s">
        <v>574</v>
      </c>
      <c r="G90" s="140">
        <v>0</v>
      </c>
      <c r="H90" s="140">
        <v>1441.31</v>
      </c>
      <c r="I90" s="140">
        <v>5765.22</v>
      </c>
      <c r="J90" s="141">
        <f t="shared" si="1"/>
        <v>7206.5300000000007</v>
      </c>
      <c r="K90" s="142"/>
      <c r="L90" s="142"/>
      <c r="M90" s="142"/>
      <c r="N90" s="142"/>
      <c r="O90" s="142"/>
      <c r="P90" s="142"/>
      <c r="Q90" s="142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</row>
    <row r="91" spans="1:30" s="106" customFormat="1" x14ac:dyDescent="0.2">
      <c r="A91" s="107" t="s">
        <v>205</v>
      </c>
      <c r="B91" s="67" t="s">
        <v>31</v>
      </c>
      <c r="C91" s="101" t="s">
        <v>212</v>
      </c>
      <c r="D91" s="67" t="s">
        <v>190</v>
      </c>
      <c r="E91" s="144">
        <v>1</v>
      </c>
      <c r="F91" s="119" t="s">
        <v>538</v>
      </c>
      <c r="G91" s="140">
        <v>0</v>
      </c>
      <c r="H91" s="140">
        <v>1441.31</v>
      </c>
      <c r="I91" s="140">
        <v>5765.22</v>
      </c>
      <c r="J91" s="141">
        <f t="shared" si="1"/>
        <v>7206.5300000000007</v>
      </c>
      <c r="K91" s="142"/>
      <c r="L91" s="142"/>
      <c r="M91" s="142"/>
      <c r="N91" s="142"/>
      <c r="O91" s="142"/>
      <c r="P91" s="142"/>
      <c r="Q91" s="142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</row>
    <row r="92" spans="1:30" s="106" customFormat="1" x14ac:dyDescent="0.2">
      <c r="A92" s="107" t="s">
        <v>205</v>
      </c>
      <c r="B92" s="67" t="s">
        <v>31</v>
      </c>
      <c r="C92" s="101" t="s">
        <v>187</v>
      </c>
      <c r="D92" s="67" t="s">
        <v>190</v>
      </c>
      <c r="E92" s="144">
        <v>1</v>
      </c>
      <c r="F92" s="119" t="s">
        <v>602</v>
      </c>
      <c r="G92" s="140">
        <v>0</v>
      </c>
      <c r="H92" s="140">
        <v>1441.31</v>
      </c>
      <c r="I92" s="140">
        <v>5765.22</v>
      </c>
      <c r="J92" s="141">
        <f t="shared" si="1"/>
        <v>7206.5300000000007</v>
      </c>
      <c r="K92" s="142"/>
      <c r="L92" s="142"/>
      <c r="M92" s="142"/>
      <c r="N92" s="142"/>
      <c r="O92" s="142"/>
      <c r="P92" s="142"/>
      <c r="Q92" s="142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</row>
    <row r="93" spans="1:30" s="106" customFormat="1" x14ac:dyDescent="0.2">
      <c r="A93" s="110" t="s">
        <v>205</v>
      </c>
      <c r="B93" s="67" t="s">
        <v>31</v>
      </c>
      <c r="C93" s="67" t="s">
        <v>185</v>
      </c>
      <c r="D93" s="67" t="s">
        <v>190</v>
      </c>
      <c r="E93" s="144">
        <v>1</v>
      </c>
      <c r="F93" s="88" t="s">
        <v>261</v>
      </c>
      <c r="G93" s="140">
        <v>0</v>
      </c>
      <c r="H93" s="140">
        <v>1441.31</v>
      </c>
      <c r="I93" s="140">
        <v>5765.22</v>
      </c>
      <c r="J93" s="141">
        <f t="shared" si="1"/>
        <v>7206.5300000000007</v>
      </c>
      <c r="K93" s="142"/>
      <c r="L93" s="142"/>
      <c r="M93" s="142"/>
      <c r="N93" s="142"/>
      <c r="O93" s="142"/>
      <c r="P93" s="142"/>
      <c r="Q93" s="142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</row>
    <row r="94" spans="1:30" s="106" customFormat="1" x14ac:dyDescent="0.2">
      <c r="A94" s="110" t="s">
        <v>205</v>
      </c>
      <c r="B94" s="67" t="s">
        <v>31</v>
      </c>
      <c r="C94" s="67" t="s">
        <v>185</v>
      </c>
      <c r="D94" s="67" t="s">
        <v>190</v>
      </c>
      <c r="E94" s="144">
        <v>1</v>
      </c>
      <c r="F94" s="88" t="s">
        <v>262</v>
      </c>
      <c r="G94" s="140">
        <v>0</v>
      </c>
      <c r="H94" s="140">
        <v>1441.31</v>
      </c>
      <c r="I94" s="140">
        <v>5765.22</v>
      </c>
      <c r="J94" s="141">
        <f t="shared" si="1"/>
        <v>7206.5300000000007</v>
      </c>
      <c r="K94" s="142"/>
      <c r="L94" s="142"/>
      <c r="M94" s="142"/>
      <c r="N94" s="142"/>
      <c r="O94" s="142"/>
      <c r="P94" s="142"/>
      <c r="Q94" s="142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</row>
    <row r="95" spans="1:30" s="106" customFormat="1" x14ac:dyDescent="0.2">
      <c r="A95" s="107" t="s">
        <v>205</v>
      </c>
      <c r="B95" s="67" t="s">
        <v>31</v>
      </c>
      <c r="C95" s="101" t="s">
        <v>187</v>
      </c>
      <c r="D95" s="67" t="s">
        <v>190</v>
      </c>
      <c r="E95" s="144">
        <v>1</v>
      </c>
      <c r="F95" s="119" t="s">
        <v>603</v>
      </c>
      <c r="G95" s="140">
        <v>0</v>
      </c>
      <c r="H95" s="140">
        <v>1441.31</v>
      </c>
      <c r="I95" s="140">
        <v>5765.22</v>
      </c>
      <c r="J95" s="141">
        <f t="shared" si="1"/>
        <v>7206.5300000000007</v>
      </c>
      <c r="K95" s="142"/>
      <c r="L95" s="142"/>
      <c r="M95" s="142"/>
      <c r="N95" s="142"/>
      <c r="O95" s="142"/>
      <c r="P95" s="142"/>
      <c r="Q95" s="142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</row>
    <row r="96" spans="1:30" s="106" customFormat="1" x14ac:dyDescent="0.2">
      <c r="A96" s="110" t="s">
        <v>205</v>
      </c>
      <c r="B96" s="67" t="s">
        <v>31</v>
      </c>
      <c r="C96" s="67" t="s">
        <v>185</v>
      </c>
      <c r="D96" s="67" t="s">
        <v>190</v>
      </c>
      <c r="E96" s="144">
        <v>1</v>
      </c>
      <c r="F96" s="88" t="s">
        <v>263</v>
      </c>
      <c r="G96" s="140">
        <v>0</v>
      </c>
      <c r="H96" s="140">
        <v>1441.31</v>
      </c>
      <c r="I96" s="140">
        <v>5765.22</v>
      </c>
      <c r="J96" s="141">
        <f t="shared" si="1"/>
        <v>7206.5300000000007</v>
      </c>
      <c r="K96" s="142"/>
      <c r="L96" s="142"/>
      <c r="M96" s="142"/>
      <c r="N96" s="142"/>
      <c r="O96" s="142"/>
      <c r="P96" s="142"/>
      <c r="Q96" s="142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</row>
    <row r="97" spans="1:30" s="106" customFormat="1" x14ac:dyDescent="0.2">
      <c r="A97" s="107" t="s">
        <v>205</v>
      </c>
      <c r="B97" s="67" t="s">
        <v>31</v>
      </c>
      <c r="C97" s="101" t="s">
        <v>186</v>
      </c>
      <c r="D97" s="67" t="s">
        <v>190</v>
      </c>
      <c r="E97" s="144">
        <v>1</v>
      </c>
      <c r="F97" s="119" t="s">
        <v>539</v>
      </c>
      <c r="G97" s="140">
        <v>0</v>
      </c>
      <c r="H97" s="140">
        <v>1441.31</v>
      </c>
      <c r="I97" s="140">
        <v>5765.22</v>
      </c>
      <c r="J97" s="141">
        <f t="shared" si="1"/>
        <v>7206.5300000000007</v>
      </c>
      <c r="K97" s="142"/>
      <c r="L97" s="142"/>
      <c r="M97" s="142"/>
      <c r="N97" s="142"/>
      <c r="O97" s="142"/>
      <c r="P97" s="142"/>
      <c r="Q97" s="142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</row>
    <row r="98" spans="1:30" s="106" customFormat="1" x14ac:dyDescent="0.2">
      <c r="A98" s="107" t="s">
        <v>205</v>
      </c>
      <c r="B98" s="67" t="s">
        <v>31</v>
      </c>
      <c r="C98" s="101" t="s">
        <v>187</v>
      </c>
      <c r="D98" s="67" t="s">
        <v>190</v>
      </c>
      <c r="E98" s="144">
        <v>1</v>
      </c>
      <c r="F98" s="119" t="s">
        <v>604</v>
      </c>
      <c r="G98" s="140">
        <v>0</v>
      </c>
      <c r="H98" s="140">
        <v>1441.31</v>
      </c>
      <c r="I98" s="140">
        <v>5765.22</v>
      </c>
      <c r="J98" s="141">
        <f t="shared" si="1"/>
        <v>7206.5300000000007</v>
      </c>
      <c r="K98" s="142"/>
      <c r="L98" s="142"/>
      <c r="M98" s="142"/>
      <c r="N98" s="142"/>
      <c r="O98" s="142"/>
      <c r="P98" s="142"/>
      <c r="Q98" s="142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</row>
    <row r="99" spans="1:30" s="106" customFormat="1" x14ac:dyDescent="0.2">
      <c r="A99" s="107" t="s">
        <v>205</v>
      </c>
      <c r="B99" s="67" t="s">
        <v>31</v>
      </c>
      <c r="C99" s="101" t="s">
        <v>187</v>
      </c>
      <c r="D99" s="67" t="s">
        <v>190</v>
      </c>
      <c r="E99" s="144">
        <v>1</v>
      </c>
      <c r="F99" s="119" t="s">
        <v>605</v>
      </c>
      <c r="G99" s="140">
        <v>0</v>
      </c>
      <c r="H99" s="140">
        <v>1441.31</v>
      </c>
      <c r="I99" s="140">
        <v>5765.22</v>
      </c>
      <c r="J99" s="141">
        <f t="shared" si="1"/>
        <v>7206.5300000000007</v>
      </c>
      <c r="K99" s="142"/>
      <c r="L99" s="142"/>
      <c r="M99" s="142"/>
      <c r="N99" s="142"/>
      <c r="O99" s="142"/>
      <c r="P99" s="142"/>
      <c r="Q99" s="142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</row>
    <row r="100" spans="1:30" s="106" customFormat="1" x14ac:dyDescent="0.2">
      <c r="A100" s="107" t="s">
        <v>205</v>
      </c>
      <c r="B100" s="67" t="s">
        <v>31</v>
      </c>
      <c r="C100" s="101" t="s">
        <v>212</v>
      </c>
      <c r="D100" s="67" t="s">
        <v>190</v>
      </c>
      <c r="E100" s="144">
        <v>1</v>
      </c>
      <c r="F100" s="119" t="s">
        <v>541</v>
      </c>
      <c r="G100" s="140">
        <v>0</v>
      </c>
      <c r="H100" s="140">
        <v>1441.31</v>
      </c>
      <c r="I100" s="140">
        <v>5765.22</v>
      </c>
      <c r="J100" s="141">
        <f t="shared" si="1"/>
        <v>7206.5300000000007</v>
      </c>
      <c r="K100" s="142"/>
      <c r="L100" s="142"/>
      <c r="M100" s="142"/>
      <c r="N100" s="142"/>
      <c r="O100" s="142"/>
      <c r="P100" s="142"/>
      <c r="Q100" s="142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</row>
    <row r="101" spans="1:30" s="106" customFormat="1" x14ac:dyDescent="0.2">
      <c r="A101" s="107" t="s">
        <v>205</v>
      </c>
      <c r="B101" s="67" t="s">
        <v>31</v>
      </c>
      <c r="C101" s="101" t="s">
        <v>186</v>
      </c>
      <c r="D101" s="67" t="s">
        <v>190</v>
      </c>
      <c r="E101" s="144">
        <v>1</v>
      </c>
      <c r="F101" s="119" t="s">
        <v>546</v>
      </c>
      <c r="G101" s="140">
        <v>0</v>
      </c>
      <c r="H101" s="140">
        <v>1441.31</v>
      </c>
      <c r="I101" s="140">
        <v>5765.22</v>
      </c>
      <c r="J101" s="141">
        <f t="shared" si="1"/>
        <v>7206.5300000000007</v>
      </c>
      <c r="K101" s="142"/>
      <c r="L101" s="142"/>
      <c r="M101" s="142"/>
      <c r="N101" s="142"/>
      <c r="O101" s="142"/>
      <c r="P101" s="142"/>
      <c r="Q101" s="142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</row>
    <row r="102" spans="1:30" s="106" customFormat="1" x14ac:dyDescent="0.2">
      <c r="A102" s="119" t="s">
        <v>205</v>
      </c>
      <c r="B102" s="67" t="s">
        <v>31</v>
      </c>
      <c r="C102" s="101" t="s">
        <v>185</v>
      </c>
      <c r="D102" s="67" t="s">
        <v>190</v>
      </c>
      <c r="E102" s="144">
        <v>1</v>
      </c>
      <c r="F102" s="119" t="s">
        <v>547</v>
      </c>
      <c r="G102" s="140">
        <v>0</v>
      </c>
      <c r="H102" s="140">
        <v>1441.31</v>
      </c>
      <c r="I102" s="140">
        <v>5765.22</v>
      </c>
      <c r="J102" s="141">
        <f t="shared" si="1"/>
        <v>7206.5300000000007</v>
      </c>
      <c r="K102" s="142"/>
      <c r="L102" s="142"/>
      <c r="M102" s="142"/>
      <c r="N102" s="142"/>
      <c r="O102" s="142"/>
      <c r="P102" s="142"/>
      <c r="Q102" s="142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</row>
    <row r="103" spans="1:30" s="106" customFormat="1" x14ac:dyDescent="0.2">
      <c r="A103" s="110" t="s">
        <v>205</v>
      </c>
      <c r="B103" s="67" t="s">
        <v>31</v>
      </c>
      <c r="C103" s="67" t="s">
        <v>186</v>
      </c>
      <c r="D103" s="67" t="s">
        <v>190</v>
      </c>
      <c r="E103" s="144">
        <v>1</v>
      </c>
      <c r="F103" s="88" t="s">
        <v>264</v>
      </c>
      <c r="G103" s="140">
        <v>0</v>
      </c>
      <c r="H103" s="140">
        <v>1441.31</v>
      </c>
      <c r="I103" s="140">
        <v>5765.22</v>
      </c>
      <c r="J103" s="141">
        <f t="shared" si="1"/>
        <v>7206.5300000000007</v>
      </c>
      <c r="K103" s="142"/>
      <c r="L103" s="142"/>
      <c r="M103" s="142"/>
      <c r="N103" s="142"/>
      <c r="O103" s="142"/>
      <c r="P103" s="142"/>
      <c r="Q103" s="142"/>
      <c r="R103" s="105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</row>
    <row r="104" spans="1:30" s="106" customFormat="1" x14ac:dyDescent="0.2">
      <c r="A104" s="110" t="s">
        <v>205</v>
      </c>
      <c r="B104" s="67" t="s">
        <v>31</v>
      </c>
      <c r="C104" s="67" t="s">
        <v>186</v>
      </c>
      <c r="D104" s="67" t="s">
        <v>190</v>
      </c>
      <c r="E104" s="144">
        <v>1</v>
      </c>
      <c r="F104" s="88" t="s">
        <v>265</v>
      </c>
      <c r="G104" s="140">
        <v>0</v>
      </c>
      <c r="H104" s="140">
        <v>1441.31</v>
      </c>
      <c r="I104" s="140">
        <v>5765.22</v>
      </c>
      <c r="J104" s="141">
        <f t="shared" si="1"/>
        <v>7206.5300000000007</v>
      </c>
      <c r="K104" s="142"/>
      <c r="L104" s="142"/>
      <c r="M104" s="142"/>
      <c r="N104" s="142"/>
      <c r="O104" s="142"/>
      <c r="P104" s="142"/>
      <c r="Q104" s="142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</row>
    <row r="105" spans="1:30" s="106" customFormat="1" x14ac:dyDescent="0.2">
      <c r="A105" s="107" t="s">
        <v>205</v>
      </c>
      <c r="B105" s="67" t="s">
        <v>31</v>
      </c>
      <c r="C105" s="101" t="s">
        <v>212</v>
      </c>
      <c r="D105" s="67" t="s">
        <v>190</v>
      </c>
      <c r="E105" s="144">
        <v>1</v>
      </c>
      <c r="F105" s="119" t="s">
        <v>548</v>
      </c>
      <c r="G105" s="140">
        <v>0</v>
      </c>
      <c r="H105" s="140">
        <v>1441.31</v>
      </c>
      <c r="I105" s="140">
        <v>5765.22</v>
      </c>
      <c r="J105" s="141">
        <f t="shared" si="1"/>
        <v>7206.5300000000007</v>
      </c>
      <c r="K105" s="142"/>
      <c r="L105" s="142"/>
      <c r="M105" s="142"/>
      <c r="N105" s="142"/>
      <c r="O105" s="142"/>
      <c r="P105" s="142"/>
      <c r="Q105" s="142"/>
      <c r="R105" s="105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</row>
    <row r="106" spans="1:30" s="106" customFormat="1" x14ac:dyDescent="0.2">
      <c r="A106" s="119" t="s">
        <v>205</v>
      </c>
      <c r="B106" s="67" t="s">
        <v>31</v>
      </c>
      <c r="C106" s="101" t="s">
        <v>186</v>
      </c>
      <c r="D106" s="67" t="s">
        <v>190</v>
      </c>
      <c r="E106" s="144">
        <v>1</v>
      </c>
      <c r="F106" s="119" t="s">
        <v>551</v>
      </c>
      <c r="G106" s="140">
        <v>0</v>
      </c>
      <c r="H106" s="140">
        <v>1441.31</v>
      </c>
      <c r="I106" s="140">
        <v>5765.22</v>
      </c>
      <c r="J106" s="141">
        <f t="shared" si="1"/>
        <v>7206.5300000000007</v>
      </c>
      <c r="K106" s="142"/>
      <c r="L106" s="142"/>
      <c r="M106" s="142"/>
      <c r="N106" s="142"/>
      <c r="O106" s="142"/>
      <c r="P106" s="142"/>
      <c r="Q106" s="142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</row>
    <row r="107" spans="1:30" s="106" customFormat="1" x14ac:dyDescent="0.2">
      <c r="A107" s="107" t="s">
        <v>205</v>
      </c>
      <c r="B107" s="67" t="s">
        <v>31</v>
      </c>
      <c r="C107" s="101" t="s">
        <v>186</v>
      </c>
      <c r="D107" s="67" t="s">
        <v>190</v>
      </c>
      <c r="E107" s="144">
        <v>1</v>
      </c>
      <c r="F107" s="63" t="s">
        <v>330</v>
      </c>
      <c r="G107" s="140">
        <v>0</v>
      </c>
      <c r="H107" s="140">
        <v>1441.31</v>
      </c>
      <c r="I107" s="140">
        <v>5765.22</v>
      </c>
      <c r="J107" s="141">
        <f>SUM(G107:I107)</f>
        <v>7206.5300000000007</v>
      </c>
      <c r="K107" s="142"/>
      <c r="L107" s="142"/>
      <c r="M107" s="142"/>
      <c r="N107" s="142"/>
      <c r="O107" s="142"/>
      <c r="P107" s="142"/>
      <c r="Q107" s="142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</row>
    <row r="108" spans="1:30" s="106" customFormat="1" x14ac:dyDescent="0.2">
      <c r="A108" s="107" t="s">
        <v>205</v>
      </c>
      <c r="B108" s="67" t="s">
        <v>31</v>
      </c>
      <c r="C108" s="101" t="s">
        <v>185</v>
      </c>
      <c r="D108" s="67" t="s">
        <v>190</v>
      </c>
      <c r="E108" s="144">
        <v>1</v>
      </c>
      <c r="F108" s="119" t="s">
        <v>553</v>
      </c>
      <c r="G108" s="140">
        <v>0</v>
      </c>
      <c r="H108" s="140">
        <v>1441.31</v>
      </c>
      <c r="I108" s="140">
        <v>5765.22</v>
      </c>
      <c r="J108" s="141">
        <f t="shared" si="1"/>
        <v>7206.5300000000007</v>
      </c>
      <c r="K108" s="142"/>
      <c r="L108" s="142"/>
      <c r="M108" s="142"/>
      <c r="N108" s="142"/>
      <c r="O108" s="142"/>
      <c r="P108" s="142"/>
      <c r="Q108" s="142"/>
      <c r="R108" s="105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5"/>
      <c r="AD108" s="105"/>
    </row>
    <row r="109" spans="1:30" s="106" customFormat="1" x14ac:dyDescent="0.2">
      <c r="A109" s="107" t="s">
        <v>205</v>
      </c>
      <c r="B109" s="67" t="s">
        <v>31</v>
      </c>
      <c r="C109" s="101" t="s">
        <v>186</v>
      </c>
      <c r="D109" s="67" t="s">
        <v>190</v>
      </c>
      <c r="E109" s="144">
        <v>1</v>
      </c>
      <c r="F109" s="119" t="s">
        <v>554</v>
      </c>
      <c r="G109" s="140">
        <v>0</v>
      </c>
      <c r="H109" s="140">
        <v>1441.31</v>
      </c>
      <c r="I109" s="140">
        <v>5765.22</v>
      </c>
      <c r="J109" s="141">
        <f t="shared" si="1"/>
        <v>7206.5300000000007</v>
      </c>
      <c r="K109" s="142"/>
      <c r="L109" s="142"/>
      <c r="M109" s="142"/>
      <c r="N109" s="142"/>
      <c r="O109" s="142"/>
      <c r="P109" s="142"/>
      <c r="Q109" s="142"/>
      <c r="R109" s="105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105"/>
    </row>
    <row r="110" spans="1:30" s="106" customFormat="1" x14ac:dyDescent="0.2">
      <c r="A110" s="107" t="s">
        <v>205</v>
      </c>
      <c r="B110" s="67" t="s">
        <v>31</v>
      </c>
      <c r="C110" s="67" t="s">
        <v>186</v>
      </c>
      <c r="D110" s="67" t="s">
        <v>190</v>
      </c>
      <c r="E110" s="144">
        <v>1</v>
      </c>
      <c r="F110" s="88" t="s">
        <v>324</v>
      </c>
      <c r="G110" s="140">
        <v>0</v>
      </c>
      <c r="H110" s="140">
        <v>1441.31</v>
      </c>
      <c r="I110" s="140">
        <v>5765.22</v>
      </c>
      <c r="J110" s="141">
        <f t="shared" si="1"/>
        <v>7206.5300000000007</v>
      </c>
      <c r="K110" s="142"/>
      <c r="L110" s="142"/>
      <c r="M110" s="142"/>
      <c r="N110" s="142"/>
      <c r="O110" s="142"/>
      <c r="P110" s="142"/>
      <c r="Q110" s="142"/>
      <c r="R110" s="105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5"/>
      <c r="AD110" s="105"/>
    </row>
    <row r="111" spans="1:30" s="106" customFormat="1" x14ac:dyDescent="0.2">
      <c r="A111" s="107" t="s">
        <v>205</v>
      </c>
      <c r="B111" s="67" t="s">
        <v>31</v>
      </c>
      <c r="C111" s="101" t="s">
        <v>188</v>
      </c>
      <c r="D111" s="67" t="s">
        <v>190</v>
      </c>
      <c r="E111" s="144">
        <v>1</v>
      </c>
      <c r="F111" s="119" t="s">
        <v>322</v>
      </c>
      <c r="G111" s="140">
        <v>0</v>
      </c>
      <c r="H111" s="140">
        <v>1441.31</v>
      </c>
      <c r="I111" s="140">
        <v>5765.22</v>
      </c>
      <c r="J111" s="141">
        <f t="shared" si="1"/>
        <v>7206.5300000000007</v>
      </c>
      <c r="K111" s="142"/>
      <c r="L111" s="142"/>
      <c r="M111" s="142"/>
      <c r="N111" s="142"/>
      <c r="O111" s="142"/>
      <c r="P111" s="142"/>
      <c r="Q111" s="142"/>
      <c r="R111" s="105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5"/>
      <c r="AD111" s="105"/>
    </row>
    <row r="112" spans="1:30" s="106" customFormat="1" x14ac:dyDescent="0.2">
      <c r="A112" s="117" t="s">
        <v>192</v>
      </c>
      <c r="B112" s="67" t="s">
        <v>31</v>
      </c>
      <c r="C112" s="68" t="s">
        <v>192</v>
      </c>
      <c r="D112" s="67" t="s">
        <v>192</v>
      </c>
      <c r="E112" s="144">
        <v>1</v>
      </c>
      <c r="F112" s="89" t="s">
        <v>192</v>
      </c>
      <c r="G112" s="140">
        <v>0</v>
      </c>
      <c r="H112" s="140">
        <v>0</v>
      </c>
      <c r="I112" s="140">
        <v>0</v>
      </c>
      <c r="J112" s="141">
        <f t="shared" si="1"/>
        <v>0</v>
      </c>
      <c r="K112" s="142"/>
      <c r="L112" s="142"/>
      <c r="M112" s="142"/>
      <c r="N112" s="142"/>
      <c r="O112" s="142"/>
      <c r="P112" s="142"/>
      <c r="Q112" s="142"/>
      <c r="R112" s="105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5"/>
      <c r="AD112" s="105"/>
    </row>
    <row r="113" spans="1:30" s="106" customFormat="1" x14ac:dyDescent="0.2">
      <c r="A113" s="117" t="s">
        <v>192</v>
      </c>
      <c r="B113" s="67" t="s">
        <v>31</v>
      </c>
      <c r="C113" s="68" t="s">
        <v>192</v>
      </c>
      <c r="D113" s="67" t="s">
        <v>192</v>
      </c>
      <c r="E113" s="144">
        <v>1</v>
      </c>
      <c r="F113" s="89" t="s">
        <v>192</v>
      </c>
      <c r="G113" s="140">
        <v>0</v>
      </c>
      <c r="H113" s="140">
        <v>0</v>
      </c>
      <c r="I113" s="140">
        <v>0</v>
      </c>
      <c r="J113" s="141">
        <f t="shared" si="1"/>
        <v>0</v>
      </c>
      <c r="K113" s="142"/>
      <c r="L113" s="142"/>
      <c r="M113" s="142"/>
      <c r="N113" s="142"/>
      <c r="O113" s="142"/>
      <c r="P113" s="142"/>
      <c r="Q113" s="142"/>
      <c r="R113" s="105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5"/>
      <c r="AD113" s="105"/>
    </row>
    <row r="114" spans="1:30" s="106" customFormat="1" x14ac:dyDescent="0.2">
      <c r="A114" s="117" t="s">
        <v>192</v>
      </c>
      <c r="B114" s="67" t="s">
        <v>31</v>
      </c>
      <c r="C114" s="68" t="s">
        <v>192</v>
      </c>
      <c r="D114" s="67" t="s">
        <v>192</v>
      </c>
      <c r="E114" s="144">
        <v>1</v>
      </c>
      <c r="F114" s="89" t="s">
        <v>192</v>
      </c>
      <c r="G114" s="140">
        <v>0</v>
      </c>
      <c r="H114" s="140">
        <v>0</v>
      </c>
      <c r="I114" s="140">
        <v>0</v>
      </c>
      <c r="J114" s="141">
        <f t="shared" si="1"/>
        <v>0</v>
      </c>
      <c r="K114" s="142"/>
      <c r="L114" s="142"/>
      <c r="M114" s="142"/>
      <c r="N114" s="142"/>
      <c r="O114" s="142"/>
      <c r="P114" s="142"/>
      <c r="Q114" s="142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5"/>
      <c r="AD114" s="105"/>
    </row>
    <row r="115" spans="1:30" s="106" customFormat="1" x14ac:dyDescent="0.2">
      <c r="A115" s="117" t="s">
        <v>192</v>
      </c>
      <c r="B115" s="67" t="s">
        <v>31</v>
      </c>
      <c r="C115" s="68" t="s">
        <v>192</v>
      </c>
      <c r="D115" s="67" t="s">
        <v>192</v>
      </c>
      <c r="E115" s="144">
        <v>1</v>
      </c>
      <c r="F115" s="89" t="s">
        <v>192</v>
      </c>
      <c r="G115" s="140">
        <v>0</v>
      </c>
      <c r="H115" s="140">
        <v>0</v>
      </c>
      <c r="I115" s="140">
        <v>0</v>
      </c>
      <c r="J115" s="141">
        <f t="shared" si="1"/>
        <v>0</v>
      </c>
      <c r="K115" s="142"/>
      <c r="L115" s="142"/>
      <c r="M115" s="142"/>
      <c r="N115" s="142"/>
      <c r="O115" s="142"/>
      <c r="P115" s="142"/>
      <c r="Q115" s="142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</row>
    <row r="116" spans="1:30" s="106" customFormat="1" x14ac:dyDescent="0.2">
      <c r="A116" s="117" t="s">
        <v>192</v>
      </c>
      <c r="B116" s="67" t="s">
        <v>31</v>
      </c>
      <c r="C116" s="68" t="s">
        <v>192</v>
      </c>
      <c r="D116" s="67" t="s">
        <v>192</v>
      </c>
      <c r="E116" s="144">
        <v>1</v>
      </c>
      <c r="F116" s="89" t="s">
        <v>192</v>
      </c>
      <c r="G116" s="140">
        <v>0</v>
      </c>
      <c r="H116" s="140">
        <v>0</v>
      </c>
      <c r="I116" s="140">
        <v>0</v>
      </c>
      <c r="J116" s="141">
        <f t="shared" si="1"/>
        <v>0</v>
      </c>
      <c r="K116" s="142"/>
      <c r="L116" s="142"/>
      <c r="M116" s="142"/>
      <c r="N116" s="142"/>
      <c r="O116" s="142"/>
      <c r="P116" s="142"/>
      <c r="Q116" s="142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5"/>
      <c r="AD116" s="105"/>
    </row>
    <row r="117" spans="1:30" s="106" customFormat="1" x14ac:dyDescent="0.2">
      <c r="A117" s="117" t="s">
        <v>192</v>
      </c>
      <c r="B117" s="67" t="s">
        <v>31</v>
      </c>
      <c r="C117" s="68" t="s">
        <v>192</v>
      </c>
      <c r="D117" s="67" t="s">
        <v>192</v>
      </c>
      <c r="E117" s="144">
        <v>1</v>
      </c>
      <c r="F117" s="89" t="s">
        <v>192</v>
      </c>
      <c r="G117" s="140">
        <v>0</v>
      </c>
      <c r="H117" s="140">
        <v>0</v>
      </c>
      <c r="I117" s="140">
        <v>0</v>
      </c>
      <c r="J117" s="141">
        <f t="shared" si="1"/>
        <v>0</v>
      </c>
      <c r="K117" s="142"/>
      <c r="L117" s="142"/>
      <c r="M117" s="142"/>
      <c r="N117" s="142"/>
      <c r="O117" s="142"/>
      <c r="P117" s="142"/>
      <c r="Q117" s="142"/>
      <c r="R117" s="105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5"/>
      <c r="AD117" s="105"/>
    </row>
    <row r="118" spans="1:30" x14ac:dyDescent="0.2">
      <c r="A118" s="62" t="s">
        <v>192</v>
      </c>
      <c r="B118" s="48" t="s">
        <v>31</v>
      </c>
      <c r="C118" s="52" t="s">
        <v>192</v>
      </c>
      <c r="D118" s="48" t="s">
        <v>192</v>
      </c>
      <c r="E118" s="143">
        <v>1</v>
      </c>
      <c r="F118" s="54" t="s">
        <v>192</v>
      </c>
      <c r="G118" s="136">
        <v>0</v>
      </c>
      <c r="H118" s="136">
        <v>0</v>
      </c>
      <c r="I118" s="136">
        <v>0</v>
      </c>
      <c r="J118" s="137">
        <f t="shared" si="1"/>
        <v>0</v>
      </c>
      <c r="K118" s="138"/>
      <c r="L118" s="138"/>
      <c r="M118" s="138"/>
      <c r="N118" s="138"/>
      <c r="O118" s="138"/>
      <c r="P118" s="138"/>
      <c r="Q118" s="138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x14ac:dyDescent="0.2">
      <c r="A119" s="62" t="s">
        <v>192</v>
      </c>
      <c r="B119" s="48" t="s">
        <v>31</v>
      </c>
      <c r="C119" s="52" t="s">
        <v>192</v>
      </c>
      <c r="D119" s="48" t="s">
        <v>192</v>
      </c>
      <c r="E119" s="143">
        <v>1</v>
      </c>
      <c r="F119" s="54" t="s">
        <v>192</v>
      </c>
      <c r="G119" s="136">
        <v>0</v>
      </c>
      <c r="H119" s="136">
        <v>0</v>
      </c>
      <c r="I119" s="136">
        <v>0</v>
      </c>
      <c r="J119" s="137">
        <f t="shared" si="1"/>
        <v>0</v>
      </c>
      <c r="K119" s="138"/>
      <c r="L119" s="138"/>
      <c r="M119" s="138"/>
      <c r="N119" s="138"/>
      <c r="O119" s="138"/>
      <c r="P119" s="138"/>
      <c r="Q119" s="138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s="106" customFormat="1" x14ac:dyDescent="0.2">
      <c r="A120" s="117" t="s">
        <v>192</v>
      </c>
      <c r="B120" s="67" t="s">
        <v>31</v>
      </c>
      <c r="C120" s="68" t="s">
        <v>192</v>
      </c>
      <c r="D120" s="67" t="s">
        <v>192</v>
      </c>
      <c r="E120" s="144">
        <v>1</v>
      </c>
      <c r="F120" s="89" t="s">
        <v>192</v>
      </c>
      <c r="G120" s="140">
        <v>0</v>
      </c>
      <c r="H120" s="140">
        <v>0</v>
      </c>
      <c r="I120" s="140">
        <v>0</v>
      </c>
      <c r="J120" s="141">
        <f t="shared" si="1"/>
        <v>0</v>
      </c>
      <c r="K120" s="142"/>
      <c r="L120" s="142"/>
      <c r="M120" s="142"/>
      <c r="N120" s="142"/>
      <c r="O120" s="142"/>
      <c r="P120" s="142"/>
      <c r="Q120" s="142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</row>
    <row r="121" spans="1:30" s="106" customFormat="1" x14ac:dyDescent="0.2">
      <c r="A121" s="117" t="s">
        <v>192</v>
      </c>
      <c r="B121" s="67" t="s">
        <v>31</v>
      </c>
      <c r="C121" s="68" t="s">
        <v>192</v>
      </c>
      <c r="D121" s="67" t="s">
        <v>192</v>
      </c>
      <c r="E121" s="144">
        <v>1</v>
      </c>
      <c r="F121" s="89" t="s">
        <v>192</v>
      </c>
      <c r="G121" s="140">
        <v>0</v>
      </c>
      <c r="H121" s="140">
        <v>0</v>
      </c>
      <c r="I121" s="140">
        <v>0</v>
      </c>
      <c r="J121" s="141">
        <f t="shared" si="1"/>
        <v>0</v>
      </c>
      <c r="K121" s="142"/>
      <c r="L121" s="142"/>
      <c r="M121" s="142"/>
      <c r="N121" s="142"/>
      <c r="O121" s="142"/>
      <c r="P121" s="142"/>
      <c r="Q121" s="142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</row>
    <row r="122" spans="1:30" s="106" customFormat="1" x14ac:dyDescent="0.2">
      <c r="A122" s="117" t="s">
        <v>192</v>
      </c>
      <c r="B122" s="67" t="s">
        <v>31</v>
      </c>
      <c r="C122" s="68" t="s">
        <v>192</v>
      </c>
      <c r="D122" s="67" t="s">
        <v>192</v>
      </c>
      <c r="E122" s="144">
        <v>1</v>
      </c>
      <c r="F122" s="89" t="s">
        <v>192</v>
      </c>
      <c r="G122" s="140">
        <v>0</v>
      </c>
      <c r="H122" s="140">
        <v>0</v>
      </c>
      <c r="I122" s="140">
        <v>0</v>
      </c>
      <c r="J122" s="141">
        <f t="shared" si="1"/>
        <v>0</v>
      </c>
      <c r="K122" s="142"/>
      <c r="L122" s="142"/>
      <c r="M122" s="142"/>
      <c r="N122" s="142"/>
      <c r="O122" s="142"/>
      <c r="P122" s="142"/>
      <c r="Q122" s="142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</row>
    <row r="123" spans="1:30" s="106" customFormat="1" x14ac:dyDescent="0.2">
      <c r="A123" s="89" t="s">
        <v>192</v>
      </c>
      <c r="B123" s="67" t="s">
        <v>31</v>
      </c>
      <c r="C123" s="68" t="s">
        <v>192</v>
      </c>
      <c r="D123" s="67" t="s">
        <v>192</v>
      </c>
      <c r="E123" s="144">
        <v>1</v>
      </c>
      <c r="F123" s="89" t="s">
        <v>192</v>
      </c>
      <c r="G123" s="140">
        <v>0</v>
      </c>
      <c r="H123" s="140">
        <v>0</v>
      </c>
      <c r="I123" s="140">
        <v>0</v>
      </c>
      <c r="J123" s="141">
        <f t="shared" si="1"/>
        <v>0</v>
      </c>
      <c r="K123" s="142"/>
      <c r="L123" s="142"/>
      <c r="M123" s="142"/>
      <c r="N123" s="142"/>
      <c r="O123" s="142"/>
      <c r="P123" s="142"/>
      <c r="Q123" s="142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</row>
    <row r="124" spans="1:30" s="106" customFormat="1" x14ac:dyDescent="0.2">
      <c r="A124" s="89" t="s">
        <v>192</v>
      </c>
      <c r="B124" s="67" t="s">
        <v>31</v>
      </c>
      <c r="C124" s="68" t="s">
        <v>192</v>
      </c>
      <c r="D124" s="67" t="s">
        <v>192</v>
      </c>
      <c r="E124" s="144">
        <v>1</v>
      </c>
      <c r="F124" s="89" t="s">
        <v>192</v>
      </c>
      <c r="G124" s="140">
        <v>0</v>
      </c>
      <c r="H124" s="140">
        <v>0</v>
      </c>
      <c r="I124" s="140">
        <v>0</v>
      </c>
      <c r="J124" s="141">
        <f t="shared" si="1"/>
        <v>0</v>
      </c>
      <c r="K124" s="142"/>
      <c r="L124" s="142"/>
      <c r="M124" s="142"/>
      <c r="N124" s="142"/>
      <c r="O124" s="142"/>
      <c r="P124" s="142"/>
      <c r="Q124" s="142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</row>
    <row r="125" spans="1:30" s="106" customFormat="1" x14ac:dyDescent="0.2">
      <c r="A125" s="89" t="s">
        <v>192</v>
      </c>
      <c r="B125" s="67" t="s">
        <v>31</v>
      </c>
      <c r="C125" s="68" t="s">
        <v>192</v>
      </c>
      <c r="D125" s="67" t="s">
        <v>192</v>
      </c>
      <c r="E125" s="144">
        <v>1</v>
      </c>
      <c r="F125" s="89" t="s">
        <v>192</v>
      </c>
      <c r="G125" s="140">
        <v>0</v>
      </c>
      <c r="H125" s="140">
        <v>0</v>
      </c>
      <c r="I125" s="140">
        <v>0</v>
      </c>
      <c r="J125" s="141">
        <f t="shared" si="1"/>
        <v>0</v>
      </c>
      <c r="K125" s="142"/>
      <c r="L125" s="142"/>
      <c r="M125" s="142"/>
      <c r="N125" s="142"/>
      <c r="O125" s="142"/>
      <c r="P125" s="142"/>
      <c r="Q125" s="142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</row>
    <row r="126" spans="1:30" x14ac:dyDescent="0.2">
      <c r="A126" s="54" t="s">
        <v>192</v>
      </c>
      <c r="B126" s="48" t="s">
        <v>31</v>
      </c>
      <c r="C126" s="52" t="s">
        <v>192</v>
      </c>
      <c r="D126" s="48" t="s">
        <v>192</v>
      </c>
      <c r="E126" s="143">
        <v>1</v>
      </c>
      <c r="F126" s="54" t="s">
        <v>192</v>
      </c>
      <c r="G126" s="136">
        <v>0</v>
      </c>
      <c r="H126" s="136">
        <v>0</v>
      </c>
      <c r="I126" s="136">
        <v>0</v>
      </c>
      <c r="J126" s="137">
        <f t="shared" si="1"/>
        <v>0</v>
      </c>
      <c r="K126" s="138"/>
      <c r="L126" s="138"/>
      <c r="M126" s="138"/>
      <c r="N126" s="138"/>
      <c r="O126" s="138"/>
      <c r="P126" s="138"/>
      <c r="Q126" s="138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x14ac:dyDescent="0.2">
      <c r="A127" s="54" t="s">
        <v>192</v>
      </c>
      <c r="B127" s="48" t="s">
        <v>31</v>
      </c>
      <c r="C127" s="52" t="s">
        <v>192</v>
      </c>
      <c r="D127" s="48" t="s">
        <v>192</v>
      </c>
      <c r="E127" s="143">
        <v>1</v>
      </c>
      <c r="F127" s="54" t="s">
        <v>192</v>
      </c>
      <c r="G127" s="136">
        <v>0</v>
      </c>
      <c r="H127" s="136">
        <v>0</v>
      </c>
      <c r="I127" s="136">
        <v>0</v>
      </c>
      <c r="J127" s="137">
        <f t="shared" si="1"/>
        <v>0</v>
      </c>
      <c r="K127" s="138"/>
      <c r="L127" s="138"/>
      <c r="M127" s="138"/>
      <c r="N127" s="138"/>
      <c r="O127" s="138"/>
      <c r="P127" s="138"/>
      <c r="Q127" s="138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54" t="s">
        <v>192</v>
      </c>
      <c r="B128" s="48" t="s">
        <v>31</v>
      </c>
      <c r="C128" s="52" t="s">
        <v>192</v>
      </c>
      <c r="D128" s="48" t="s">
        <v>192</v>
      </c>
      <c r="E128" s="143">
        <v>1</v>
      </c>
      <c r="F128" s="168" t="s">
        <v>192</v>
      </c>
      <c r="G128" s="136">
        <v>0</v>
      </c>
      <c r="H128" s="136">
        <v>0</v>
      </c>
      <c r="I128" s="136">
        <v>0</v>
      </c>
      <c r="J128" s="137">
        <f t="shared" si="1"/>
        <v>0</v>
      </c>
      <c r="K128" s="138"/>
      <c r="L128" s="138"/>
      <c r="M128" s="138"/>
      <c r="N128" s="138"/>
      <c r="O128" s="138"/>
      <c r="P128" s="138"/>
      <c r="Q128" s="138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x14ac:dyDescent="0.2">
      <c r="A129" s="81" t="s">
        <v>205</v>
      </c>
      <c r="B129" s="48" t="s">
        <v>31</v>
      </c>
      <c r="C129" s="48" t="s">
        <v>186</v>
      </c>
      <c r="D129" s="48" t="s">
        <v>190</v>
      </c>
      <c r="E129" s="143">
        <v>1</v>
      </c>
      <c r="F129" s="81" t="s">
        <v>268</v>
      </c>
      <c r="G129" s="136">
        <v>0</v>
      </c>
      <c r="H129" s="136">
        <v>1441.31</v>
      </c>
      <c r="I129" s="136">
        <v>5765.22</v>
      </c>
      <c r="J129" s="137">
        <f t="shared" si="1"/>
        <v>7206.5300000000007</v>
      </c>
      <c r="K129" s="138"/>
      <c r="L129" s="138"/>
      <c r="M129" s="138"/>
      <c r="N129" s="138"/>
      <c r="O129" s="138"/>
      <c r="P129" s="138"/>
      <c r="Q129" s="138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81" t="s">
        <v>205</v>
      </c>
      <c r="B130" s="48" t="s">
        <v>31</v>
      </c>
      <c r="C130" s="48" t="s">
        <v>191</v>
      </c>
      <c r="D130" s="48" t="s">
        <v>190</v>
      </c>
      <c r="E130" s="143">
        <v>1</v>
      </c>
      <c r="F130" s="81" t="s">
        <v>606</v>
      </c>
      <c r="G130" s="136">
        <v>0</v>
      </c>
      <c r="H130" s="136">
        <v>1441.31</v>
      </c>
      <c r="I130" s="136">
        <v>5765.22</v>
      </c>
      <c r="J130" s="137">
        <f t="shared" si="1"/>
        <v>7206.5300000000007</v>
      </c>
      <c r="K130" s="138"/>
      <c r="L130" s="138"/>
      <c r="M130" s="138"/>
      <c r="N130" s="138"/>
      <c r="O130" s="138"/>
      <c r="P130" s="138"/>
      <c r="Q130" s="138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x14ac:dyDescent="0.2">
      <c r="A131" s="61" t="s">
        <v>205</v>
      </c>
      <c r="B131" s="48" t="s">
        <v>31</v>
      </c>
      <c r="C131" s="48" t="s">
        <v>186</v>
      </c>
      <c r="D131" s="48" t="s">
        <v>190</v>
      </c>
      <c r="E131" s="143">
        <v>1</v>
      </c>
      <c r="F131" s="81" t="s">
        <v>269</v>
      </c>
      <c r="G131" s="136">
        <v>0</v>
      </c>
      <c r="H131" s="136">
        <v>1441.31</v>
      </c>
      <c r="I131" s="136">
        <v>5765.22</v>
      </c>
      <c r="J131" s="137">
        <f t="shared" si="1"/>
        <v>7206.5300000000007</v>
      </c>
      <c r="K131" s="138"/>
      <c r="L131" s="138"/>
      <c r="M131" s="138"/>
      <c r="N131" s="138"/>
      <c r="O131" s="138"/>
      <c r="P131" s="138"/>
      <c r="Q131" s="138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s="80" customFormat="1" x14ac:dyDescent="0.2">
      <c r="A132" s="121" t="s">
        <v>205</v>
      </c>
      <c r="B132" s="145" t="s">
        <v>31</v>
      </c>
      <c r="C132" s="145" t="s">
        <v>186</v>
      </c>
      <c r="D132" s="145" t="s">
        <v>190</v>
      </c>
      <c r="E132" s="146">
        <v>1</v>
      </c>
      <c r="F132" s="120" t="s">
        <v>220</v>
      </c>
      <c r="G132" s="147">
        <v>0</v>
      </c>
      <c r="H132" s="147">
        <v>1441.31</v>
      </c>
      <c r="I132" s="147">
        <v>5765.22</v>
      </c>
      <c r="J132" s="148">
        <f t="shared" si="1"/>
        <v>7206.5300000000007</v>
      </c>
      <c r="K132" s="149"/>
      <c r="L132" s="149"/>
      <c r="M132" s="149"/>
      <c r="N132" s="149"/>
      <c r="O132" s="149"/>
      <c r="P132" s="149"/>
      <c r="Q132" s="14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  <c r="AC132" s="79"/>
      <c r="AD132" s="79"/>
    </row>
    <row r="133" spans="1:30" x14ac:dyDescent="0.2">
      <c r="A133" s="61" t="s">
        <v>205</v>
      </c>
      <c r="B133" s="48" t="s">
        <v>31</v>
      </c>
      <c r="C133" s="48" t="s">
        <v>186</v>
      </c>
      <c r="D133" s="48" t="s">
        <v>190</v>
      </c>
      <c r="E133" s="143">
        <v>1</v>
      </c>
      <c r="F133" s="81" t="s">
        <v>271</v>
      </c>
      <c r="G133" s="136">
        <v>0</v>
      </c>
      <c r="H133" s="136">
        <v>1441.31</v>
      </c>
      <c r="I133" s="136">
        <v>5765.22</v>
      </c>
      <c r="J133" s="137">
        <f t="shared" si="1"/>
        <v>7206.5300000000007</v>
      </c>
      <c r="K133" s="138"/>
      <c r="L133" s="138"/>
      <c r="M133" s="138"/>
      <c r="N133" s="138"/>
      <c r="O133" s="138"/>
      <c r="P133" s="138"/>
      <c r="Q133" s="13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61" t="s">
        <v>205</v>
      </c>
      <c r="B134" s="48" t="s">
        <v>31</v>
      </c>
      <c r="C134" s="48" t="s">
        <v>186</v>
      </c>
      <c r="D134" s="48" t="s">
        <v>190</v>
      </c>
      <c r="E134" s="143">
        <v>1</v>
      </c>
      <c r="F134" s="81" t="s">
        <v>272</v>
      </c>
      <c r="G134" s="136">
        <v>0</v>
      </c>
      <c r="H134" s="136">
        <v>1441.31</v>
      </c>
      <c r="I134" s="136">
        <v>5765.22</v>
      </c>
      <c r="J134" s="137">
        <f t="shared" si="1"/>
        <v>7206.5300000000007</v>
      </c>
      <c r="K134" s="138"/>
      <c r="L134" s="138"/>
      <c r="M134" s="138"/>
      <c r="N134" s="138"/>
      <c r="O134" s="138"/>
      <c r="P134" s="138"/>
      <c r="Q134" s="138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x14ac:dyDescent="0.2">
      <c r="A135" s="61" t="s">
        <v>277</v>
      </c>
      <c r="B135" s="48" t="s">
        <v>31</v>
      </c>
      <c r="C135" s="48" t="s">
        <v>186</v>
      </c>
      <c r="D135" s="48" t="s">
        <v>190</v>
      </c>
      <c r="E135" s="143">
        <v>1</v>
      </c>
      <c r="F135" s="81" t="s">
        <v>273</v>
      </c>
      <c r="G135" s="136">
        <v>0</v>
      </c>
      <c r="H135" s="136">
        <v>1441.31</v>
      </c>
      <c r="I135" s="136">
        <v>5765.22</v>
      </c>
      <c r="J135" s="137">
        <f t="shared" si="1"/>
        <v>7206.5300000000007</v>
      </c>
      <c r="K135" s="138"/>
      <c r="L135" s="138"/>
      <c r="M135" s="138"/>
      <c r="N135" s="138"/>
      <c r="O135" s="138"/>
      <c r="P135" s="138"/>
      <c r="Q135" s="13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82" t="s">
        <v>205</v>
      </c>
      <c r="B136" s="48" t="s">
        <v>31</v>
      </c>
      <c r="C136" s="83" t="s">
        <v>191</v>
      </c>
      <c r="D136" s="48" t="s">
        <v>190</v>
      </c>
      <c r="E136" s="143">
        <v>1</v>
      </c>
      <c r="F136" s="82" t="s">
        <v>343</v>
      </c>
      <c r="G136" s="136">
        <v>0</v>
      </c>
      <c r="H136" s="136">
        <v>1441.31</v>
      </c>
      <c r="I136" s="136">
        <v>5765.22</v>
      </c>
      <c r="J136" s="137">
        <f t="shared" ref="J136:J199" si="2">SUM(G136:I136)</f>
        <v>7206.5300000000007</v>
      </c>
      <c r="K136" s="138"/>
      <c r="L136" s="138"/>
      <c r="M136" s="138"/>
      <c r="N136" s="138"/>
      <c r="O136" s="138"/>
      <c r="P136" s="138"/>
      <c r="Q136" s="13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54" t="s">
        <v>192</v>
      </c>
      <c r="B137" s="48" t="s">
        <v>31</v>
      </c>
      <c r="C137" s="52" t="s">
        <v>192</v>
      </c>
      <c r="D137" s="48" t="s">
        <v>192</v>
      </c>
      <c r="E137" s="143">
        <v>1</v>
      </c>
      <c r="F137" s="54" t="s">
        <v>192</v>
      </c>
      <c r="G137" s="136">
        <v>0</v>
      </c>
      <c r="H137" s="136">
        <v>0</v>
      </c>
      <c r="I137" s="136">
        <v>0</v>
      </c>
      <c r="J137" s="137">
        <f t="shared" si="2"/>
        <v>0</v>
      </c>
      <c r="K137" s="138"/>
      <c r="L137" s="138"/>
      <c r="M137" s="138"/>
      <c r="N137" s="138"/>
      <c r="O137" s="138"/>
      <c r="P137" s="138"/>
      <c r="Q137" s="13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54" t="s">
        <v>192</v>
      </c>
      <c r="B138" s="48" t="s">
        <v>31</v>
      </c>
      <c r="C138" s="52" t="s">
        <v>192</v>
      </c>
      <c r="D138" s="48" t="s">
        <v>192</v>
      </c>
      <c r="E138" s="143">
        <v>1</v>
      </c>
      <c r="F138" s="54" t="s">
        <v>192</v>
      </c>
      <c r="G138" s="136">
        <v>0</v>
      </c>
      <c r="H138" s="136">
        <v>0</v>
      </c>
      <c r="I138" s="136">
        <v>0</v>
      </c>
      <c r="J138" s="137">
        <f t="shared" si="2"/>
        <v>0</v>
      </c>
      <c r="K138" s="138"/>
      <c r="L138" s="138"/>
      <c r="M138" s="138"/>
      <c r="N138" s="138"/>
      <c r="O138" s="138"/>
      <c r="P138" s="138"/>
      <c r="Q138" s="13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54" t="s">
        <v>192</v>
      </c>
      <c r="B139" s="48" t="s">
        <v>31</v>
      </c>
      <c r="C139" s="52" t="s">
        <v>192</v>
      </c>
      <c r="D139" s="48" t="s">
        <v>192</v>
      </c>
      <c r="E139" s="143">
        <v>1</v>
      </c>
      <c r="F139" s="54" t="s">
        <v>192</v>
      </c>
      <c r="G139" s="136">
        <v>0</v>
      </c>
      <c r="H139" s="136">
        <v>0</v>
      </c>
      <c r="I139" s="136">
        <v>0</v>
      </c>
      <c r="J139" s="137">
        <f t="shared" si="2"/>
        <v>0</v>
      </c>
      <c r="K139" s="138"/>
      <c r="L139" s="138"/>
      <c r="M139" s="138"/>
      <c r="N139" s="138"/>
      <c r="O139" s="138"/>
      <c r="P139" s="138"/>
      <c r="Q139" s="13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61" t="s">
        <v>278</v>
      </c>
      <c r="B140" s="48" t="s">
        <v>31</v>
      </c>
      <c r="C140" s="48" t="s">
        <v>235</v>
      </c>
      <c r="D140" s="48" t="s">
        <v>190</v>
      </c>
      <c r="E140" s="143">
        <v>1</v>
      </c>
      <c r="F140" s="81" t="s">
        <v>274</v>
      </c>
      <c r="G140" s="136">
        <v>0</v>
      </c>
      <c r="H140" s="136">
        <v>1441.31</v>
      </c>
      <c r="I140" s="136">
        <v>5765.22</v>
      </c>
      <c r="J140" s="137">
        <f t="shared" si="2"/>
        <v>7206.5300000000007</v>
      </c>
      <c r="K140" s="138"/>
      <c r="L140" s="138"/>
      <c r="M140" s="138"/>
      <c r="N140" s="138"/>
      <c r="O140" s="138"/>
      <c r="P140" s="138"/>
      <c r="Q140" s="13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61" t="s">
        <v>279</v>
      </c>
      <c r="B141" s="48" t="s">
        <v>31</v>
      </c>
      <c r="C141" s="48" t="s">
        <v>235</v>
      </c>
      <c r="D141" s="48" t="s">
        <v>190</v>
      </c>
      <c r="E141" s="143">
        <v>1</v>
      </c>
      <c r="F141" s="81" t="s">
        <v>275</v>
      </c>
      <c r="G141" s="136">
        <v>0</v>
      </c>
      <c r="H141" s="136">
        <v>1441.31</v>
      </c>
      <c r="I141" s="136">
        <v>5765.22</v>
      </c>
      <c r="J141" s="137">
        <f t="shared" si="2"/>
        <v>7206.5300000000007</v>
      </c>
      <c r="K141" s="138"/>
      <c r="L141" s="138"/>
      <c r="M141" s="138"/>
      <c r="N141" s="138"/>
      <c r="O141" s="138"/>
      <c r="P141" s="138"/>
      <c r="Q141" s="138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x14ac:dyDescent="0.2">
      <c r="A142" s="61" t="s">
        <v>280</v>
      </c>
      <c r="B142" s="48" t="s">
        <v>31</v>
      </c>
      <c r="C142" s="48" t="s">
        <v>213</v>
      </c>
      <c r="D142" s="48" t="s">
        <v>190</v>
      </c>
      <c r="E142" s="143">
        <v>1</v>
      </c>
      <c r="F142" s="81" t="s">
        <v>276</v>
      </c>
      <c r="G142" s="136">
        <v>0</v>
      </c>
      <c r="H142" s="136">
        <v>1441.31</v>
      </c>
      <c r="I142" s="136">
        <v>5765.22</v>
      </c>
      <c r="J142" s="137">
        <f t="shared" si="2"/>
        <v>7206.5300000000007</v>
      </c>
      <c r="K142" s="138"/>
      <c r="L142" s="138"/>
      <c r="M142" s="138"/>
      <c r="N142" s="138"/>
      <c r="O142" s="138"/>
      <c r="P142" s="138"/>
      <c r="Q142" s="138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x14ac:dyDescent="0.2">
      <c r="A143" s="54" t="s">
        <v>192</v>
      </c>
      <c r="B143" s="48" t="s">
        <v>31</v>
      </c>
      <c r="C143" s="52" t="s">
        <v>192</v>
      </c>
      <c r="D143" s="48" t="s">
        <v>192</v>
      </c>
      <c r="E143" s="143">
        <v>1</v>
      </c>
      <c r="F143" s="54" t="s">
        <v>192</v>
      </c>
      <c r="G143" s="136">
        <v>0</v>
      </c>
      <c r="H143" s="136">
        <v>0</v>
      </c>
      <c r="I143" s="136">
        <v>0</v>
      </c>
      <c r="J143" s="137">
        <f t="shared" si="2"/>
        <v>0</v>
      </c>
      <c r="K143" s="138"/>
      <c r="L143" s="138"/>
      <c r="M143" s="138"/>
      <c r="N143" s="138"/>
      <c r="O143" s="138"/>
      <c r="P143" s="138"/>
      <c r="Q143" s="13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54" t="s">
        <v>192</v>
      </c>
      <c r="B144" s="48" t="s">
        <v>31</v>
      </c>
      <c r="C144" s="52" t="s">
        <v>192</v>
      </c>
      <c r="D144" s="48" t="s">
        <v>192</v>
      </c>
      <c r="E144" s="143">
        <v>1</v>
      </c>
      <c r="F144" s="54" t="s">
        <v>192</v>
      </c>
      <c r="G144" s="136">
        <v>0</v>
      </c>
      <c r="H144" s="136">
        <v>0</v>
      </c>
      <c r="I144" s="136">
        <v>0</v>
      </c>
      <c r="J144" s="137">
        <f t="shared" si="2"/>
        <v>0</v>
      </c>
      <c r="K144" s="138"/>
      <c r="L144" s="138"/>
      <c r="M144" s="138"/>
      <c r="N144" s="138"/>
      <c r="O144" s="138"/>
      <c r="P144" s="138"/>
      <c r="Q144" s="138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x14ac:dyDescent="0.2">
      <c r="A145" s="61" t="s">
        <v>290</v>
      </c>
      <c r="B145" s="48" t="s">
        <v>31</v>
      </c>
      <c r="C145" s="48" t="s">
        <v>291</v>
      </c>
      <c r="D145" s="48" t="s">
        <v>190</v>
      </c>
      <c r="E145" s="143">
        <v>1</v>
      </c>
      <c r="F145" s="81" t="s">
        <v>281</v>
      </c>
      <c r="G145" s="136">
        <v>0</v>
      </c>
      <c r="H145" s="136">
        <v>1441.31</v>
      </c>
      <c r="I145" s="136">
        <v>5765.22</v>
      </c>
      <c r="J145" s="137">
        <f t="shared" si="2"/>
        <v>7206.5300000000007</v>
      </c>
      <c r="K145" s="138"/>
      <c r="L145" s="138"/>
      <c r="M145" s="138"/>
      <c r="N145" s="138"/>
      <c r="O145" s="138"/>
      <c r="P145" s="138"/>
      <c r="Q145" s="13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61" t="s">
        <v>292</v>
      </c>
      <c r="B146" s="48" t="s">
        <v>31</v>
      </c>
      <c r="C146" s="48" t="s">
        <v>293</v>
      </c>
      <c r="D146" s="48" t="s">
        <v>190</v>
      </c>
      <c r="E146" s="143">
        <v>1</v>
      </c>
      <c r="F146" s="81" t="s">
        <v>282</v>
      </c>
      <c r="G146" s="136">
        <v>0</v>
      </c>
      <c r="H146" s="136">
        <v>1441.31</v>
      </c>
      <c r="I146" s="136">
        <v>5765.22</v>
      </c>
      <c r="J146" s="137">
        <f t="shared" si="2"/>
        <v>7206.5300000000007</v>
      </c>
      <c r="K146" s="138"/>
      <c r="L146" s="138"/>
      <c r="M146" s="138"/>
      <c r="N146" s="138"/>
      <c r="O146" s="138"/>
      <c r="P146" s="138"/>
      <c r="Q146" s="13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61" t="s">
        <v>205</v>
      </c>
      <c r="B147" s="48" t="s">
        <v>31</v>
      </c>
      <c r="C147" s="48" t="s">
        <v>185</v>
      </c>
      <c r="D147" s="48" t="s">
        <v>190</v>
      </c>
      <c r="E147" s="143">
        <v>1</v>
      </c>
      <c r="F147" s="81" t="s">
        <v>283</v>
      </c>
      <c r="G147" s="136">
        <v>0</v>
      </c>
      <c r="H147" s="136">
        <v>1441.31</v>
      </c>
      <c r="I147" s="136">
        <v>5765.22</v>
      </c>
      <c r="J147" s="137">
        <f t="shared" si="2"/>
        <v>7206.5300000000007</v>
      </c>
      <c r="K147" s="138"/>
      <c r="L147" s="138"/>
      <c r="M147" s="138"/>
      <c r="N147" s="138"/>
      <c r="O147" s="138"/>
      <c r="P147" s="138"/>
      <c r="Q147" s="138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x14ac:dyDescent="0.2">
      <c r="A148" s="61" t="s">
        <v>294</v>
      </c>
      <c r="B148" s="48" t="s">
        <v>31</v>
      </c>
      <c r="C148" s="48" t="s">
        <v>188</v>
      </c>
      <c r="D148" s="48" t="s">
        <v>190</v>
      </c>
      <c r="E148" s="143">
        <v>1</v>
      </c>
      <c r="F148" s="81" t="s">
        <v>284</v>
      </c>
      <c r="G148" s="136">
        <v>0</v>
      </c>
      <c r="H148" s="136">
        <v>1441.31</v>
      </c>
      <c r="I148" s="136">
        <v>5765.22</v>
      </c>
      <c r="J148" s="137">
        <f t="shared" si="2"/>
        <v>7206.5300000000007</v>
      </c>
      <c r="K148" s="138"/>
      <c r="L148" s="138"/>
      <c r="M148" s="138"/>
      <c r="N148" s="138"/>
      <c r="O148" s="138"/>
      <c r="P148" s="138"/>
      <c r="Q148" s="138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x14ac:dyDescent="0.2">
      <c r="A149" s="61" t="s">
        <v>296</v>
      </c>
      <c r="B149" s="48" t="s">
        <v>31</v>
      </c>
      <c r="C149" s="48" t="s">
        <v>295</v>
      </c>
      <c r="D149" s="48" t="s">
        <v>190</v>
      </c>
      <c r="E149" s="143">
        <v>1</v>
      </c>
      <c r="F149" s="81" t="s">
        <v>285</v>
      </c>
      <c r="G149" s="136">
        <v>0</v>
      </c>
      <c r="H149" s="136">
        <v>1441.31</v>
      </c>
      <c r="I149" s="136">
        <v>5765.22</v>
      </c>
      <c r="J149" s="137">
        <f t="shared" si="2"/>
        <v>7206.5300000000007</v>
      </c>
      <c r="K149" s="138"/>
      <c r="L149" s="138"/>
      <c r="M149" s="138"/>
      <c r="N149" s="138"/>
      <c r="O149" s="138"/>
      <c r="P149" s="138"/>
      <c r="Q149" s="13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61" t="s">
        <v>297</v>
      </c>
      <c r="B150" s="48" t="s">
        <v>31</v>
      </c>
      <c r="C150" s="48" t="s">
        <v>185</v>
      </c>
      <c r="D150" s="48" t="s">
        <v>190</v>
      </c>
      <c r="E150" s="143">
        <v>1</v>
      </c>
      <c r="F150" s="81" t="s">
        <v>286</v>
      </c>
      <c r="G150" s="136">
        <v>0</v>
      </c>
      <c r="H150" s="136">
        <v>1441.31</v>
      </c>
      <c r="I150" s="136">
        <v>5765.22</v>
      </c>
      <c r="J150" s="137">
        <f t="shared" si="2"/>
        <v>7206.5300000000007</v>
      </c>
      <c r="K150" s="138"/>
      <c r="L150" s="138"/>
      <c r="M150" s="138"/>
      <c r="N150" s="138"/>
      <c r="O150" s="138"/>
      <c r="P150" s="138"/>
      <c r="Q150" s="138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x14ac:dyDescent="0.2">
      <c r="A151" s="61" t="s">
        <v>298</v>
      </c>
      <c r="B151" s="48" t="s">
        <v>31</v>
      </c>
      <c r="C151" s="48" t="s">
        <v>188</v>
      </c>
      <c r="D151" s="48" t="s">
        <v>190</v>
      </c>
      <c r="E151" s="143">
        <v>1</v>
      </c>
      <c r="F151" s="81" t="s">
        <v>287</v>
      </c>
      <c r="G151" s="136">
        <v>0</v>
      </c>
      <c r="H151" s="136">
        <v>1441.31</v>
      </c>
      <c r="I151" s="136">
        <v>5765.22</v>
      </c>
      <c r="J151" s="137">
        <f t="shared" si="2"/>
        <v>7206.5300000000007</v>
      </c>
      <c r="K151" s="138"/>
      <c r="L151" s="138"/>
      <c r="M151" s="138"/>
      <c r="N151" s="138"/>
      <c r="O151" s="138"/>
      <c r="P151" s="138"/>
      <c r="Q151" s="13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61" t="s">
        <v>299</v>
      </c>
      <c r="B152" s="48" t="s">
        <v>31</v>
      </c>
      <c r="C152" s="48" t="s">
        <v>187</v>
      </c>
      <c r="D152" s="48" t="s">
        <v>190</v>
      </c>
      <c r="E152" s="143">
        <v>1</v>
      </c>
      <c r="F152" s="81" t="s">
        <v>288</v>
      </c>
      <c r="G152" s="136">
        <v>0</v>
      </c>
      <c r="H152" s="136">
        <v>1441.31</v>
      </c>
      <c r="I152" s="136">
        <v>5765.22</v>
      </c>
      <c r="J152" s="137">
        <f t="shared" si="2"/>
        <v>7206.5300000000007</v>
      </c>
      <c r="K152" s="138"/>
      <c r="L152" s="138"/>
      <c r="M152" s="138"/>
      <c r="N152" s="138"/>
      <c r="O152" s="138"/>
      <c r="P152" s="138"/>
      <c r="Q152" s="13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61" t="s">
        <v>545</v>
      </c>
      <c r="B153" s="48" t="s">
        <v>27</v>
      </c>
      <c r="C153" s="48" t="s">
        <v>212</v>
      </c>
      <c r="D153" s="48" t="s">
        <v>190</v>
      </c>
      <c r="E153" s="143">
        <v>1</v>
      </c>
      <c r="F153" s="81" t="s">
        <v>289</v>
      </c>
      <c r="G153" s="136">
        <v>0</v>
      </c>
      <c r="H153" s="136">
        <v>1865.22</v>
      </c>
      <c r="I153" s="136">
        <v>7460.87</v>
      </c>
      <c r="J153" s="137">
        <f t="shared" si="2"/>
        <v>9326.09</v>
      </c>
      <c r="K153" s="138"/>
      <c r="L153" s="138"/>
      <c r="M153" s="138"/>
      <c r="N153" s="138"/>
      <c r="O153" s="138"/>
      <c r="P153" s="138"/>
      <c r="Q153" s="13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61" t="s">
        <v>205</v>
      </c>
      <c r="B154" s="48" t="s">
        <v>31</v>
      </c>
      <c r="C154" s="48" t="s">
        <v>186</v>
      </c>
      <c r="D154" s="48" t="s">
        <v>190</v>
      </c>
      <c r="E154" s="143">
        <v>1</v>
      </c>
      <c r="F154" s="81" t="s">
        <v>300</v>
      </c>
      <c r="G154" s="136">
        <v>0</v>
      </c>
      <c r="H154" s="136">
        <v>1441.31</v>
      </c>
      <c r="I154" s="136">
        <v>5765.22</v>
      </c>
      <c r="J154" s="137">
        <f t="shared" si="2"/>
        <v>7206.5300000000007</v>
      </c>
      <c r="K154" s="138"/>
      <c r="L154" s="138"/>
      <c r="M154" s="138"/>
      <c r="N154" s="138"/>
      <c r="O154" s="138"/>
      <c r="P154" s="138"/>
      <c r="Q154" s="13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54" t="s">
        <v>192</v>
      </c>
      <c r="B155" s="48" t="s">
        <v>31</v>
      </c>
      <c r="C155" s="52" t="s">
        <v>192</v>
      </c>
      <c r="D155" s="48" t="s">
        <v>192</v>
      </c>
      <c r="E155" s="143">
        <v>1</v>
      </c>
      <c r="F155" s="54" t="s">
        <v>192</v>
      </c>
      <c r="G155" s="136">
        <v>0</v>
      </c>
      <c r="H155" s="136">
        <v>0</v>
      </c>
      <c r="I155" s="136">
        <v>0</v>
      </c>
      <c r="J155" s="137">
        <f t="shared" si="2"/>
        <v>0</v>
      </c>
      <c r="K155" s="138"/>
      <c r="L155" s="138"/>
      <c r="M155" s="138"/>
      <c r="N155" s="138"/>
      <c r="O155" s="138"/>
      <c r="P155" s="138"/>
      <c r="Q155" s="13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62" t="s">
        <v>192</v>
      </c>
      <c r="B156" s="48" t="s">
        <v>31</v>
      </c>
      <c r="C156" s="52" t="s">
        <v>192</v>
      </c>
      <c r="D156" s="48" t="s">
        <v>192</v>
      </c>
      <c r="E156" s="143">
        <v>1</v>
      </c>
      <c r="F156" s="54" t="s">
        <v>192</v>
      </c>
      <c r="G156" s="136">
        <v>0</v>
      </c>
      <c r="H156" s="136">
        <v>0</v>
      </c>
      <c r="I156" s="136">
        <v>0</v>
      </c>
      <c r="J156" s="137">
        <f t="shared" si="2"/>
        <v>0</v>
      </c>
      <c r="K156" s="138"/>
      <c r="L156" s="138"/>
      <c r="M156" s="138"/>
      <c r="N156" s="138"/>
      <c r="O156" s="138"/>
      <c r="P156" s="138"/>
      <c r="Q156" s="13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x14ac:dyDescent="0.2">
      <c r="A157" s="61" t="s">
        <v>205</v>
      </c>
      <c r="B157" s="48" t="s">
        <v>31</v>
      </c>
      <c r="C157" s="48" t="s">
        <v>185</v>
      </c>
      <c r="D157" s="48" t="s">
        <v>190</v>
      </c>
      <c r="E157" s="143">
        <v>1</v>
      </c>
      <c r="F157" s="81" t="s">
        <v>301</v>
      </c>
      <c r="G157" s="136">
        <v>0</v>
      </c>
      <c r="H157" s="136">
        <v>1441.31</v>
      </c>
      <c r="I157" s="136">
        <v>5765.22</v>
      </c>
      <c r="J157" s="137">
        <f t="shared" si="2"/>
        <v>7206.5300000000007</v>
      </c>
      <c r="K157" s="138"/>
      <c r="L157" s="138"/>
      <c r="M157" s="138"/>
      <c r="N157" s="138"/>
      <c r="O157" s="138"/>
      <c r="P157" s="138"/>
      <c r="Q157" s="138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s="106" customFormat="1" x14ac:dyDescent="0.2">
      <c r="A158" s="117" t="s">
        <v>192</v>
      </c>
      <c r="B158" s="67" t="s">
        <v>31</v>
      </c>
      <c r="C158" s="68" t="s">
        <v>192</v>
      </c>
      <c r="D158" s="67" t="s">
        <v>192</v>
      </c>
      <c r="E158" s="144">
        <v>1</v>
      </c>
      <c r="F158" s="89" t="s">
        <v>192</v>
      </c>
      <c r="G158" s="140">
        <v>0</v>
      </c>
      <c r="H158" s="140">
        <v>0</v>
      </c>
      <c r="I158" s="140">
        <v>0</v>
      </c>
      <c r="J158" s="141">
        <f t="shared" si="2"/>
        <v>0</v>
      </c>
      <c r="K158" s="142"/>
      <c r="L158" s="142"/>
      <c r="M158" s="142"/>
      <c r="N158" s="142"/>
      <c r="O158" s="142"/>
      <c r="P158" s="142"/>
      <c r="Q158" s="142"/>
      <c r="R158" s="105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5"/>
      <c r="AD158" s="105"/>
    </row>
    <row r="159" spans="1:30" s="106" customFormat="1" x14ac:dyDescent="0.2">
      <c r="A159" s="117" t="s">
        <v>192</v>
      </c>
      <c r="B159" s="67" t="s">
        <v>31</v>
      </c>
      <c r="C159" s="68" t="s">
        <v>192</v>
      </c>
      <c r="D159" s="67" t="s">
        <v>192</v>
      </c>
      <c r="E159" s="144">
        <v>1</v>
      </c>
      <c r="F159" s="89" t="s">
        <v>192</v>
      </c>
      <c r="G159" s="140">
        <v>0</v>
      </c>
      <c r="H159" s="140">
        <v>0</v>
      </c>
      <c r="I159" s="140">
        <v>0</v>
      </c>
      <c r="J159" s="141">
        <f t="shared" si="2"/>
        <v>0</v>
      </c>
      <c r="K159" s="142"/>
      <c r="L159" s="142"/>
      <c r="M159" s="142"/>
      <c r="N159" s="142"/>
      <c r="O159" s="142"/>
      <c r="P159" s="142"/>
      <c r="Q159" s="142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</row>
    <row r="160" spans="1:30" s="106" customFormat="1" x14ac:dyDescent="0.2">
      <c r="A160" s="117" t="s">
        <v>192</v>
      </c>
      <c r="B160" s="67" t="s">
        <v>31</v>
      </c>
      <c r="C160" s="68" t="s">
        <v>192</v>
      </c>
      <c r="D160" s="67" t="s">
        <v>192</v>
      </c>
      <c r="E160" s="144">
        <v>1</v>
      </c>
      <c r="F160" s="89" t="s">
        <v>192</v>
      </c>
      <c r="G160" s="140">
        <v>0</v>
      </c>
      <c r="H160" s="140">
        <v>0</v>
      </c>
      <c r="I160" s="140">
        <v>0</v>
      </c>
      <c r="J160" s="141">
        <f t="shared" si="2"/>
        <v>0</v>
      </c>
      <c r="K160" s="142"/>
      <c r="L160" s="142"/>
      <c r="M160" s="142"/>
      <c r="N160" s="142"/>
      <c r="O160" s="142"/>
      <c r="P160" s="142"/>
      <c r="Q160" s="142"/>
      <c r="R160" s="105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5"/>
      <c r="AD160" s="105"/>
    </row>
    <row r="161" spans="1:30" s="106" customFormat="1" x14ac:dyDescent="0.2">
      <c r="A161" s="117" t="s">
        <v>192</v>
      </c>
      <c r="B161" s="67" t="s">
        <v>31</v>
      </c>
      <c r="C161" s="68" t="s">
        <v>192</v>
      </c>
      <c r="D161" s="67" t="s">
        <v>192</v>
      </c>
      <c r="E161" s="144">
        <v>1</v>
      </c>
      <c r="F161" s="89" t="s">
        <v>192</v>
      </c>
      <c r="G161" s="140">
        <v>0</v>
      </c>
      <c r="H161" s="140">
        <v>0</v>
      </c>
      <c r="I161" s="140">
        <v>0</v>
      </c>
      <c r="J161" s="141">
        <f t="shared" si="2"/>
        <v>0</v>
      </c>
      <c r="K161" s="142"/>
      <c r="L161" s="142"/>
      <c r="M161" s="142"/>
      <c r="N161" s="142"/>
      <c r="O161" s="142"/>
      <c r="P161" s="142"/>
      <c r="Q161" s="142"/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105"/>
    </row>
    <row r="162" spans="1:30" x14ac:dyDescent="0.2">
      <c r="A162" s="61" t="s">
        <v>205</v>
      </c>
      <c r="B162" s="48" t="s">
        <v>31</v>
      </c>
      <c r="C162" s="48" t="s">
        <v>186</v>
      </c>
      <c r="D162" s="48" t="s">
        <v>190</v>
      </c>
      <c r="E162" s="143">
        <v>1</v>
      </c>
      <c r="F162" s="81" t="s">
        <v>302</v>
      </c>
      <c r="G162" s="136">
        <v>0</v>
      </c>
      <c r="H162" s="136">
        <v>1441.31</v>
      </c>
      <c r="I162" s="136">
        <v>5765.22</v>
      </c>
      <c r="J162" s="137">
        <f t="shared" si="2"/>
        <v>7206.5300000000007</v>
      </c>
      <c r="K162" s="138"/>
      <c r="L162" s="138"/>
      <c r="M162" s="138"/>
      <c r="N162" s="138"/>
      <c r="O162" s="138"/>
      <c r="P162" s="138"/>
      <c r="Q162" s="138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s="106" customFormat="1" x14ac:dyDescent="0.2">
      <c r="A163" s="117" t="s">
        <v>192</v>
      </c>
      <c r="B163" s="67" t="s">
        <v>31</v>
      </c>
      <c r="C163" s="68" t="s">
        <v>192</v>
      </c>
      <c r="D163" s="67" t="s">
        <v>192</v>
      </c>
      <c r="E163" s="144">
        <v>1</v>
      </c>
      <c r="F163" s="89" t="s">
        <v>192</v>
      </c>
      <c r="G163" s="140">
        <v>0</v>
      </c>
      <c r="H163" s="140">
        <v>0</v>
      </c>
      <c r="I163" s="140">
        <v>0</v>
      </c>
      <c r="J163" s="141">
        <f t="shared" si="2"/>
        <v>0</v>
      </c>
      <c r="K163" s="142"/>
      <c r="L163" s="142"/>
      <c r="M163" s="142"/>
      <c r="N163" s="142"/>
      <c r="O163" s="142"/>
      <c r="P163" s="142"/>
      <c r="Q163" s="142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</row>
    <row r="164" spans="1:30" s="106" customFormat="1" x14ac:dyDescent="0.2">
      <c r="A164" s="117" t="s">
        <v>192</v>
      </c>
      <c r="B164" s="67" t="s">
        <v>31</v>
      </c>
      <c r="C164" s="123" t="s">
        <v>192</v>
      </c>
      <c r="D164" s="67" t="s">
        <v>192</v>
      </c>
      <c r="E164" s="144">
        <v>1</v>
      </c>
      <c r="F164" s="115" t="s">
        <v>192</v>
      </c>
      <c r="G164" s="140">
        <v>0</v>
      </c>
      <c r="H164" s="140">
        <v>0</v>
      </c>
      <c r="I164" s="140">
        <v>0</v>
      </c>
      <c r="J164" s="141">
        <f t="shared" si="2"/>
        <v>0</v>
      </c>
      <c r="K164" s="142"/>
      <c r="L164" s="142"/>
      <c r="M164" s="142"/>
      <c r="N164" s="142"/>
      <c r="O164" s="142"/>
      <c r="P164" s="142"/>
      <c r="Q164" s="142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5"/>
      <c r="AD164" s="105"/>
    </row>
    <row r="165" spans="1:30" s="106" customFormat="1" x14ac:dyDescent="0.2">
      <c r="A165" s="117" t="s">
        <v>192</v>
      </c>
      <c r="B165" s="67" t="s">
        <v>31</v>
      </c>
      <c r="C165" s="123" t="s">
        <v>192</v>
      </c>
      <c r="D165" s="67" t="s">
        <v>192</v>
      </c>
      <c r="E165" s="144">
        <v>1</v>
      </c>
      <c r="F165" s="115" t="s">
        <v>192</v>
      </c>
      <c r="G165" s="140">
        <v>0</v>
      </c>
      <c r="H165" s="140">
        <v>0</v>
      </c>
      <c r="I165" s="140">
        <v>0</v>
      </c>
      <c r="J165" s="141">
        <f t="shared" si="2"/>
        <v>0</v>
      </c>
      <c r="K165" s="142"/>
      <c r="L165" s="142"/>
      <c r="M165" s="142"/>
      <c r="N165" s="142"/>
      <c r="O165" s="142"/>
      <c r="P165" s="142"/>
      <c r="Q165" s="142"/>
      <c r="R165" s="105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5"/>
      <c r="AD165" s="105"/>
    </row>
    <row r="166" spans="1:30" s="106" customFormat="1" x14ac:dyDescent="0.2">
      <c r="A166" s="117" t="s">
        <v>192</v>
      </c>
      <c r="B166" s="67" t="s">
        <v>31</v>
      </c>
      <c r="C166" s="123" t="s">
        <v>192</v>
      </c>
      <c r="D166" s="67" t="s">
        <v>192</v>
      </c>
      <c r="E166" s="144">
        <v>1</v>
      </c>
      <c r="F166" s="115" t="s">
        <v>192</v>
      </c>
      <c r="G166" s="140">
        <v>0</v>
      </c>
      <c r="H166" s="140">
        <v>0</v>
      </c>
      <c r="I166" s="140">
        <v>0</v>
      </c>
      <c r="J166" s="141">
        <f t="shared" si="2"/>
        <v>0</v>
      </c>
      <c r="K166" s="142"/>
      <c r="L166" s="142"/>
      <c r="M166" s="142"/>
      <c r="N166" s="142"/>
      <c r="O166" s="142"/>
      <c r="P166" s="142"/>
      <c r="Q166" s="142"/>
      <c r="R166" s="105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5"/>
      <c r="AD166" s="105"/>
    </row>
    <row r="167" spans="1:30" s="106" customFormat="1" x14ac:dyDescent="0.2">
      <c r="A167" s="117" t="s">
        <v>192</v>
      </c>
      <c r="B167" s="67" t="s">
        <v>31</v>
      </c>
      <c r="C167" s="123" t="s">
        <v>192</v>
      </c>
      <c r="D167" s="67" t="s">
        <v>192</v>
      </c>
      <c r="E167" s="144">
        <v>1</v>
      </c>
      <c r="F167" s="115" t="s">
        <v>192</v>
      </c>
      <c r="G167" s="140">
        <v>0</v>
      </c>
      <c r="H167" s="140">
        <v>0</v>
      </c>
      <c r="I167" s="140">
        <v>0</v>
      </c>
      <c r="J167" s="141">
        <f t="shared" si="2"/>
        <v>0</v>
      </c>
      <c r="K167" s="142"/>
      <c r="L167" s="142"/>
      <c r="M167" s="142"/>
      <c r="N167" s="142"/>
      <c r="O167" s="142"/>
      <c r="P167" s="142"/>
      <c r="Q167" s="142"/>
      <c r="R167" s="105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5"/>
      <c r="AD167" s="105"/>
    </row>
    <row r="168" spans="1:30" s="106" customFormat="1" x14ac:dyDescent="0.2">
      <c r="A168" s="117" t="s">
        <v>192</v>
      </c>
      <c r="B168" s="67" t="s">
        <v>31</v>
      </c>
      <c r="C168" s="123" t="s">
        <v>192</v>
      </c>
      <c r="D168" s="67" t="s">
        <v>192</v>
      </c>
      <c r="E168" s="144">
        <v>1</v>
      </c>
      <c r="F168" s="115" t="s">
        <v>192</v>
      </c>
      <c r="G168" s="140">
        <v>0</v>
      </c>
      <c r="H168" s="140">
        <v>0</v>
      </c>
      <c r="I168" s="140">
        <v>0</v>
      </c>
      <c r="J168" s="141">
        <f t="shared" si="2"/>
        <v>0</v>
      </c>
      <c r="K168" s="142"/>
      <c r="L168" s="142"/>
      <c r="M168" s="142"/>
      <c r="N168" s="142"/>
      <c r="O168" s="142"/>
      <c r="P168" s="142"/>
      <c r="Q168" s="142"/>
      <c r="R168" s="105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5"/>
      <c r="AD168" s="105"/>
    </row>
    <row r="169" spans="1:30" x14ac:dyDescent="0.2">
      <c r="A169" s="61" t="s">
        <v>205</v>
      </c>
      <c r="B169" s="48" t="s">
        <v>31</v>
      </c>
      <c r="C169" s="65" t="s">
        <v>186</v>
      </c>
      <c r="D169" s="48" t="s">
        <v>190</v>
      </c>
      <c r="E169" s="143">
        <v>1</v>
      </c>
      <c r="F169" s="63" t="s">
        <v>303</v>
      </c>
      <c r="G169" s="136">
        <v>0</v>
      </c>
      <c r="H169" s="136">
        <v>1441.31</v>
      </c>
      <c r="I169" s="136">
        <v>5765.22</v>
      </c>
      <c r="J169" s="137">
        <f t="shared" si="2"/>
        <v>7206.5300000000007</v>
      </c>
      <c r="K169" s="138"/>
      <c r="L169" s="138"/>
      <c r="M169" s="138"/>
      <c r="N169" s="138"/>
      <c r="O169" s="138"/>
      <c r="P169" s="138"/>
      <c r="Q169" s="13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61" t="s">
        <v>205</v>
      </c>
      <c r="B170" s="48" t="s">
        <v>31</v>
      </c>
      <c r="C170" s="65" t="s">
        <v>186</v>
      </c>
      <c r="D170" s="48" t="s">
        <v>190</v>
      </c>
      <c r="E170" s="143">
        <v>1</v>
      </c>
      <c r="F170" s="63" t="s">
        <v>304</v>
      </c>
      <c r="G170" s="136">
        <v>0</v>
      </c>
      <c r="H170" s="136">
        <v>1441.31</v>
      </c>
      <c r="I170" s="136">
        <v>5765.22</v>
      </c>
      <c r="J170" s="137">
        <f t="shared" si="2"/>
        <v>7206.5300000000007</v>
      </c>
      <c r="K170" s="138"/>
      <c r="L170" s="138"/>
      <c r="M170" s="138"/>
      <c r="N170" s="138"/>
      <c r="O170" s="138"/>
      <c r="P170" s="138"/>
      <c r="Q170" s="138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x14ac:dyDescent="0.2">
      <c r="A171" s="61" t="s">
        <v>205</v>
      </c>
      <c r="B171" s="48" t="s">
        <v>31</v>
      </c>
      <c r="C171" s="65" t="s">
        <v>241</v>
      </c>
      <c r="D171" s="48" t="s">
        <v>190</v>
      </c>
      <c r="E171" s="143">
        <v>1</v>
      </c>
      <c r="F171" s="63" t="s">
        <v>305</v>
      </c>
      <c r="G171" s="136">
        <v>0</v>
      </c>
      <c r="H171" s="136">
        <v>1441.31</v>
      </c>
      <c r="I171" s="136">
        <v>5765.22</v>
      </c>
      <c r="J171" s="137">
        <f t="shared" si="2"/>
        <v>7206.5300000000007</v>
      </c>
      <c r="K171" s="138"/>
      <c r="L171" s="138"/>
      <c r="M171" s="138"/>
      <c r="N171" s="138"/>
      <c r="O171" s="138"/>
      <c r="P171" s="138"/>
      <c r="Q171" s="138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x14ac:dyDescent="0.2">
      <c r="A172" s="62" t="s">
        <v>192</v>
      </c>
      <c r="B172" s="48" t="s">
        <v>31</v>
      </c>
      <c r="C172" s="66" t="s">
        <v>192</v>
      </c>
      <c r="D172" s="48" t="s">
        <v>192</v>
      </c>
      <c r="E172" s="143">
        <v>1</v>
      </c>
      <c r="F172" s="64" t="s">
        <v>192</v>
      </c>
      <c r="G172" s="136">
        <v>0</v>
      </c>
      <c r="H172" s="136">
        <v>0</v>
      </c>
      <c r="I172" s="136">
        <v>0</v>
      </c>
      <c r="J172" s="137">
        <f t="shared" si="2"/>
        <v>0</v>
      </c>
      <c r="K172" s="138"/>
      <c r="L172" s="138"/>
      <c r="M172" s="138"/>
      <c r="N172" s="138"/>
      <c r="O172" s="138"/>
      <c r="P172" s="138"/>
      <c r="Q172" s="13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x14ac:dyDescent="0.2">
      <c r="A173" s="62" t="s">
        <v>192</v>
      </c>
      <c r="B173" s="48" t="s">
        <v>31</v>
      </c>
      <c r="C173" s="66" t="s">
        <v>192</v>
      </c>
      <c r="D173" s="48" t="s">
        <v>192</v>
      </c>
      <c r="E173" s="143">
        <v>1</v>
      </c>
      <c r="F173" s="64" t="s">
        <v>192</v>
      </c>
      <c r="G173" s="136">
        <v>0</v>
      </c>
      <c r="H173" s="136">
        <v>0</v>
      </c>
      <c r="I173" s="136">
        <v>0</v>
      </c>
      <c r="J173" s="137">
        <f t="shared" si="2"/>
        <v>0</v>
      </c>
      <c r="K173" s="138"/>
      <c r="L173" s="138"/>
      <c r="M173" s="138"/>
      <c r="N173" s="138"/>
      <c r="O173" s="138"/>
      <c r="P173" s="138"/>
      <c r="Q173" s="138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s="106" customFormat="1" x14ac:dyDescent="0.2">
      <c r="A174" s="117" t="s">
        <v>192</v>
      </c>
      <c r="B174" s="67" t="s">
        <v>31</v>
      </c>
      <c r="C174" s="123" t="s">
        <v>192</v>
      </c>
      <c r="D174" s="67" t="s">
        <v>192</v>
      </c>
      <c r="E174" s="144">
        <v>1</v>
      </c>
      <c r="F174" s="115" t="s">
        <v>192</v>
      </c>
      <c r="G174" s="140">
        <v>0</v>
      </c>
      <c r="H174" s="140">
        <v>0</v>
      </c>
      <c r="I174" s="140">
        <v>0</v>
      </c>
      <c r="J174" s="141">
        <f t="shared" si="2"/>
        <v>0</v>
      </c>
      <c r="K174" s="142"/>
      <c r="L174" s="142"/>
      <c r="M174" s="142"/>
      <c r="N174" s="142"/>
      <c r="O174" s="142"/>
      <c r="P174" s="142"/>
      <c r="Q174" s="142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</row>
    <row r="175" spans="1:30" s="106" customFormat="1" x14ac:dyDescent="0.2">
      <c r="A175" s="117" t="s">
        <v>192</v>
      </c>
      <c r="B175" s="67" t="s">
        <v>31</v>
      </c>
      <c r="C175" s="123" t="s">
        <v>192</v>
      </c>
      <c r="D175" s="67" t="s">
        <v>192</v>
      </c>
      <c r="E175" s="144">
        <v>1</v>
      </c>
      <c r="F175" s="115" t="s">
        <v>192</v>
      </c>
      <c r="G175" s="140">
        <v>0</v>
      </c>
      <c r="H175" s="140">
        <v>0</v>
      </c>
      <c r="I175" s="140">
        <v>0</v>
      </c>
      <c r="J175" s="141">
        <f t="shared" si="2"/>
        <v>0</v>
      </c>
      <c r="K175" s="142"/>
      <c r="L175" s="142"/>
      <c r="M175" s="142"/>
      <c r="N175" s="142"/>
      <c r="O175" s="142"/>
      <c r="P175" s="142"/>
      <c r="Q175" s="142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</row>
    <row r="176" spans="1:30" s="106" customFormat="1" x14ac:dyDescent="0.2">
      <c r="A176" s="117" t="s">
        <v>192</v>
      </c>
      <c r="B176" s="67" t="s">
        <v>31</v>
      </c>
      <c r="C176" s="123" t="s">
        <v>192</v>
      </c>
      <c r="D176" s="67" t="s">
        <v>192</v>
      </c>
      <c r="E176" s="144">
        <v>1</v>
      </c>
      <c r="F176" s="115" t="s">
        <v>192</v>
      </c>
      <c r="G176" s="140">
        <v>0</v>
      </c>
      <c r="H176" s="140">
        <v>0</v>
      </c>
      <c r="I176" s="140">
        <v>0</v>
      </c>
      <c r="J176" s="141">
        <f t="shared" si="2"/>
        <v>0</v>
      </c>
      <c r="K176" s="142"/>
      <c r="L176" s="142"/>
      <c r="M176" s="142"/>
      <c r="N176" s="142"/>
      <c r="O176" s="142"/>
      <c r="P176" s="142"/>
      <c r="Q176" s="142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</row>
    <row r="177" spans="1:30" s="106" customFormat="1" x14ac:dyDescent="0.2">
      <c r="A177" s="117" t="s">
        <v>192</v>
      </c>
      <c r="B177" s="67" t="s">
        <v>31</v>
      </c>
      <c r="C177" s="123" t="s">
        <v>192</v>
      </c>
      <c r="D177" s="67" t="s">
        <v>192</v>
      </c>
      <c r="E177" s="144">
        <v>1</v>
      </c>
      <c r="F177" s="115" t="s">
        <v>192</v>
      </c>
      <c r="G177" s="140">
        <v>0</v>
      </c>
      <c r="H177" s="140">
        <v>0</v>
      </c>
      <c r="I177" s="140">
        <v>0</v>
      </c>
      <c r="J177" s="141">
        <f t="shared" si="2"/>
        <v>0</v>
      </c>
      <c r="K177" s="142"/>
      <c r="L177" s="142"/>
      <c r="M177" s="142"/>
      <c r="N177" s="142"/>
      <c r="O177" s="142"/>
      <c r="P177" s="142"/>
      <c r="Q177" s="142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s="106" customFormat="1" x14ac:dyDescent="0.2">
      <c r="A178" s="117" t="s">
        <v>192</v>
      </c>
      <c r="B178" s="67" t="s">
        <v>31</v>
      </c>
      <c r="C178" s="123" t="s">
        <v>192</v>
      </c>
      <c r="D178" s="67" t="s">
        <v>192</v>
      </c>
      <c r="E178" s="144">
        <v>1</v>
      </c>
      <c r="F178" s="115" t="s">
        <v>192</v>
      </c>
      <c r="G178" s="140">
        <v>0</v>
      </c>
      <c r="H178" s="140">
        <v>0</v>
      </c>
      <c r="I178" s="140">
        <v>0</v>
      </c>
      <c r="J178" s="141">
        <f t="shared" si="2"/>
        <v>0</v>
      </c>
      <c r="K178" s="142"/>
      <c r="L178" s="142"/>
      <c r="M178" s="142"/>
      <c r="N178" s="142"/>
      <c r="O178" s="142"/>
      <c r="P178" s="142"/>
      <c r="Q178" s="142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s="106" customFormat="1" x14ac:dyDescent="0.2">
      <c r="A179" s="117" t="s">
        <v>192</v>
      </c>
      <c r="B179" s="67" t="s">
        <v>31</v>
      </c>
      <c r="C179" s="123" t="s">
        <v>192</v>
      </c>
      <c r="D179" s="67" t="s">
        <v>192</v>
      </c>
      <c r="E179" s="144">
        <v>1</v>
      </c>
      <c r="F179" s="115" t="s">
        <v>192</v>
      </c>
      <c r="G179" s="140">
        <v>0</v>
      </c>
      <c r="H179" s="140">
        <v>0</v>
      </c>
      <c r="I179" s="140">
        <v>0</v>
      </c>
      <c r="J179" s="141">
        <f t="shared" si="2"/>
        <v>0</v>
      </c>
      <c r="K179" s="142"/>
      <c r="L179" s="142"/>
      <c r="M179" s="142"/>
      <c r="N179" s="142"/>
      <c r="O179" s="142"/>
      <c r="P179" s="142"/>
      <c r="Q179" s="142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</row>
    <row r="180" spans="1:30" s="106" customFormat="1" x14ac:dyDescent="0.2">
      <c r="A180" s="117" t="s">
        <v>192</v>
      </c>
      <c r="B180" s="67" t="s">
        <v>31</v>
      </c>
      <c r="C180" s="123" t="s">
        <v>192</v>
      </c>
      <c r="D180" s="67" t="s">
        <v>192</v>
      </c>
      <c r="E180" s="144">
        <v>1</v>
      </c>
      <c r="F180" s="115" t="s">
        <v>192</v>
      </c>
      <c r="G180" s="140">
        <v>0</v>
      </c>
      <c r="H180" s="140">
        <v>0</v>
      </c>
      <c r="I180" s="140">
        <v>0</v>
      </c>
      <c r="J180" s="141">
        <f t="shared" si="2"/>
        <v>0</v>
      </c>
      <c r="K180" s="142"/>
      <c r="L180" s="142"/>
      <c r="M180" s="142"/>
      <c r="N180" s="142"/>
      <c r="O180" s="142"/>
      <c r="P180" s="142"/>
      <c r="Q180" s="142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s="106" customFormat="1" x14ac:dyDescent="0.2">
      <c r="A181" s="117" t="s">
        <v>192</v>
      </c>
      <c r="B181" s="67" t="s">
        <v>31</v>
      </c>
      <c r="C181" s="123" t="s">
        <v>192</v>
      </c>
      <c r="D181" s="67" t="s">
        <v>192</v>
      </c>
      <c r="E181" s="144">
        <v>1</v>
      </c>
      <c r="F181" s="115" t="s">
        <v>192</v>
      </c>
      <c r="G181" s="140">
        <v>0</v>
      </c>
      <c r="H181" s="140">
        <v>0</v>
      </c>
      <c r="I181" s="140">
        <v>0</v>
      </c>
      <c r="J181" s="141">
        <f t="shared" si="2"/>
        <v>0</v>
      </c>
      <c r="K181" s="142"/>
      <c r="L181" s="142"/>
      <c r="M181" s="142"/>
      <c r="N181" s="142"/>
      <c r="O181" s="142"/>
      <c r="P181" s="142"/>
      <c r="Q181" s="142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17" t="s">
        <v>192</v>
      </c>
      <c r="B182" s="67" t="s">
        <v>31</v>
      </c>
      <c r="C182" s="123" t="s">
        <v>192</v>
      </c>
      <c r="D182" s="67" t="s">
        <v>192</v>
      </c>
      <c r="E182" s="144">
        <v>1</v>
      </c>
      <c r="F182" s="115" t="s">
        <v>192</v>
      </c>
      <c r="G182" s="140">
        <v>0</v>
      </c>
      <c r="H182" s="140">
        <v>0</v>
      </c>
      <c r="I182" s="140">
        <v>0</v>
      </c>
      <c r="J182" s="141">
        <f t="shared" si="2"/>
        <v>0</v>
      </c>
      <c r="K182" s="142"/>
      <c r="L182" s="142"/>
      <c r="M182" s="142"/>
      <c r="N182" s="142"/>
      <c r="O182" s="142"/>
      <c r="P182" s="142"/>
      <c r="Q182" s="142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17" t="s">
        <v>192</v>
      </c>
      <c r="B183" s="67" t="s">
        <v>31</v>
      </c>
      <c r="C183" s="123" t="s">
        <v>192</v>
      </c>
      <c r="D183" s="67" t="s">
        <v>192</v>
      </c>
      <c r="E183" s="144">
        <v>1</v>
      </c>
      <c r="F183" s="115" t="s">
        <v>192</v>
      </c>
      <c r="G183" s="140">
        <v>0</v>
      </c>
      <c r="H183" s="140">
        <v>0</v>
      </c>
      <c r="I183" s="140">
        <v>0</v>
      </c>
      <c r="J183" s="141">
        <f t="shared" si="2"/>
        <v>0</v>
      </c>
      <c r="K183" s="142"/>
      <c r="L183" s="142"/>
      <c r="M183" s="142"/>
      <c r="N183" s="142"/>
      <c r="O183" s="142"/>
      <c r="P183" s="142"/>
      <c r="Q183" s="142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17" t="s">
        <v>192</v>
      </c>
      <c r="B184" s="67" t="s">
        <v>31</v>
      </c>
      <c r="C184" s="123" t="s">
        <v>192</v>
      </c>
      <c r="D184" s="67" t="s">
        <v>192</v>
      </c>
      <c r="E184" s="144">
        <v>1</v>
      </c>
      <c r="F184" s="115" t="s">
        <v>192</v>
      </c>
      <c r="G184" s="140">
        <v>0</v>
      </c>
      <c r="H184" s="140">
        <v>0</v>
      </c>
      <c r="I184" s="140">
        <v>0</v>
      </c>
      <c r="J184" s="141">
        <f t="shared" si="2"/>
        <v>0</v>
      </c>
      <c r="K184" s="142"/>
      <c r="L184" s="142"/>
      <c r="M184" s="142"/>
      <c r="N184" s="142"/>
      <c r="O184" s="142"/>
      <c r="P184" s="142"/>
      <c r="Q184" s="14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117" t="s">
        <v>192</v>
      </c>
      <c r="B185" s="67" t="s">
        <v>31</v>
      </c>
      <c r="C185" s="123" t="s">
        <v>192</v>
      </c>
      <c r="D185" s="67" t="s">
        <v>192</v>
      </c>
      <c r="E185" s="144">
        <v>1</v>
      </c>
      <c r="F185" s="115" t="s">
        <v>192</v>
      </c>
      <c r="G185" s="140">
        <v>0</v>
      </c>
      <c r="H185" s="140">
        <v>0</v>
      </c>
      <c r="I185" s="140">
        <v>0</v>
      </c>
      <c r="J185" s="141">
        <f t="shared" si="2"/>
        <v>0</v>
      </c>
      <c r="K185" s="142"/>
      <c r="L185" s="142"/>
      <c r="M185" s="142"/>
      <c r="N185" s="142"/>
      <c r="O185" s="142"/>
      <c r="P185" s="142"/>
      <c r="Q185" s="142"/>
      <c r="R185" s="105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5"/>
      <c r="AD185" s="105"/>
    </row>
    <row r="186" spans="1:30" s="106" customFormat="1" x14ac:dyDescent="0.2">
      <c r="A186" s="117" t="s">
        <v>192</v>
      </c>
      <c r="B186" s="67" t="s">
        <v>31</v>
      </c>
      <c r="C186" s="123" t="s">
        <v>192</v>
      </c>
      <c r="D186" s="67" t="s">
        <v>192</v>
      </c>
      <c r="E186" s="144">
        <v>1</v>
      </c>
      <c r="F186" s="115" t="s">
        <v>192</v>
      </c>
      <c r="G186" s="140">
        <v>0</v>
      </c>
      <c r="H186" s="140">
        <v>0</v>
      </c>
      <c r="I186" s="140">
        <v>0</v>
      </c>
      <c r="J186" s="141">
        <f t="shared" si="2"/>
        <v>0</v>
      </c>
      <c r="K186" s="142"/>
      <c r="L186" s="142"/>
      <c r="M186" s="142"/>
      <c r="N186" s="142"/>
      <c r="O186" s="142"/>
      <c r="P186" s="142"/>
      <c r="Q186" s="142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</row>
    <row r="187" spans="1:30" s="106" customFormat="1" x14ac:dyDescent="0.2">
      <c r="A187" s="117" t="s">
        <v>192</v>
      </c>
      <c r="B187" s="67" t="s">
        <v>31</v>
      </c>
      <c r="C187" s="123" t="s">
        <v>192</v>
      </c>
      <c r="D187" s="67" t="s">
        <v>192</v>
      </c>
      <c r="E187" s="144">
        <v>1</v>
      </c>
      <c r="F187" s="115" t="s">
        <v>192</v>
      </c>
      <c r="G187" s="140">
        <v>0</v>
      </c>
      <c r="H187" s="140">
        <v>0</v>
      </c>
      <c r="I187" s="140">
        <v>0</v>
      </c>
      <c r="J187" s="141">
        <f t="shared" si="2"/>
        <v>0</v>
      </c>
      <c r="K187" s="142"/>
      <c r="L187" s="142"/>
      <c r="M187" s="142"/>
      <c r="N187" s="142"/>
      <c r="O187" s="142"/>
      <c r="P187" s="142"/>
      <c r="Q187" s="142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</row>
    <row r="188" spans="1:30" x14ac:dyDescent="0.2">
      <c r="A188" s="62" t="s">
        <v>192</v>
      </c>
      <c r="B188" s="48" t="s">
        <v>31</v>
      </c>
      <c r="C188" s="66" t="s">
        <v>192</v>
      </c>
      <c r="D188" s="48" t="s">
        <v>192</v>
      </c>
      <c r="E188" s="143">
        <v>1</v>
      </c>
      <c r="F188" s="64" t="s">
        <v>192</v>
      </c>
      <c r="G188" s="136">
        <v>0</v>
      </c>
      <c r="H188" s="136">
        <v>0</v>
      </c>
      <c r="I188" s="136">
        <v>0</v>
      </c>
      <c r="J188" s="137">
        <f t="shared" si="2"/>
        <v>0</v>
      </c>
      <c r="K188" s="138"/>
      <c r="L188" s="138"/>
      <c r="M188" s="138"/>
      <c r="N188" s="138"/>
      <c r="O188" s="138"/>
      <c r="P188" s="138"/>
      <c r="Q188" s="138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x14ac:dyDescent="0.2">
      <c r="A189" s="62" t="s">
        <v>192</v>
      </c>
      <c r="B189" s="48" t="s">
        <v>31</v>
      </c>
      <c r="C189" s="66" t="s">
        <v>192</v>
      </c>
      <c r="D189" s="48" t="s">
        <v>192</v>
      </c>
      <c r="E189" s="143">
        <v>1</v>
      </c>
      <c r="F189" s="64" t="s">
        <v>192</v>
      </c>
      <c r="G189" s="136">
        <v>0</v>
      </c>
      <c r="H189" s="136">
        <v>0</v>
      </c>
      <c r="I189" s="136">
        <v>0</v>
      </c>
      <c r="J189" s="137">
        <f t="shared" si="2"/>
        <v>0</v>
      </c>
      <c r="K189" s="138"/>
      <c r="L189" s="138"/>
      <c r="M189" s="138"/>
      <c r="N189" s="138"/>
      <c r="O189" s="138"/>
      <c r="P189" s="138"/>
      <c r="Q189" s="138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x14ac:dyDescent="0.2">
      <c r="A190" s="126" t="s">
        <v>205</v>
      </c>
      <c r="B190" s="48" t="s">
        <v>31</v>
      </c>
      <c r="C190" s="125" t="s">
        <v>191</v>
      </c>
      <c r="D190" s="48" t="s">
        <v>190</v>
      </c>
      <c r="E190" s="143">
        <v>1</v>
      </c>
      <c r="F190" s="87" t="s">
        <v>329</v>
      </c>
      <c r="G190" s="136">
        <v>0</v>
      </c>
      <c r="H190" s="136">
        <v>1441.31</v>
      </c>
      <c r="I190" s="136">
        <v>5765.22</v>
      </c>
      <c r="J190" s="137">
        <f t="shared" si="2"/>
        <v>7206.5300000000007</v>
      </c>
      <c r="K190" s="138"/>
      <c r="L190" s="138"/>
      <c r="M190" s="138"/>
      <c r="N190" s="138"/>
      <c r="O190" s="138"/>
      <c r="P190" s="138"/>
      <c r="Q190" s="138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</row>
    <row r="191" spans="1:30" x14ac:dyDescent="0.2">
      <c r="A191" s="61" t="s">
        <v>205</v>
      </c>
      <c r="B191" s="48" t="s">
        <v>31</v>
      </c>
      <c r="C191" s="65" t="s">
        <v>241</v>
      </c>
      <c r="D191" s="48" t="s">
        <v>190</v>
      </c>
      <c r="E191" s="143">
        <v>1</v>
      </c>
      <c r="F191" s="63" t="s">
        <v>307</v>
      </c>
      <c r="G191" s="136">
        <v>0</v>
      </c>
      <c r="H191" s="136">
        <v>1441.31</v>
      </c>
      <c r="I191" s="136">
        <v>5765.22</v>
      </c>
      <c r="J191" s="137">
        <f t="shared" si="2"/>
        <v>7206.5300000000007</v>
      </c>
      <c r="K191" s="138"/>
      <c r="L191" s="138"/>
      <c r="M191" s="138"/>
      <c r="N191" s="138"/>
      <c r="O191" s="138"/>
      <c r="P191" s="138"/>
      <c r="Q191" s="138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</row>
    <row r="192" spans="1:30" x14ac:dyDescent="0.2">
      <c r="A192" s="61" t="s">
        <v>205</v>
      </c>
      <c r="B192" s="48" t="s">
        <v>31</v>
      </c>
      <c r="C192" s="65" t="s">
        <v>186</v>
      </c>
      <c r="D192" s="48" t="s">
        <v>190</v>
      </c>
      <c r="E192" s="143">
        <v>1</v>
      </c>
      <c r="F192" s="63" t="s">
        <v>308</v>
      </c>
      <c r="G192" s="136">
        <v>0</v>
      </c>
      <c r="H192" s="136">
        <v>1441.31</v>
      </c>
      <c r="I192" s="136">
        <v>5765.22</v>
      </c>
      <c r="J192" s="137">
        <f t="shared" si="2"/>
        <v>7206.5300000000007</v>
      </c>
      <c r="K192" s="138"/>
      <c r="L192" s="138"/>
      <c r="M192" s="138"/>
      <c r="N192" s="138"/>
      <c r="O192" s="138"/>
      <c r="P192" s="138"/>
      <c r="Q192" s="138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1:30" x14ac:dyDescent="0.2">
      <c r="A193" s="126" t="s">
        <v>205</v>
      </c>
      <c r="B193" s="48" t="s">
        <v>31</v>
      </c>
      <c r="C193" s="125" t="s">
        <v>191</v>
      </c>
      <c r="D193" s="48" t="s">
        <v>190</v>
      </c>
      <c r="E193" s="143">
        <v>1</v>
      </c>
      <c r="F193" s="87" t="s">
        <v>336</v>
      </c>
      <c r="G193" s="136">
        <v>0</v>
      </c>
      <c r="H193" s="136">
        <v>1441.31</v>
      </c>
      <c r="I193" s="136">
        <v>5765.22</v>
      </c>
      <c r="J193" s="137">
        <f t="shared" si="2"/>
        <v>7206.5300000000007</v>
      </c>
      <c r="K193" s="138"/>
      <c r="L193" s="138"/>
      <c r="M193" s="138"/>
      <c r="N193" s="138"/>
      <c r="O193" s="138"/>
      <c r="P193" s="138"/>
      <c r="Q193" s="138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x14ac:dyDescent="0.2">
      <c r="A194" s="61" t="s">
        <v>205</v>
      </c>
      <c r="B194" s="48" t="s">
        <v>31</v>
      </c>
      <c r="C194" s="169" t="s">
        <v>191</v>
      </c>
      <c r="D194" s="48" t="s">
        <v>190</v>
      </c>
      <c r="E194" s="143">
        <v>1</v>
      </c>
      <c r="F194" s="170" t="s">
        <v>607</v>
      </c>
      <c r="G194" s="136">
        <v>0</v>
      </c>
      <c r="H194" s="136">
        <v>1441.31</v>
      </c>
      <c r="I194" s="136">
        <v>5765.22</v>
      </c>
      <c r="J194" s="137">
        <f t="shared" si="2"/>
        <v>7206.5300000000007</v>
      </c>
      <c r="K194" s="138"/>
      <c r="L194" s="138"/>
      <c r="M194" s="138"/>
      <c r="N194" s="138"/>
      <c r="O194" s="138"/>
      <c r="P194" s="138"/>
      <c r="Q194" s="138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x14ac:dyDescent="0.2">
      <c r="A195" s="126" t="s">
        <v>205</v>
      </c>
      <c r="B195" s="48" t="s">
        <v>31</v>
      </c>
      <c r="C195" s="125" t="s">
        <v>191</v>
      </c>
      <c r="D195" s="48" t="s">
        <v>190</v>
      </c>
      <c r="E195" s="143">
        <v>1</v>
      </c>
      <c r="F195" s="87" t="s">
        <v>338</v>
      </c>
      <c r="G195" s="136">
        <v>0</v>
      </c>
      <c r="H195" s="136">
        <v>1441.31</v>
      </c>
      <c r="I195" s="136">
        <v>5765.22</v>
      </c>
      <c r="J195" s="137">
        <f t="shared" si="2"/>
        <v>7206.5300000000007</v>
      </c>
      <c r="K195" s="138"/>
      <c r="L195" s="138"/>
      <c r="M195" s="138"/>
      <c r="N195" s="138"/>
      <c r="O195" s="138"/>
      <c r="P195" s="138"/>
      <c r="Q195" s="138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x14ac:dyDescent="0.2">
      <c r="A196" s="61" t="s">
        <v>205</v>
      </c>
      <c r="B196" s="48" t="s">
        <v>31</v>
      </c>
      <c r="C196" s="65" t="s">
        <v>186</v>
      </c>
      <c r="D196" s="48" t="s">
        <v>190</v>
      </c>
      <c r="E196" s="143">
        <v>1</v>
      </c>
      <c r="F196" s="63" t="s">
        <v>309</v>
      </c>
      <c r="G196" s="136">
        <v>0</v>
      </c>
      <c r="H196" s="136">
        <v>1441.31</v>
      </c>
      <c r="I196" s="136">
        <v>5765.22</v>
      </c>
      <c r="J196" s="137">
        <f t="shared" si="2"/>
        <v>7206.5300000000007</v>
      </c>
      <c r="K196" s="138"/>
      <c r="L196" s="138"/>
      <c r="M196" s="138"/>
      <c r="N196" s="138"/>
      <c r="O196" s="138"/>
      <c r="P196" s="138"/>
      <c r="Q196" s="138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x14ac:dyDescent="0.2">
      <c r="A197" s="126" t="s">
        <v>205</v>
      </c>
      <c r="B197" s="48" t="s">
        <v>31</v>
      </c>
      <c r="C197" s="125" t="s">
        <v>191</v>
      </c>
      <c r="D197" s="48" t="s">
        <v>190</v>
      </c>
      <c r="E197" s="143">
        <v>1</v>
      </c>
      <c r="F197" s="87" t="s">
        <v>608</v>
      </c>
      <c r="G197" s="136">
        <v>0</v>
      </c>
      <c r="H197" s="136">
        <v>1441.31</v>
      </c>
      <c r="I197" s="136">
        <v>5765.22</v>
      </c>
      <c r="J197" s="137">
        <f t="shared" si="2"/>
        <v>7206.5300000000007</v>
      </c>
      <c r="K197" s="138"/>
      <c r="L197" s="138"/>
      <c r="M197" s="138"/>
      <c r="N197" s="138"/>
      <c r="O197" s="138"/>
      <c r="P197" s="138"/>
      <c r="Q197" s="138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</row>
    <row r="198" spans="1:30" x14ac:dyDescent="0.2">
      <c r="A198" s="126" t="s">
        <v>205</v>
      </c>
      <c r="B198" s="48" t="s">
        <v>31</v>
      </c>
      <c r="C198" s="125" t="s">
        <v>191</v>
      </c>
      <c r="D198" s="48" t="s">
        <v>190</v>
      </c>
      <c r="E198" s="143">
        <v>1</v>
      </c>
      <c r="F198" s="87" t="s">
        <v>316</v>
      </c>
      <c r="G198" s="136">
        <v>0</v>
      </c>
      <c r="H198" s="136">
        <v>1441.31</v>
      </c>
      <c r="I198" s="136">
        <v>5765.22</v>
      </c>
      <c r="J198" s="137">
        <f t="shared" si="2"/>
        <v>7206.5300000000007</v>
      </c>
      <c r="K198" s="138"/>
      <c r="L198" s="138"/>
      <c r="M198" s="138"/>
      <c r="N198" s="138"/>
      <c r="O198" s="138"/>
      <c r="P198" s="138"/>
      <c r="Q198" s="138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</row>
    <row r="199" spans="1:30" x14ac:dyDescent="0.2">
      <c r="A199" s="126" t="s">
        <v>205</v>
      </c>
      <c r="B199" s="48" t="s">
        <v>31</v>
      </c>
      <c r="C199" s="125" t="s">
        <v>191</v>
      </c>
      <c r="D199" s="48" t="s">
        <v>190</v>
      </c>
      <c r="E199" s="143">
        <v>1</v>
      </c>
      <c r="F199" s="87" t="s">
        <v>609</v>
      </c>
      <c r="G199" s="136">
        <v>0</v>
      </c>
      <c r="H199" s="136">
        <v>1441.31</v>
      </c>
      <c r="I199" s="136">
        <v>5765.22</v>
      </c>
      <c r="J199" s="137">
        <f t="shared" si="2"/>
        <v>7206.5300000000007</v>
      </c>
      <c r="K199" s="138"/>
      <c r="L199" s="138"/>
      <c r="M199" s="138"/>
      <c r="N199" s="138"/>
      <c r="O199" s="138"/>
      <c r="P199" s="138"/>
      <c r="Q199" s="138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</row>
    <row r="200" spans="1:30" x14ac:dyDescent="0.2">
      <c r="A200" s="61" t="s">
        <v>205</v>
      </c>
      <c r="B200" s="48" t="s">
        <v>31</v>
      </c>
      <c r="C200" s="65" t="s">
        <v>187</v>
      </c>
      <c r="D200" s="48" t="s">
        <v>190</v>
      </c>
      <c r="E200" s="143">
        <v>1</v>
      </c>
      <c r="F200" s="63" t="s">
        <v>310</v>
      </c>
      <c r="G200" s="136">
        <v>0</v>
      </c>
      <c r="H200" s="136">
        <v>1441.31</v>
      </c>
      <c r="I200" s="136">
        <v>5765.22</v>
      </c>
      <c r="J200" s="137">
        <f t="shared" ref="J200:J263" si="3">SUM(G200:I200)</f>
        <v>7206.5300000000007</v>
      </c>
      <c r="K200" s="138"/>
      <c r="L200" s="138"/>
      <c r="M200" s="138"/>
      <c r="N200" s="138"/>
      <c r="O200" s="138"/>
      <c r="P200" s="138"/>
      <c r="Q200" s="138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</row>
    <row r="201" spans="1:30" x14ac:dyDescent="0.2">
      <c r="A201" s="126" t="s">
        <v>205</v>
      </c>
      <c r="B201" s="48" t="s">
        <v>31</v>
      </c>
      <c r="C201" s="125" t="s">
        <v>191</v>
      </c>
      <c r="D201" s="48" t="s">
        <v>190</v>
      </c>
      <c r="E201" s="143">
        <v>1</v>
      </c>
      <c r="F201" s="87" t="s">
        <v>610</v>
      </c>
      <c r="G201" s="136">
        <v>0</v>
      </c>
      <c r="H201" s="136">
        <v>1441.31</v>
      </c>
      <c r="I201" s="136">
        <v>5765.22</v>
      </c>
      <c r="J201" s="137">
        <f t="shared" si="3"/>
        <v>7206.5300000000007</v>
      </c>
      <c r="K201" s="138"/>
      <c r="L201" s="138"/>
      <c r="M201" s="138"/>
      <c r="N201" s="138"/>
      <c r="O201" s="138"/>
      <c r="P201" s="138"/>
      <c r="Q201" s="13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x14ac:dyDescent="0.2">
      <c r="A202" s="61" t="s">
        <v>205</v>
      </c>
      <c r="B202" s="48" t="s">
        <v>31</v>
      </c>
      <c r="C202" s="65" t="s">
        <v>186</v>
      </c>
      <c r="D202" s="48" t="s">
        <v>190</v>
      </c>
      <c r="E202" s="143">
        <v>1</v>
      </c>
      <c r="F202" s="63" t="s">
        <v>311</v>
      </c>
      <c r="G202" s="136">
        <v>0</v>
      </c>
      <c r="H202" s="136">
        <v>1441.31</v>
      </c>
      <c r="I202" s="136">
        <v>5765.22</v>
      </c>
      <c r="J202" s="137">
        <f t="shared" si="3"/>
        <v>7206.5300000000007</v>
      </c>
      <c r="K202" s="138"/>
      <c r="L202" s="138"/>
      <c r="M202" s="138"/>
      <c r="N202" s="138"/>
      <c r="O202" s="138"/>
      <c r="P202" s="138"/>
      <c r="Q202" s="138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x14ac:dyDescent="0.2">
      <c r="A203" s="126" t="s">
        <v>205</v>
      </c>
      <c r="B203" s="48" t="s">
        <v>31</v>
      </c>
      <c r="C203" s="125" t="s">
        <v>191</v>
      </c>
      <c r="D203" s="48" t="s">
        <v>190</v>
      </c>
      <c r="E203" s="143">
        <v>1</v>
      </c>
      <c r="F203" s="87" t="s">
        <v>341</v>
      </c>
      <c r="G203" s="136">
        <v>0</v>
      </c>
      <c r="H203" s="136">
        <v>1441.31</v>
      </c>
      <c r="I203" s="136">
        <v>5765.22</v>
      </c>
      <c r="J203" s="137">
        <f t="shared" si="3"/>
        <v>7206.5300000000007</v>
      </c>
      <c r="K203" s="138"/>
      <c r="L203" s="138"/>
      <c r="M203" s="138"/>
      <c r="N203" s="138"/>
      <c r="O203" s="138"/>
      <c r="P203" s="138"/>
      <c r="Q203" s="13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x14ac:dyDescent="0.2">
      <c r="A204" s="61" t="s">
        <v>205</v>
      </c>
      <c r="B204" s="48" t="s">
        <v>31</v>
      </c>
      <c r="C204" s="65" t="s">
        <v>186</v>
      </c>
      <c r="D204" s="48" t="s">
        <v>190</v>
      </c>
      <c r="E204" s="143">
        <v>1</v>
      </c>
      <c r="F204" s="63" t="s">
        <v>312</v>
      </c>
      <c r="G204" s="136">
        <v>0</v>
      </c>
      <c r="H204" s="136">
        <v>1441.31</v>
      </c>
      <c r="I204" s="136">
        <v>5765.22</v>
      </c>
      <c r="J204" s="137">
        <f t="shared" si="3"/>
        <v>7206.5300000000007</v>
      </c>
      <c r="K204" s="138"/>
      <c r="L204" s="138"/>
      <c r="M204" s="138"/>
      <c r="N204" s="138"/>
      <c r="O204" s="138"/>
      <c r="P204" s="138"/>
      <c r="Q204" s="138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x14ac:dyDescent="0.2">
      <c r="A205" s="61" t="s">
        <v>205</v>
      </c>
      <c r="B205" s="48" t="s">
        <v>31</v>
      </c>
      <c r="C205" s="65" t="s">
        <v>186</v>
      </c>
      <c r="D205" s="48" t="s">
        <v>190</v>
      </c>
      <c r="E205" s="143">
        <v>1</v>
      </c>
      <c r="F205" s="63" t="s">
        <v>313</v>
      </c>
      <c r="G205" s="136">
        <v>0</v>
      </c>
      <c r="H205" s="136">
        <v>1441.31</v>
      </c>
      <c r="I205" s="136">
        <v>5765.22</v>
      </c>
      <c r="J205" s="137">
        <f t="shared" si="3"/>
        <v>7206.5300000000007</v>
      </c>
      <c r="K205" s="138"/>
      <c r="L205" s="138"/>
      <c r="M205" s="138"/>
      <c r="N205" s="138"/>
      <c r="O205" s="138"/>
      <c r="P205" s="138"/>
      <c r="Q205" s="138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</row>
    <row r="206" spans="1:30" s="106" customFormat="1" x14ac:dyDescent="0.2">
      <c r="A206" s="107" t="s">
        <v>242</v>
      </c>
      <c r="B206" s="67" t="s">
        <v>33</v>
      </c>
      <c r="C206" s="108" t="s">
        <v>188</v>
      </c>
      <c r="D206" s="67" t="s">
        <v>190</v>
      </c>
      <c r="E206" s="144">
        <v>1</v>
      </c>
      <c r="F206" s="102" t="s">
        <v>556</v>
      </c>
      <c r="G206" s="140">
        <v>0</v>
      </c>
      <c r="H206" s="140">
        <v>1186.96</v>
      </c>
      <c r="I206" s="140">
        <v>4747.84</v>
      </c>
      <c r="J206" s="141">
        <f t="shared" si="3"/>
        <v>5934.8</v>
      </c>
      <c r="K206" s="142"/>
      <c r="L206" s="142"/>
      <c r="M206" s="142"/>
      <c r="N206" s="142"/>
      <c r="O206" s="142"/>
      <c r="P206" s="142"/>
      <c r="Q206" s="142"/>
      <c r="R206" s="105"/>
      <c r="S206" s="105"/>
      <c r="T206" s="105"/>
      <c r="U206" s="105"/>
      <c r="V206" s="105"/>
      <c r="W206" s="105"/>
      <c r="X206" s="105"/>
      <c r="Y206" s="105"/>
      <c r="Z206" s="105"/>
      <c r="AA206" s="105"/>
      <c r="AB206" s="105"/>
      <c r="AC206" s="105"/>
      <c r="AD206" s="105"/>
    </row>
    <row r="207" spans="1:30" x14ac:dyDescent="0.2">
      <c r="A207" s="61" t="s">
        <v>348</v>
      </c>
      <c r="B207" s="48" t="s">
        <v>33</v>
      </c>
      <c r="C207" s="65" t="s">
        <v>212</v>
      </c>
      <c r="D207" s="48" t="s">
        <v>190</v>
      </c>
      <c r="E207" s="143">
        <v>1</v>
      </c>
      <c r="F207" s="63" t="s">
        <v>314</v>
      </c>
      <c r="G207" s="136">
        <v>0</v>
      </c>
      <c r="H207" s="136">
        <v>1186.96</v>
      </c>
      <c r="I207" s="136">
        <v>4747.84</v>
      </c>
      <c r="J207" s="137">
        <f t="shared" si="3"/>
        <v>5934.8</v>
      </c>
      <c r="K207" s="138"/>
      <c r="L207" s="138"/>
      <c r="M207" s="138"/>
      <c r="N207" s="138"/>
      <c r="O207" s="138"/>
      <c r="P207" s="138"/>
      <c r="Q207" s="13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x14ac:dyDescent="0.2">
      <c r="A208" s="61" t="s">
        <v>349</v>
      </c>
      <c r="B208" s="48" t="s">
        <v>33</v>
      </c>
      <c r="C208" s="65" t="s">
        <v>187</v>
      </c>
      <c r="D208" s="48" t="s">
        <v>190</v>
      </c>
      <c r="E208" s="143">
        <v>1</v>
      </c>
      <c r="F208" s="63" t="s">
        <v>315</v>
      </c>
      <c r="G208" s="136">
        <v>0</v>
      </c>
      <c r="H208" s="136">
        <v>1186.96</v>
      </c>
      <c r="I208" s="136">
        <v>4747.84</v>
      </c>
      <c r="J208" s="137">
        <f t="shared" si="3"/>
        <v>5934.8</v>
      </c>
      <c r="K208" s="138"/>
      <c r="L208" s="138"/>
      <c r="M208" s="138"/>
      <c r="N208" s="138"/>
      <c r="O208" s="138"/>
      <c r="P208" s="138"/>
      <c r="Q208" s="13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x14ac:dyDescent="0.2">
      <c r="A209" s="62" t="s">
        <v>192</v>
      </c>
      <c r="B209" s="48" t="s">
        <v>33</v>
      </c>
      <c r="C209" s="66" t="s">
        <v>192</v>
      </c>
      <c r="D209" s="48" t="s">
        <v>192</v>
      </c>
      <c r="E209" s="143">
        <v>1</v>
      </c>
      <c r="F209" s="64" t="s">
        <v>192</v>
      </c>
      <c r="G209" s="136">
        <v>0</v>
      </c>
      <c r="H209" s="136">
        <v>0</v>
      </c>
      <c r="I209" s="136">
        <v>0</v>
      </c>
      <c r="J209" s="137">
        <f t="shared" si="3"/>
        <v>0</v>
      </c>
      <c r="K209" s="138"/>
      <c r="L209" s="138"/>
      <c r="M209" s="138"/>
      <c r="N209" s="138"/>
      <c r="O209" s="138"/>
      <c r="P209" s="138"/>
      <c r="Q209" s="13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x14ac:dyDescent="0.2">
      <c r="A210" s="61" t="s">
        <v>350</v>
      </c>
      <c r="B210" s="48" t="s">
        <v>33</v>
      </c>
      <c r="C210" s="65" t="s">
        <v>187</v>
      </c>
      <c r="D210" s="48" t="s">
        <v>190</v>
      </c>
      <c r="E210" s="143">
        <v>1</v>
      </c>
      <c r="F210" s="63" t="s">
        <v>317</v>
      </c>
      <c r="G210" s="136">
        <v>0</v>
      </c>
      <c r="H210" s="136">
        <v>1186.96</v>
      </c>
      <c r="I210" s="136">
        <v>4747.84</v>
      </c>
      <c r="J210" s="137">
        <f t="shared" si="3"/>
        <v>5934.8</v>
      </c>
      <c r="K210" s="138"/>
      <c r="L210" s="138"/>
      <c r="M210" s="138"/>
      <c r="N210" s="138"/>
      <c r="O210" s="138"/>
      <c r="P210" s="138"/>
      <c r="Q210" s="13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x14ac:dyDescent="0.2">
      <c r="A211" s="61" t="s">
        <v>205</v>
      </c>
      <c r="B211" s="48" t="s">
        <v>31</v>
      </c>
      <c r="C211" s="65" t="s">
        <v>185</v>
      </c>
      <c r="D211" s="48" t="s">
        <v>190</v>
      </c>
      <c r="E211" s="143">
        <v>1</v>
      </c>
      <c r="F211" s="63" t="s">
        <v>318</v>
      </c>
      <c r="G211" s="136">
        <v>0</v>
      </c>
      <c r="H211" s="136">
        <v>1441.31</v>
      </c>
      <c r="I211" s="136">
        <v>5765.22</v>
      </c>
      <c r="J211" s="137">
        <f t="shared" si="3"/>
        <v>7206.5300000000007</v>
      </c>
      <c r="K211" s="138"/>
      <c r="L211" s="138"/>
      <c r="M211" s="138"/>
      <c r="N211" s="138"/>
      <c r="O211" s="138"/>
      <c r="P211" s="138"/>
      <c r="Q211" s="13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x14ac:dyDescent="0.2">
      <c r="A212" s="61" t="s">
        <v>350</v>
      </c>
      <c r="B212" s="48" t="s">
        <v>33</v>
      </c>
      <c r="C212" s="125" t="s">
        <v>191</v>
      </c>
      <c r="D212" s="48" t="s">
        <v>190</v>
      </c>
      <c r="E212" s="143">
        <v>1</v>
      </c>
      <c r="F212" s="87" t="s">
        <v>558</v>
      </c>
      <c r="G212" s="136">
        <v>0</v>
      </c>
      <c r="H212" s="136">
        <v>1186.96</v>
      </c>
      <c r="I212" s="136">
        <v>4747.84</v>
      </c>
      <c r="J212" s="137">
        <f t="shared" si="3"/>
        <v>5934.8</v>
      </c>
      <c r="K212" s="138"/>
      <c r="L212" s="138"/>
      <c r="M212" s="138"/>
      <c r="N212" s="138"/>
      <c r="O212" s="138"/>
      <c r="P212" s="138"/>
      <c r="Q212" s="13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x14ac:dyDescent="0.2">
      <c r="A213" s="61" t="s">
        <v>351</v>
      </c>
      <c r="B213" s="48" t="s">
        <v>33</v>
      </c>
      <c r="C213" s="65" t="s">
        <v>345</v>
      </c>
      <c r="D213" s="48" t="s">
        <v>190</v>
      </c>
      <c r="E213" s="143">
        <v>1</v>
      </c>
      <c r="F213" s="63" t="s">
        <v>319</v>
      </c>
      <c r="G213" s="136">
        <v>0</v>
      </c>
      <c r="H213" s="136">
        <v>1186.96</v>
      </c>
      <c r="I213" s="136">
        <v>4747.84</v>
      </c>
      <c r="J213" s="137">
        <f t="shared" si="3"/>
        <v>5934.8</v>
      </c>
      <c r="K213" s="138"/>
      <c r="L213" s="138"/>
      <c r="M213" s="138"/>
      <c r="N213" s="138"/>
      <c r="O213" s="138"/>
      <c r="P213" s="138"/>
      <c r="Q213" s="138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x14ac:dyDescent="0.2">
      <c r="A214" s="61" t="s">
        <v>350</v>
      </c>
      <c r="B214" s="48" t="s">
        <v>33</v>
      </c>
      <c r="C214" s="65" t="s">
        <v>187</v>
      </c>
      <c r="D214" s="48" t="s">
        <v>190</v>
      </c>
      <c r="E214" s="143">
        <v>1</v>
      </c>
      <c r="F214" s="63" t="s">
        <v>320</v>
      </c>
      <c r="G214" s="136">
        <v>0</v>
      </c>
      <c r="H214" s="136">
        <v>1186.96</v>
      </c>
      <c r="I214" s="136">
        <v>4747.84</v>
      </c>
      <c r="J214" s="137">
        <f t="shared" si="3"/>
        <v>5934.8</v>
      </c>
      <c r="K214" s="138"/>
      <c r="L214" s="138"/>
      <c r="M214" s="138"/>
      <c r="N214" s="138"/>
      <c r="O214" s="138"/>
      <c r="P214" s="138"/>
      <c r="Q214" s="13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x14ac:dyDescent="0.2">
      <c r="A215" s="61" t="s">
        <v>350</v>
      </c>
      <c r="B215" s="48" t="s">
        <v>33</v>
      </c>
      <c r="C215" s="65" t="s">
        <v>187</v>
      </c>
      <c r="D215" s="48" t="s">
        <v>190</v>
      </c>
      <c r="E215" s="143">
        <v>1</v>
      </c>
      <c r="F215" s="63" t="s">
        <v>321</v>
      </c>
      <c r="G215" s="136">
        <v>0</v>
      </c>
      <c r="H215" s="136">
        <v>1186.96</v>
      </c>
      <c r="I215" s="136">
        <v>4747.84</v>
      </c>
      <c r="J215" s="137">
        <f t="shared" si="3"/>
        <v>5934.8</v>
      </c>
      <c r="K215" s="138"/>
      <c r="L215" s="138"/>
      <c r="M215" s="138"/>
      <c r="N215" s="138"/>
      <c r="O215" s="138"/>
      <c r="P215" s="138"/>
      <c r="Q215" s="138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s="95" customFormat="1" x14ac:dyDescent="0.2">
      <c r="A216" s="90" t="s">
        <v>542</v>
      </c>
      <c r="B216" s="84" t="s">
        <v>33</v>
      </c>
      <c r="C216" s="91" t="s">
        <v>212</v>
      </c>
      <c r="D216" s="84" t="s">
        <v>190</v>
      </c>
      <c r="E216" s="109">
        <v>1</v>
      </c>
      <c r="F216" s="86" t="s">
        <v>355</v>
      </c>
      <c r="G216" s="92">
        <v>0</v>
      </c>
      <c r="H216" s="147">
        <v>1186.96</v>
      </c>
      <c r="I216" s="147">
        <v>4747.84</v>
      </c>
      <c r="J216" s="96">
        <f t="shared" si="3"/>
        <v>5934.8</v>
      </c>
      <c r="K216" s="93"/>
      <c r="L216" s="93"/>
      <c r="M216" s="93"/>
      <c r="N216" s="93"/>
      <c r="O216" s="93"/>
      <c r="P216" s="93"/>
      <c r="Q216" s="93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/>
    </row>
    <row r="217" spans="1:30" x14ac:dyDescent="0.2">
      <c r="A217" s="61" t="s">
        <v>352</v>
      </c>
      <c r="B217" s="48" t="s">
        <v>33</v>
      </c>
      <c r="C217" s="48" t="s">
        <v>188</v>
      </c>
      <c r="D217" s="48" t="s">
        <v>190</v>
      </c>
      <c r="E217" s="143">
        <v>1</v>
      </c>
      <c r="F217" s="171" t="s">
        <v>192</v>
      </c>
      <c r="G217" s="136">
        <v>0</v>
      </c>
      <c r="H217" s="147">
        <v>1186.96</v>
      </c>
      <c r="I217" s="147">
        <v>4747.84</v>
      </c>
      <c r="J217" s="137">
        <f t="shared" si="3"/>
        <v>5934.8</v>
      </c>
      <c r="K217" s="138"/>
      <c r="L217" s="138"/>
      <c r="M217" s="138"/>
      <c r="N217" s="138"/>
      <c r="O217" s="138"/>
      <c r="P217" s="138"/>
      <c r="Q217" s="13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82" t="s">
        <v>242</v>
      </c>
      <c r="B218" s="48" t="s">
        <v>33</v>
      </c>
      <c r="C218" s="83" t="s">
        <v>185</v>
      </c>
      <c r="D218" s="48" t="s">
        <v>190</v>
      </c>
      <c r="E218" s="143">
        <v>1</v>
      </c>
      <c r="F218" s="87" t="s">
        <v>552</v>
      </c>
      <c r="G218" s="136">
        <v>0</v>
      </c>
      <c r="H218" s="147">
        <v>1186.96</v>
      </c>
      <c r="I218" s="147">
        <v>4747.84</v>
      </c>
      <c r="J218" s="137">
        <f t="shared" si="3"/>
        <v>5934.8</v>
      </c>
      <c r="K218" s="138"/>
      <c r="L218" s="138"/>
      <c r="M218" s="138"/>
      <c r="N218" s="138"/>
      <c r="O218" s="138"/>
      <c r="P218" s="138"/>
      <c r="Q218" s="138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x14ac:dyDescent="0.2">
      <c r="A219" s="61" t="s">
        <v>353</v>
      </c>
      <c r="B219" s="48" t="s">
        <v>33</v>
      </c>
      <c r="C219" s="48" t="s">
        <v>186</v>
      </c>
      <c r="D219" s="48" t="s">
        <v>190</v>
      </c>
      <c r="E219" s="143">
        <v>1</v>
      </c>
      <c r="F219" s="63" t="s">
        <v>323</v>
      </c>
      <c r="G219" s="136">
        <v>0</v>
      </c>
      <c r="H219" s="147">
        <v>1186.96</v>
      </c>
      <c r="I219" s="147">
        <v>4747.84</v>
      </c>
      <c r="J219" s="137">
        <f t="shared" si="3"/>
        <v>5934.8</v>
      </c>
      <c r="K219" s="138"/>
      <c r="L219" s="138"/>
      <c r="M219" s="138"/>
      <c r="N219" s="138"/>
      <c r="O219" s="138"/>
      <c r="P219" s="138"/>
      <c r="Q219" s="13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x14ac:dyDescent="0.2">
      <c r="A220" s="61" t="s">
        <v>350</v>
      </c>
      <c r="B220" s="48" t="s">
        <v>33</v>
      </c>
      <c r="C220" s="83" t="s">
        <v>191</v>
      </c>
      <c r="D220" s="48" t="s">
        <v>190</v>
      </c>
      <c r="E220" s="143">
        <v>1</v>
      </c>
      <c r="F220" s="86" t="s">
        <v>412</v>
      </c>
      <c r="G220" s="136">
        <v>0</v>
      </c>
      <c r="H220" s="147">
        <v>1186.96</v>
      </c>
      <c r="I220" s="147">
        <v>4747.84</v>
      </c>
      <c r="J220" s="137">
        <f t="shared" si="3"/>
        <v>5934.8</v>
      </c>
      <c r="K220" s="138"/>
      <c r="L220" s="138"/>
      <c r="M220" s="138"/>
      <c r="N220" s="138"/>
      <c r="O220" s="138"/>
      <c r="P220" s="138"/>
      <c r="Q220" s="138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x14ac:dyDescent="0.2">
      <c r="A221" s="62" t="s">
        <v>192</v>
      </c>
      <c r="B221" s="48" t="s">
        <v>33</v>
      </c>
      <c r="C221" s="52" t="s">
        <v>192</v>
      </c>
      <c r="D221" s="48" t="s">
        <v>192</v>
      </c>
      <c r="E221" s="143">
        <v>1</v>
      </c>
      <c r="F221" s="64" t="s">
        <v>192</v>
      </c>
      <c r="G221" s="136">
        <v>0</v>
      </c>
      <c r="H221" s="147">
        <v>0</v>
      </c>
      <c r="I221" s="147">
        <v>0</v>
      </c>
      <c r="J221" s="137">
        <f t="shared" si="3"/>
        <v>0</v>
      </c>
      <c r="K221" s="138"/>
      <c r="L221" s="138"/>
      <c r="M221" s="138"/>
      <c r="N221" s="138"/>
      <c r="O221" s="138"/>
      <c r="P221" s="138"/>
      <c r="Q221" s="13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x14ac:dyDescent="0.2">
      <c r="A222" s="62" t="s">
        <v>192</v>
      </c>
      <c r="B222" s="48" t="s">
        <v>33</v>
      </c>
      <c r="C222" s="52" t="s">
        <v>192</v>
      </c>
      <c r="D222" s="48" t="s">
        <v>192</v>
      </c>
      <c r="E222" s="143">
        <v>1</v>
      </c>
      <c r="F222" s="64" t="s">
        <v>192</v>
      </c>
      <c r="G222" s="136">
        <v>0</v>
      </c>
      <c r="H222" s="147">
        <v>0</v>
      </c>
      <c r="I222" s="147">
        <v>0</v>
      </c>
      <c r="J222" s="137">
        <f t="shared" si="3"/>
        <v>0</v>
      </c>
      <c r="K222" s="138"/>
      <c r="L222" s="138"/>
      <c r="M222" s="138"/>
      <c r="N222" s="138"/>
      <c r="O222" s="138"/>
      <c r="P222" s="138"/>
      <c r="Q222" s="13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x14ac:dyDescent="0.2">
      <c r="A223" s="126" t="s">
        <v>611</v>
      </c>
      <c r="B223" s="48" t="s">
        <v>33</v>
      </c>
      <c r="C223" s="83" t="s">
        <v>212</v>
      </c>
      <c r="D223" s="48" t="s">
        <v>190</v>
      </c>
      <c r="E223" s="143">
        <v>1</v>
      </c>
      <c r="F223" s="87" t="s">
        <v>612</v>
      </c>
      <c r="G223" s="136">
        <v>0</v>
      </c>
      <c r="H223" s="147">
        <v>1186.96</v>
      </c>
      <c r="I223" s="147">
        <v>4747.84</v>
      </c>
      <c r="J223" s="137">
        <f t="shared" si="3"/>
        <v>5934.8</v>
      </c>
      <c r="K223" s="138"/>
      <c r="L223" s="138"/>
      <c r="M223" s="138"/>
      <c r="N223" s="138"/>
      <c r="O223" s="138"/>
      <c r="P223" s="138"/>
      <c r="Q223" s="138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x14ac:dyDescent="0.2">
      <c r="A224" s="61" t="s">
        <v>350</v>
      </c>
      <c r="B224" s="48" t="s">
        <v>33</v>
      </c>
      <c r="C224" s="48" t="s">
        <v>185</v>
      </c>
      <c r="D224" s="48" t="s">
        <v>190</v>
      </c>
      <c r="E224" s="143">
        <v>1</v>
      </c>
      <c r="F224" s="63" t="s">
        <v>328</v>
      </c>
      <c r="G224" s="136">
        <v>0</v>
      </c>
      <c r="H224" s="147">
        <v>1186.96</v>
      </c>
      <c r="I224" s="147">
        <v>4747.84</v>
      </c>
      <c r="J224" s="137">
        <f t="shared" si="3"/>
        <v>5934.8</v>
      </c>
      <c r="K224" s="138"/>
      <c r="L224" s="138"/>
      <c r="M224" s="138"/>
      <c r="N224" s="138"/>
      <c r="O224" s="138"/>
      <c r="P224" s="138"/>
      <c r="Q224" s="138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x14ac:dyDescent="0.2">
      <c r="A225" s="61" t="s">
        <v>350</v>
      </c>
      <c r="B225" s="48" t="s">
        <v>33</v>
      </c>
      <c r="C225" s="83" t="s">
        <v>191</v>
      </c>
      <c r="D225" s="48" t="s">
        <v>190</v>
      </c>
      <c r="E225" s="143">
        <v>1</v>
      </c>
      <c r="F225" s="87" t="s">
        <v>613</v>
      </c>
      <c r="G225" s="136">
        <v>0</v>
      </c>
      <c r="H225" s="147">
        <v>1186.96</v>
      </c>
      <c r="I225" s="147">
        <v>4747.84</v>
      </c>
      <c r="J225" s="137">
        <f t="shared" si="3"/>
        <v>5934.8</v>
      </c>
      <c r="K225" s="138"/>
      <c r="L225" s="138"/>
      <c r="M225" s="138"/>
      <c r="N225" s="138"/>
      <c r="O225" s="138"/>
      <c r="P225" s="138"/>
      <c r="Q225" s="138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x14ac:dyDescent="0.2">
      <c r="A226" s="61" t="s">
        <v>350</v>
      </c>
      <c r="B226" s="48" t="s">
        <v>33</v>
      </c>
      <c r="C226" s="48" t="s">
        <v>186</v>
      </c>
      <c r="D226" s="48" t="s">
        <v>189</v>
      </c>
      <c r="E226" s="143">
        <v>1</v>
      </c>
      <c r="F226" s="63" t="s">
        <v>389</v>
      </c>
      <c r="G226" s="136">
        <v>0</v>
      </c>
      <c r="H226" s="147">
        <v>0</v>
      </c>
      <c r="I226" s="147">
        <v>4747.84</v>
      </c>
      <c r="J226" s="137">
        <f t="shared" si="3"/>
        <v>4747.84</v>
      </c>
      <c r="K226" s="138"/>
      <c r="L226" s="138"/>
      <c r="M226" s="138"/>
      <c r="N226" s="138"/>
      <c r="O226" s="138"/>
      <c r="P226" s="138"/>
      <c r="Q226" s="138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x14ac:dyDescent="0.2">
      <c r="A227" s="61" t="s">
        <v>350</v>
      </c>
      <c r="B227" s="48" t="s">
        <v>33</v>
      </c>
      <c r="C227" s="83" t="s">
        <v>188</v>
      </c>
      <c r="D227" s="48" t="s">
        <v>190</v>
      </c>
      <c r="E227" s="143">
        <v>1</v>
      </c>
      <c r="F227" s="87" t="s">
        <v>614</v>
      </c>
      <c r="G227" s="136">
        <v>0</v>
      </c>
      <c r="H227" s="147">
        <v>1186.96</v>
      </c>
      <c r="I227" s="147">
        <v>4747.84</v>
      </c>
      <c r="J227" s="137">
        <f t="shared" si="3"/>
        <v>5934.8</v>
      </c>
      <c r="K227" s="138"/>
      <c r="L227" s="138"/>
      <c r="M227" s="138"/>
      <c r="N227" s="138"/>
      <c r="O227" s="138"/>
      <c r="P227" s="138"/>
      <c r="Q227" s="138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x14ac:dyDescent="0.2">
      <c r="A228" s="61" t="s">
        <v>350</v>
      </c>
      <c r="B228" s="48" t="s">
        <v>33</v>
      </c>
      <c r="C228" s="83" t="s">
        <v>191</v>
      </c>
      <c r="D228" s="48" t="s">
        <v>190</v>
      </c>
      <c r="E228" s="143">
        <v>1</v>
      </c>
      <c r="F228" s="87" t="s">
        <v>615</v>
      </c>
      <c r="G228" s="136">
        <v>0</v>
      </c>
      <c r="H228" s="147">
        <v>1186.96</v>
      </c>
      <c r="I228" s="147">
        <v>4747.84</v>
      </c>
      <c r="J228" s="137">
        <f t="shared" si="3"/>
        <v>5934.8</v>
      </c>
      <c r="K228" s="138"/>
      <c r="L228" s="138"/>
      <c r="M228" s="138"/>
      <c r="N228" s="138"/>
      <c r="O228" s="138"/>
      <c r="P228" s="138"/>
      <c r="Q228" s="13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61" t="s">
        <v>350</v>
      </c>
      <c r="B229" s="48" t="s">
        <v>33</v>
      </c>
      <c r="C229" s="48" t="s">
        <v>186</v>
      </c>
      <c r="D229" s="48" t="s">
        <v>190</v>
      </c>
      <c r="E229" s="143">
        <v>1</v>
      </c>
      <c r="F229" s="63" t="s">
        <v>333</v>
      </c>
      <c r="G229" s="136">
        <v>0</v>
      </c>
      <c r="H229" s="147">
        <v>1186.96</v>
      </c>
      <c r="I229" s="147">
        <v>4747.84</v>
      </c>
      <c r="J229" s="137">
        <f t="shared" si="3"/>
        <v>5934.8</v>
      </c>
      <c r="K229" s="138"/>
      <c r="L229" s="138"/>
      <c r="M229" s="138"/>
      <c r="N229" s="138"/>
      <c r="O229" s="138"/>
      <c r="P229" s="138"/>
      <c r="Q229" s="13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61" t="s">
        <v>350</v>
      </c>
      <c r="B230" s="48" t="s">
        <v>33</v>
      </c>
      <c r="C230" s="48" t="s">
        <v>188</v>
      </c>
      <c r="D230" s="48" t="s">
        <v>190</v>
      </c>
      <c r="E230" s="143">
        <v>1</v>
      </c>
      <c r="F230" s="63" t="s">
        <v>334</v>
      </c>
      <c r="G230" s="136">
        <v>0</v>
      </c>
      <c r="H230" s="147">
        <v>1186.96</v>
      </c>
      <c r="I230" s="147">
        <v>4747.84</v>
      </c>
      <c r="J230" s="137">
        <f t="shared" si="3"/>
        <v>5934.8</v>
      </c>
      <c r="K230" s="138"/>
      <c r="L230" s="138"/>
      <c r="M230" s="138"/>
      <c r="N230" s="138"/>
      <c r="O230" s="138"/>
      <c r="P230" s="138"/>
      <c r="Q230" s="13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x14ac:dyDescent="0.2">
      <c r="A231" s="61" t="s">
        <v>350</v>
      </c>
      <c r="B231" s="48" t="s">
        <v>33</v>
      </c>
      <c r="C231" s="48" t="s">
        <v>188</v>
      </c>
      <c r="D231" s="48" t="s">
        <v>190</v>
      </c>
      <c r="E231" s="143">
        <v>1</v>
      </c>
      <c r="F231" s="63" t="s">
        <v>335</v>
      </c>
      <c r="G231" s="136">
        <v>0</v>
      </c>
      <c r="H231" s="147">
        <v>1186.96</v>
      </c>
      <c r="I231" s="147">
        <v>4747.84</v>
      </c>
      <c r="J231" s="137">
        <f t="shared" si="3"/>
        <v>5934.8</v>
      </c>
      <c r="K231" s="138"/>
      <c r="L231" s="138"/>
      <c r="M231" s="138"/>
      <c r="N231" s="138"/>
      <c r="O231" s="138"/>
      <c r="P231" s="138"/>
      <c r="Q231" s="13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61" t="s">
        <v>350</v>
      </c>
      <c r="B232" s="48" t="s">
        <v>33</v>
      </c>
      <c r="C232" s="83" t="s">
        <v>191</v>
      </c>
      <c r="D232" s="48" t="s">
        <v>190</v>
      </c>
      <c r="E232" s="143">
        <v>1</v>
      </c>
      <c r="F232" s="87" t="s">
        <v>616</v>
      </c>
      <c r="G232" s="136">
        <v>0</v>
      </c>
      <c r="H232" s="147">
        <v>1186.96</v>
      </c>
      <c r="I232" s="147">
        <v>4747.84</v>
      </c>
      <c r="J232" s="137">
        <f t="shared" si="3"/>
        <v>5934.8</v>
      </c>
      <c r="K232" s="138"/>
      <c r="L232" s="138"/>
      <c r="M232" s="138"/>
      <c r="N232" s="138"/>
      <c r="O232" s="138"/>
      <c r="P232" s="138"/>
      <c r="Q232" s="138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x14ac:dyDescent="0.2">
      <c r="A233" s="61" t="s">
        <v>350</v>
      </c>
      <c r="B233" s="48" t="s">
        <v>33</v>
      </c>
      <c r="C233" s="48" t="s">
        <v>185</v>
      </c>
      <c r="D233" s="48" t="s">
        <v>190</v>
      </c>
      <c r="E233" s="143">
        <v>1</v>
      </c>
      <c r="F233" s="63" t="s">
        <v>337</v>
      </c>
      <c r="G233" s="136">
        <v>0</v>
      </c>
      <c r="H233" s="147">
        <v>1186.96</v>
      </c>
      <c r="I233" s="147">
        <v>4747.84</v>
      </c>
      <c r="J233" s="137">
        <f t="shared" si="3"/>
        <v>5934.8</v>
      </c>
      <c r="K233" s="138"/>
      <c r="L233" s="138"/>
      <c r="M233" s="138"/>
      <c r="N233" s="138"/>
      <c r="O233" s="138"/>
      <c r="P233" s="138"/>
      <c r="Q233" s="138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x14ac:dyDescent="0.2">
      <c r="A234" s="61" t="s">
        <v>350</v>
      </c>
      <c r="B234" s="48" t="s">
        <v>33</v>
      </c>
      <c r="C234" s="83" t="s">
        <v>191</v>
      </c>
      <c r="D234" s="48" t="s">
        <v>190</v>
      </c>
      <c r="E234" s="143">
        <v>1</v>
      </c>
      <c r="F234" s="87" t="s">
        <v>617</v>
      </c>
      <c r="G234" s="136">
        <v>0</v>
      </c>
      <c r="H234" s="147">
        <v>1186.96</v>
      </c>
      <c r="I234" s="147">
        <v>4747.84</v>
      </c>
      <c r="J234" s="137">
        <f t="shared" si="3"/>
        <v>5934.8</v>
      </c>
      <c r="K234" s="138"/>
      <c r="L234" s="138"/>
      <c r="M234" s="138"/>
      <c r="N234" s="138"/>
      <c r="O234" s="138"/>
      <c r="P234" s="138"/>
      <c r="Q234" s="13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61" t="s">
        <v>350</v>
      </c>
      <c r="B235" s="48" t="s">
        <v>33</v>
      </c>
      <c r="C235" s="48" t="s">
        <v>213</v>
      </c>
      <c r="D235" s="48" t="s">
        <v>190</v>
      </c>
      <c r="E235" s="143">
        <v>1</v>
      </c>
      <c r="F235" s="63" t="s">
        <v>339</v>
      </c>
      <c r="G235" s="136">
        <v>0</v>
      </c>
      <c r="H235" s="147">
        <v>1186.96</v>
      </c>
      <c r="I235" s="147">
        <v>4747.84</v>
      </c>
      <c r="J235" s="137">
        <f t="shared" si="3"/>
        <v>5934.8</v>
      </c>
      <c r="K235" s="138"/>
      <c r="L235" s="138"/>
      <c r="M235" s="138"/>
      <c r="N235" s="138"/>
      <c r="O235" s="138"/>
      <c r="P235" s="138"/>
      <c r="Q235" s="13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61" t="s">
        <v>350</v>
      </c>
      <c r="B236" s="48" t="s">
        <v>33</v>
      </c>
      <c r="C236" s="48" t="s">
        <v>185</v>
      </c>
      <c r="D236" s="48" t="s">
        <v>190</v>
      </c>
      <c r="E236" s="143">
        <v>1</v>
      </c>
      <c r="F236" s="63" t="s">
        <v>340</v>
      </c>
      <c r="G236" s="136">
        <v>0</v>
      </c>
      <c r="H236" s="147">
        <v>1186.96</v>
      </c>
      <c r="I236" s="147">
        <v>4747.84</v>
      </c>
      <c r="J236" s="137">
        <f t="shared" si="3"/>
        <v>5934.8</v>
      </c>
      <c r="K236" s="138"/>
      <c r="L236" s="138"/>
      <c r="M236" s="138"/>
      <c r="N236" s="138"/>
      <c r="O236" s="138"/>
      <c r="P236" s="138"/>
      <c r="Q236" s="13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61" t="s">
        <v>350</v>
      </c>
      <c r="B237" s="48" t="s">
        <v>33</v>
      </c>
      <c r="C237" s="83" t="s">
        <v>191</v>
      </c>
      <c r="D237" s="48" t="s">
        <v>190</v>
      </c>
      <c r="E237" s="143">
        <v>1</v>
      </c>
      <c r="F237" s="87" t="s">
        <v>618</v>
      </c>
      <c r="G237" s="136">
        <v>0</v>
      </c>
      <c r="H237" s="147">
        <v>1186.96</v>
      </c>
      <c r="I237" s="147">
        <v>4747.84</v>
      </c>
      <c r="J237" s="137">
        <f t="shared" si="3"/>
        <v>5934.8</v>
      </c>
      <c r="K237" s="138"/>
      <c r="L237" s="138"/>
      <c r="M237" s="138"/>
      <c r="N237" s="138"/>
      <c r="O237" s="138"/>
      <c r="P237" s="138"/>
      <c r="Q237" s="13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61" t="s">
        <v>350</v>
      </c>
      <c r="B238" s="48" t="s">
        <v>33</v>
      </c>
      <c r="C238" s="83" t="s">
        <v>191</v>
      </c>
      <c r="D238" s="48" t="s">
        <v>190</v>
      </c>
      <c r="E238" s="143">
        <v>1</v>
      </c>
      <c r="F238" s="87" t="s">
        <v>619</v>
      </c>
      <c r="G238" s="136">
        <v>0</v>
      </c>
      <c r="H238" s="147">
        <v>1186.96</v>
      </c>
      <c r="I238" s="147">
        <v>4747.84</v>
      </c>
      <c r="J238" s="137">
        <f t="shared" si="3"/>
        <v>5934.8</v>
      </c>
      <c r="K238" s="138"/>
      <c r="L238" s="138"/>
      <c r="M238" s="138"/>
      <c r="N238" s="138"/>
      <c r="O238" s="138"/>
      <c r="P238" s="138"/>
      <c r="Q238" s="13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61" t="s">
        <v>350</v>
      </c>
      <c r="B239" s="48" t="s">
        <v>33</v>
      </c>
      <c r="C239" s="83" t="s">
        <v>191</v>
      </c>
      <c r="D239" s="48" t="s">
        <v>190</v>
      </c>
      <c r="E239" s="143">
        <v>1</v>
      </c>
      <c r="F239" s="87" t="s">
        <v>620</v>
      </c>
      <c r="G239" s="136">
        <v>0</v>
      </c>
      <c r="H239" s="147">
        <v>1186.96</v>
      </c>
      <c r="I239" s="147">
        <v>4747.84</v>
      </c>
      <c r="J239" s="137">
        <f t="shared" si="3"/>
        <v>5934.8</v>
      </c>
      <c r="K239" s="138"/>
      <c r="L239" s="138"/>
      <c r="M239" s="138"/>
      <c r="N239" s="138"/>
      <c r="O239" s="138"/>
      <c r="P239" s="138"/>
      <c r="Q239" s="138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x14ac:dyDescent="0.2">
      <c r="A240" s="61" t="s">
        <v>350</v>
      </c>
      <c r="B240" s="48" t="s">
        <v>33</v>
      </c>
      <c r="C240" s="48" t="s">
        <v>213</v>
      </c>
      <c r="D240" s="48" t="s">
        <v>190</v>
      </c>
      <c r="E240" s="143">
        <v>1</v>
      </c>
      <c r="F240" s="63" t="s">
        <v>344</v>
      </c>
      <c r="G240" s="136">
        <v>0</v>
      </c>
      <c r="H240" s="147">
        <v>1186.96</v>
      </c>
      <c r="I240" s="147">
        <v>4747.84</v>
      </c>
      <c r="J240" s="137">
        <f t="shared" si="3"/>
        <v>5934.8</v>
      </c>
      <c r="K240" s="138"/>
      <c r="L240" s="138"/>
      <c r="M240" s="138"/>
      <c r="N240" s="138"/>
      <c r="O240" s="138"/>
      <c r="P240" s="138"/>
      <c r="Q240" s="138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s="106" customFormat="1" x14ac:dyDescent="0.2">
      <c r="A241" s="110" t="s">
        <v>350</v>
      </c>
      <c r="B241" s="67" t="s">
        <v>33</v>
      </c>
      <c r="C241" s="101" t="s">
        <v>188</v>
      </c>
      <c r="D241" s="67" t="s">
        <v>190</v>
      </c>
      <c r="E241" s="144">
        <v>1</v>
      </c>
      <c r="F241" s="102" t="s">
        <v>555</v>
      </c>
      <c r="G241" s="140">
        <v>0</v>
      </c>
      <c r="H241" s="140">
        <v>1186.96</v>
      </c>
      <c r="I241" s="140">
        <v>4747.84</v>
      </c>
      <c r="J241" s="141">
        <f t="shared" si="3"/>
        <v>5934.8</v>
      </c>
      <c r="K241" s="142"/>
      <c r="L241" s="142"/>
      <c r="M241" s="142"/>
      <c r="N241" s="142"/>
      <c r="O241" s="142"/>
      <c r="P241" s="142"/>
      <c r="Q241" s="142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5"/>
      <c r="AD241" s="105"/>
    </row>
    <row r="242" spans="1:30" s="106" customFormat="1" x14ac:dyDescent="0.2">
      <c r="A242" s="110" t="s">
        <v>397</v>
      </c>
      <c r="B242" s="67" t="s">
        <v>35</v>
      </c>
      <c r="C242" s="67" t="s">
        <v>188</v>
      </c>
      <c r="D242" s="67" t="s">
        <v>190</v>
      </c>
      <c r="E242" s="144">
        <v>1</v>
      </c>
      <c r="F242" s="111" t="s">
        <v>442</v>
      </c>
      <c r="G242" s="140">
        <v>0</v>
      </c>
      <c r="H242" s="140">
        <v>1030.1099999999999</v>
      </c>
      <c r="I242" s="140">
        <v>4120.43</v>
      </c>
      <c r="J242" s="141">
        <f t="shared" si="3"/>
        <v>5150.54</v>
      </c>
      <c r="K242" s="142"/>
      <c r="L242" s="142"/>
      <c r="M242" s="142"/>
      <c r="N242" s="142"/>
      <c r="O242" s="142"/>
      <c r="P242" s="142"/>
      <c r="Q242" s="142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5"/>
      <c r="AD242" s="105"/>
    </row>
    <row r="243" spans="1:30" x14ac:dyDescent="0.2">
      <c r="A243" s="61" t="s">
        <v>390</v>
      </c>
      <c r="B243" s="48" t="s">
        <v>35</v>
      </c>
      <c r="C243" s="48" t="s">
        <v>384</v>
      </c>
      <c r="D243" s="48" t="s">
        <v>190</v>
      </c>
      <c r="E243" s="143">
        <v>1</v>
      </c>
      <c r="F243" s="63" t="s">
        <v>356</v>
      </c>
      <c r="G243" s="136">
        <v>0</v>
      </c>
      <c r="H243" s="136">
        <v>1030.1099999999999</v>
      </c>
      <c r="I243" s="136">
        <v>4120.43</v>
      </c>
      <c r="J243" s="137">
        <f t="shared" si="3"/>
        <v>5150.54</v>
      </c>
      <c r="K243" s="138"/>
      <c r="L243" s="138"/>
      <c r="M243" s="138"/>
      <c r="N243" s="138"/>
      <c r="O243" s="138"/>
      <c r="P243" s="138"/>
      <c r="Q243" s="13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61" t="s">
        <v>397</v>
      </c>
      <c r="B244" s="48" t="s">
        <v>35</v>
      </c>
      <c r="C244" s="48" t="s">
        <v>241</v>
      </c>
      <c r="D244" s="48" t="s">
        <v>190</v>
      </c>
      <c r="E244" s="143">
        <v>1</v>
      </c>
      <c r="F244" s="63" t="s">
        <v>357</v>
      </c>
      <c r="G244" s="136">
        <v>0</v>
      </c>
      <c r="H244" s="136">
        <v>1030.1099999999999</v>
      </c>
      <c r="I244" s="136">
        <v>4120.43</v>
      </c>
      <c r="J244" s="137">
        <f t="shared" si="3"/>
        <v>5150.54</v>
      </c>
      <c r="K244" s="138"/>
      <c r="L244" s="138"/>
      <c r="M244" s="138"/>
      <c r="N244" s="138"/>
      <c r="O244" s="138"/>
      <c r="P244" s="138"/>
      <c r="Q244" s="13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61" t="s">
        <v>391</v>
      </c>
      <c r="B245" s="48" t="s">
        <v>35</v>
      </c>
      <c r="C245" s="48" t="s">
        <v>385</v>
      </c>
      <c r="D245" s="48" t="s">
        <v>190</v>
      </c>
      <c r="E245" s="143">
        <v>1</v>
      </c>
      <c r="F245" s="63" t="s">
        <v>358</v>
      </c>
      <c r="G245" s="136">
        <v>0</v>
      </c>
      <c r="H245" s="136">
        <v>1030.1099999999999</v>
      </c>
      <c r="I245" s="136">
        <v>4120.43</v>
      </c>
      <c r="J245" s="137">
        <f t="shared" si="3"/>
        <v>5150.54</v>
      </c>
      <c r="K245" s="138"/>
      <c r="L245" s="138"/>
      <c r="M245" s="138"/>
      <c r="N245" s="138"/>
      <c r="O245" s="138"/>
      <c r="P245" s="138"/>
      <c r="Q245" s="138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x14ac:dyDescent="0.2">
      <c r="A246" s="126" t="s">
        <v>397</v>
      </c>
      <c r="B246" s="48" t="s">
        <v>35</v>
      </c>
      <c r="C246" s="83" t="s">
        <v>187</v>
      </c>
      <c r="D246" s="48" t="s">
        <v>190</v>
      </c>
      <c r="E246" s="143">
        <v>1</v>
      </c>
      <c r="F246" s="87" t="s">
        <v>621</v>
      </c>
      <c r="G246" s="136">
        <v>0</v>
      </c>
      <c r="H246" s="136">
        <v>1030.1099999999999</v>
      </c>
      <c r="I246" s="136">
        <v>4120.43</v>
      </c>
      <c r="J246" s="137">
        <f t="shared" si="3"/>
        <v>5150.54</v>
      </c>
      <c r="K246" s="138"/>
      <c r="L246" s="138"/>
      <c r="M246" s="138"/>
      <c r="N246" s="138"/>
      <c r="O246" s="138"/>
      <c r="P246" s="138"/>
      <c r="Q246" s="138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x14ac:dyDescent="0.2">
      <c r="A247" s="61" t="s">
        <v>403</v>
      </c>
      <c r="B247" s="48" t="s">
        <v>35</v>
      </c>
      <c r="C247" s="48" t="s">
        <v>212</v>
      </c>
      <c r="D247" s="48" t="s">
        <v>190</v>
      </c>
      <c r="E247" s="143">
        <v>1</v>
      </c>
      <c r="F247" s="63" t="s">
        <v>359</v>
      </c>
      <c r="G247" s="136">
        <v>0</v>
      </c>
      <c r="H247" s="136">
        <v>1030.1099999999999</v>
      </c>
      <c r="I247" s="136">
        <v>4120.43</v>
      </c>
      <c r="J247" s="137">
        <f t="shared" si="3"/>
        <v>5150.54</v>
      </c>
      <c r="K247" s="138"/>
      <c r="L247" s="138"/>
      <c r="M247" s="138"/>
      <c r="N247" s="138"/>
      <c r="O247" s="138"/>
      <c r="P247" s="138"/>
      <c r="Q247" s="13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61" t="s">
        <v>392</v>
      </c>
      <c r="B248" s="48" t="s">
        <v>35</v>
      </c>
      <c r="C248" s="48" t="s">
        <v>187</v>
      </c>
      <c r="D248" s="48" t="s">
        <v>190</v>
      </c>
      <c r="E248" s="143">
        <v>1</v>
      </c>
      <c r="F248" s="63" t="s">
        <v>360</v>
      </c>
      <c r="G248" s="136">
        <v>0</v>
      </c>
      <c r="H248" s="136">
        <v>1030.1099999999999</v>
      </c>
      <c r="I248" s="136">
        <v>4120.43</v>
      </c>
      <c r="J248" s="137">
        <f t="shared" si="3"/>
        <v>5150.54</v>
      </c>
      <c r="K248" s="138"/>
      <c r="L248" s="138"/>
      <c r="M248" s="138"/>
      <c r="N248" s="138"/>
      <c r="O248" s="138"/>
      <c r="P248" s="138"/>
      <c r="Q248" s="138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x14ac:dyDescent="0.2">
      <c r="A249" s="61" t="s">
        <v>386</v>
      </c>
      <c r="B249" s="48" t="s">
        <v>35</v>
      </c>
      <c r="C249" s="48" t="s">
        <v>386</v>
      </c>
      <c r="D249" s="48" t="s">
        <v>190</v>
      </c>
      <c r="E249" s="143">
        <v>1</v>
      </c>
      <c r="F249" s="63" t="s">
        <v>361</v>
      </c>
      <c r="G249" s="136">
        <v>0</v>
      </c>
      <c r="H249" s="136">
        <v>1030.1099999999999</v>
      </c>
      <c r="I249" s="136">
        <v>4120.43</v>
      </c>
      <c r="J249" s="137">
        <f t="shared" si="3"/>
        <v>5150.54</v>
      </c>
      <c r="K249" s="138"/>
      <c r="L249" s="138"/>
      <c r="M249" s="138"/>
      <c r="N249" s="138"/>
      <c r="O249" s="138"/>
      <c r="P249" s="138"/>
      <c r="Q249" s="13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x14ac:dyDescent="0.2">
      <c r="A250" s="61" t="s">
        <v>393</v>
      </c>
      <c r="B250" s="48" t="s">
        <v>35</v>
      </c>
      <c r="C250" s="48" t="s">
        <v>212</v>
      </c>
      <c r="D250" s="48" t="s">
        <v>190</v>
      </c>
      <c r="E250" s="143">
        <v>1</v>
      </c>
      <c r="F250" s="63" t="s">
        <v>362</v>
      </c>
      <c r="G250" s="136">
        <v>0</v>
      </c>
      <c r="H250" s="136">
        <v>1030.1099999999999</v>
      </c>
      <c r="I250" s="136">
        <v>4120.43</v>
      </c>
      <c r="J250" s="137">
        <f t="shared" si="3"/>
        <v>5150.54</v>
      </c>
      <c r="K250" s="138"/>
      <c r="L250" s="138"/>
      <c r="M250" s="138"/>
      <c r="N250" s="138"/>
      <c r="O250" s="138"/>
      <c r="P250" s="138"/>
      <c r="Q250" s="138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s="106" customFormat="1" x14ac:dyDescent="0.2">
      <c r="A251" s="61" t="s">
        <v>397</v>
      </c>
      <c r="B251" s="67" t="s">
        <v>35</v>
      </c>
      <c r="C251" s="101" t="s">
        <v>212</v>
      </c>
      <c r="D251" s="101" t="s">
        <v>190</v>
      </c>
      <c r="E251" s="144">
        <v>1</v>
      </c>
      <c r="F251" s="102" t="s">
        <v>415</v>
      </c>
      <c r="G251" s="140">
        <v>0</v>
      </c>
      <c r="H251" s="136">
        <v>1030.1099999999999</v>
      </c>
      <c r="I251" s="136">
        <v>4120.43</v>
      </c>
      <c r="J251" s="141">
        <f t="shared" si="3"/>
        <v>5150.54</v>
      </c>
      <c r="K251" s="142"/>
      <c r="L251" s="142"/>
      <c r="M251" s="142"/>
      <c r="N251" s="142"/>
      <c r="O251" s="142"/>
      <c r="P251" s="142"/>
      <c r="Q251" s="142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5"/>
      <c r="AD251" s="105"/>
    </row>
    <row r="252" spans="1:30" x14ac:dyDescent="0.2">
      <c r="A252" s="61" t="s">
        <v>404</v>
      </c>
      <c r="B252" s="48" t="s">
        <v>35</v>
      </c>
      <c r="C252" s="48" t="s">
        <v>387</v>
      </c>
      <c r="D252" s="48" t="s">
        <v>190</v>
      </c>
      <c r="E252" s="143">
        <v>1</v>
      </c>
      <c r="F252" s="116" t="s">
        <v>544</v>
      </c>
      <c r="G252" s="140">
        <v>0</v>
      </c>
      <c r="H252" s="140">
        <v>1030.1099999999999</v>
      </c>
      <c r="I252" s="140">
        <v>4120.43</v>
      </c>
      <c r="J252" s="137">
        <f t="shared" si="3"/>
        <v>5150.54</v>
      </c>
      <c r="K252" s="138"/>
      <c r="L252" s="138"/>
      <c r="M252" s="138"/>
      <c r="N252" s="138"/>
      <c r="O252" s="138"/>
      <c r="P252" s="138"/>
      <c r="Q252" s="13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x14ac:dyDescent="0.2">
      <c r="A253" s="61" t="s">
        <v>404</v>
      </c>
      <c r="B253" s="48" t="s">
        <v>35</v>
      </c>
      <c r="C253" s="48" t="s">
        <v>387</v>
      </c>
      <c r="D253" s="48" t="s">
        <v>190</v>
      </c>
      <c r="E253" s="143">
        <v>1</v>
      </c>
      <c r="F253" s="111" t="s">
        <v>363</v>
      </c>
      <c r="G253" s="140">
        <v>0</v>
      </c>
      <c r="H253" s="140">
        <v>1030.1099999999999</v>
      </c>
      <c r="I253" s="140">
        <v>4120.43</v>
      </c>
      <c r="J253" s="137">
        <f t="shared" si="3"/>
        <v>5150.54</v>
      </c>
      <c r="K253" s="138"/>
      <c r="L253" s="138"/>
      <c r="M253" s="138"/>
      <c r="N253" s="138"/>
      <c r="O253" s="138"/>
      <c r="P253" s="138"/>
      <c r="Q253" s="138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s="106" customFormat="1" x14ac:dyDescent="0.2">
      <c r="A254" s="117" t="s">
        <v>192</v>
      </c>
      <c r="B254" s="67" t="s">
        <v>35</v>
      </c>
      <c r="C254" s="68" t="s">
        <v>192</v>
      </c>
      <c r="D254" s="101" t="s">
        <v>192</v>
      </c>
      <c r="E254" s="144">
        <v>1</v>
      </c>
      <c r="F254" s="115" t="s">
        <v>192</v>
      </c>
      <c r="G254" s="140">
        <v>0</v>
      </c>
      <c r="H254" s="140">
        <v>0</v>
      </c>
      <c r="I254" s="140">
        <v>0</v>
      </c>
      <c r="J254" s="141">
        <f t="shared" si="3"/>
        <v>0</v>
      </c>
      <c r="K254" s="142"/>
      <c r="L254" s="142"/>
      <c r="M254" s="142"/>
      <c r="N254" s="142"/>
      <c r="O254" s="142"/>
      <c r="P254" s="142"/>
      <c r="Q254" s="142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5"/>
      <c r="AD254" s="105"/>
    </row>
    <row r="255" spans="1:30" x14ac:dyDescent="0.2">
      <c r="A255" s="62" t="s">
        <v>192</v>
      </c>
      <c r="B255" s="48" t="s">
        <v>35</v>
      </c>
      <c r="C255" s="52" t="s">
        <v>192</v>
      </c>
      <c r="D255" s="48" t="s">
        <v>192</v>
      </c>
      <c r="E255" s="143">
        <v>1</v>
      </c>
      <c r="F255" s="115" t="s">
        <v>192</v>
      </c>
      <c r="G255" s="136">
        <v>0</v>
      </c>
      <c r="H255" s="136">
        <v>0</v>
      </c>
      <c r="I255" s="136">
        <v>4120.43</v>
      </c>
      <c r="J255" s="137">
        <f t="shared" si="3"/>
        <v>4120.43</v>
      </c>
      <c r="K255" s="138"/>
      <c r="L255" s="138"/>
      <c r="M255" s="138"/>
      <c r="N255" s="138"/>
      <c r="O255" s="138"/>
      <c r="P255" s="138"/>
      <c r="Q255" s="138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x14ac:dyDescent="0.2">
      <c r="A256" s="61" t="s">
        <v>395</v>
      </c>
      <c r="B256" s="48" t="s">
        <v>35</v>
      </c>
      <c r="C256" s="48" t="s">
        <v>186</v>
      </c>
      <c r="D256" s="48" t="s">
        <v>190</v>
      </c>
      <c r="E256" s="143">
        <v>1</v>
      </c>
      <c r="F256" s="63" t="s">
        <v>364</v>
      </c>
      <c r="G256" s="136">
        <v>0</v>
      </c>
      <c r="H256" s="136">
        <v>1030.1099999999999</v>
      </c>
      <c r="I256" s="136">
        <v>4120.43</v>
      </c>
      <c r="J256" s="137">
        <f t="shared" si="3"/>
        <v>5150.54</v>
      </c>
      <c r="K256" s="138"/>
      <c r="L256" s="138"/>
      <c r="M256" s="138"/>
      <c r="N256" s="138"/>
      <c r="O256" s="138"/>
      <c r="P256" s="138"/>
      <c r="Q256" s="13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x14ac:dyDescent="0.2">
      <c r="A257" s="61" t="s">
        <v>396</v>
      </c>
      <c r="B257" s="48" t="s">
        <v>35</v>
      </c>
      <c r="C257" s="48" t="s">
        <v>235</v>
      </c>
      <c r="D257" s="48" t="s">
        <v>190</v>
      </c>
      <c r="E257" s="143">
        <v>1</v>
      </c>
      <c r="F257" s="63" t="s">
        <v>365</v>
      </c>
      <c r="G257" s="136">
        <v>0</v>
      </c>
      <c r="H257" s="136">
        <v>1030.1099999999999</v>
      </c>
      <c r="I257" s="136">
        <v>4120.43</v>
      </c>
      <c r="J257" s="137">
        <f t="shared" si="3"/>
        <v>5150.54</v>
      </c>
      <c r="K257" s="138"/>
      <c r="L257" s="138"/>
      <c r="M257" s="138"/>
      <c r="N257" s="138"/>
      <c r="O257" s="138"/>
      <c r="P257" s="138"/>
      <c r="Q257" s="138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x14ac:dyDescent="0.2">
      <c r="A258" s="61" t="s">
        <v>397</v>
      </c>
      <c r="B258" s="48" t="s">
        <v>35</v>
      </c>
      <c r="C258" s="48" t="s">
        <v>187</v>
      </c>
      <c r="D258" s="48" t="s">
        <v>190</v>
      </c>
      <c r="E258" s="143">
        <v>1</v>
      </c>
      <c r="F258" s="63" t="s">
        <v>366</v>
      </c>
      <c r="G258" s="136">
        <v>0</v>
      </c>
      <c r="H258" s="136">
        <v>1030.1099999999999</v>
      </c>
      <c r="I258" s="136">
        <v>4120.43</v>
      </c>
      <c r="J258" s="137">
        <f t="shared" si="3"/>
        <v>5150.54</v>
      </c>
      <c r="K258" s="138"/>
      <c r="L258" s="138"/>
      <c r="M258" s="138"/>
      <c r="N258" s="138"/>
      <c r="O258" s="138"/>
      <c r="P258" s="138"/>
      <c r="Q258" s="13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x14ac:dyDescent="0.2">
      <c r="A259" s="62" t="s">
        <v>192</v>
      </c>
      <c r="B259" s="48" t="s">
        <v>35</v>
      </c>
      <c r="C259" s="52" t="s">
        <v>192</v>
      </c>
      <c r="D259" s="48" t="s">
        <v>192</v>
      </c>
      <c r="E259" s="143">
        <v>1</v>
      </c>
      <c r="F259" s="64" t="s">
        <v>192</v>
      </c>
      <c r="G259" s="136">
        <v>0</v>
      </c>
      <c r="H259" s="136">
        <v>0</v>
      </c>
      <c r="I259" s="136">
        <v>0</v>
      </c>
      <c r="J259" s="137">
        <v>0</v>
      </c>
      <c r="K259" s="138"/>
      <c r="L259" s="138"/>
      <c r="M259" s="138"/>
      <c r="N259" s="138"/>
      <c r="O259" s="138"/>
      <c r="P259" s="138"/>
      <c r="Q259" s="138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</row>
    <row r="260" spans="1:30" x14ac:dyDescent="0.2">
      <c r="A260" s="61" t="s">
        <v>404</v>
      </c>
      <c r="B260" s="48" t="s">
        <v>35</v>
      </c>
      <c r="C260" s="48" t="s">
        <v>235</v>
      </c>
      <c r="D260" s="48" t="s">
        <v>190</v>
      </c>
      <c r="E260" s="143">
        <v>1</v>
      </c>
      <c r="F260" s="63" t="s">
        <v>368</v>
      </c>
      <c r="G260" s="136">
        <v>0</v>
      </c>
      <c r="H260" s="136">
        <v>1030.1099999999999</v>
      </c>
      <c r="I260" s="136">
        <v>4120.43</v>
      </c>
      <c r="J260" s="137">
        <f t="shared" si="3"/>
        <v>5150.54</v>
      </c>
      <c r="K260" s="138"/>
      <c r="L260" s="138"/>
      <c r="M260" s="138"/>
      <c r="N260" s="138"/>
      <c r="O260" s="138"/>
      <c r="P260" s="138"/>
      <c r="Q260" s="138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x14ac:dyDescent="0.2">
      <c r="A261" s="62" t="s">
        <v>192</v>
      </c>
      <c r="B261" s="48" t="s">
        <v>35</v>
      </c>
      <c r="C261" s="52" t="s">
        <v>192</v>
      </c>
      <c r="D261" s="48" t="s">
        <v>192</v>
      </c>
      <c r="E261" s="143">
        <v>1</v>
      </c>
      <c r="F261" s="64" t="s">
        <v>192</v>
      </c>
      <c r="G261" s="136">
        <v>0</v>
      </c>
      <c r="H261" s="136">
        <v>0</v>
      </c>
      <c r="I261" s="136">
        <v>0</v>
      </c>
      <c r="J261" s="137">
        <v>0</v>
      </c>
      <c r="K261" s="138"/>
      <c r="L261" s="138"/>
      <c r="M261" s="138"/>
      <c r="N261" s="138"/>
      <c r="O261" s="138"/>
      <c r="P261" s="138"/>
      <c r="Q261" s="138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x14ac:dyDescent="0.2">
      <c r="A262" s="61" t="s">
        <v>404</v>
      </c>
      <c r="B262" s="48" t="s">
        <v>35</v>
      </c>
      <c r="C262" s="48" t="s">
        <v>257</v>
      </c>
      <c r="D262" s="48" t="s">
        <v>190</v>
      </c>
      <c r="E262" s="143">
        <v>1</v>
      </c>
      <c r="F262" s="63" t="s">
        <v>370</v>
      </c>
      <c r="G262" s="136">
        <v>0</v>
      </c>
      <c r="H262" s="136">
        <v>1030.1099999999999</v>
      </c>
      <c r="I262" s="136">
        <v>4120.43</v>
      </c>
      <c r="J262" s="137">
        <f t="shared" si="3"/>
        <v>5150.54</v>
      </c>
      <c r="K262" s="138"/>
      <c r="L262" s="138"/>
      <c r="M262" s="138"/>
      <c r="N262" s="138"/>
      <c r="O262" s="138"/>
      <c r="P262" s="138"/>
      <c r="Q262" s="138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x14ac:dyDescent="0.2">
      <c r="A263" s="61" t="s">
        <v>404</v>
      </c>
      <c r="B263" s="48" t="s">
        <v>35</v>
      </c>
      <c r="C263" s="48" t="s">
        <v>235</v>
      </c>
      <c r="D263" s="48" t="s">
        <v>190</v>
      </c>
      <c r="E263" s="143">
        <v>1</v>
      </c>
      <c r="F263" s="63" t="s">
        <v>371</v>
      </c>
      <c r="G263" s="136">
        <v>0</v>
      </c>
      <c r="H263" s="136">
        <v>1030.1099999999999</v>
      </c>
      <c r="I263" s="136">
        <v>4120.43</v>
      </c>
      <c r="J263" s="137">
        <f t="shared" si="3"/>
        <v>5150.54</v>
      </c>
      <c r="K263" s="138"/>
      <c r="L263" s="138"/>
      <c r="M263" s="138"/>
      <c r="N263" s="138"/>
      <c r="O263" s="138"/>
      <c r="P263" s="138"/>
      <c r="Q263" s="13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x14ac:dyDescent="0.2">
      <c r="A264" s="61" t="s">
        <v>404</v>
      </c>
      <c r="B264" s="48" t="s">
        <v>35</v>
      </c>
      <c r="C264" s="48" t="s">
        <v>235</v>
      </c>
      <c r="D264" s="48" t="s">
        <v>190</v>
      </c>
      <c r="E264" s="143">
        <v>1</v>
      </c>
      <c r="F264" s="63" t="s">
        <v>372</v>
      </c>
      <c r="G264" s="136">
        <v>0</v>
      </c>
      <c r="H264" s="136">
        <v>1030.1099999999999</v>
      </c>
      <c r="I264" s="136">
        <v>4120.43</v>
      </c>
      <c r="J264" s="137">
        <f t="shared" ref="J264:J327" si="4">SUM(G264:I264)</f>
        <v>5150.54</v>
      </c>
      <c r="K264" s="138"/>
      <c r="L264" s="138"/>
      <c r="M264" s="138"/>
      <c r="N264" s="138"/>
      <c r="O264" s="138"/>
      <c r="P264" s="138"/>
      <c r="Q264" s="13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x14ac:dyDescent="0.2">
      <c r="A265" s="61" t="s">
        <v>404</v>
      </c>
      <c r="B265" s="48" t="s">
        <v>35</v>
      </c>
      <c r="C265" s="48" t="s">
        <v>235</v>
      </c>
      <c r="D265" s="48" t="s">
        <v>190</v>
      </c>
      <c r="E265" s="143">
        <v>1</v>
      </c>
      <c r="F265" s="63" t="s">
        <v>373</v>
      </c>
      <c r="G265" s="136">
        <v>0</v>
      </c>
      <c r="H265" s="136">
        <v>1030.1099999999999</v>
      </c>
      <c r="I265" s="136">
        <v>4120.43</v>
      </c>
      <c r="J265" s="137">
        <f t="shared" si="4"/>
        <v>5150.54</v>
      </c>
      <c r="K265" s="138"/>
      <c r="L265" s="138"/>
      <c r="M265" s="138"/>
      <c r="N265" s="138"/>
      <c r="O265" s="138"/>
      <c r="P265" s="138"/>
      <c r="Q265" s="13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x14ac:dyDescent="0.2">
      <c r="A266" s="61" t="s">
        <v>404</v>
      </c>
      <c r="B266" s="48" t="s">
        <v>35</v>
      </c>
      <c r="C266" s="83" t="s">
        <v>188</v>
      </c>
      <c r="D266" s="48" t="s">
        <v>190</v>
      </c>
      <c r="E266" s="143">
        <v>1</v>
      </c>
      <c r="F266" s="87" t="s">
        <v>369</v>
      </c>
      <c r="G266" s="136">
        <v>0</v>
      </c>
      <c r="H266" s="136">
        <v>1030.1099999999999</v>
      </c>
      <c r="I266" s="136">
        <v>4120.43</v>
      </c>
      <c r="J266" s="137">
        <f t="shared" si="4"/>
        <v>5150.54</v>
      </c>
      <c r="K266" s="138"/>
      <c r="L266" s="138"/>
      <c r="M266" s="138"/>
      <c r="N266" s="138"/>
      <c r="O266" s="138"/>
      <c r="P266" s="138"/>
      <c r="Q266" s="13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5" customHeight="1" x14ac:dyDescent="0.2">
      <c r="A267" s="61" t="s">
        <v>405</v>
      </c>
      <c r="B267" s="48" t="s">
        <v>35</v>
      </c>
      <c r="C267" s="48" t="s">
        <v>215</v>
      </c>
      <c r="D267" s="48" t="s">
        <v>190</v>
      </c>
      <c r="E267" s="143">
        <v>1</v>
      </c>
      <c r="F267" s="63" t="s">
        <v>374</v>
      </c>
      <c r="G267" s="136">
        <v>0</v>
      </c>
      <c r="H267" s="136">
        <v>1030.1099999999999</v>
      </c>
      <c r="I267" s="136">
        <v>4120.43</v>
      </c>
      <c r="J267" s="137">
        <f t="shared" si="4"/>
        <v>5150.54</v>
      </c>
      <c r="K267" s="138"/>
      <c r="L267" s="138"/>
      <c r="M267" s="138"/>
      <c r="N267" s="138"/>
      <c r="O267" s="138"/>
      <c r="P267" s="138"/>
      <c r="Q267" s="13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61" t="s">
        <v>399</v>
      </c>
      <c r="B268" s="48" t="s">
        <v>35</v>
      </c>
      <c r="C268" s="48" t="s">
        <v>388</v>
      </c>
      <c r="D268" s="48" t="s">
        <v>190</v>
      </c>
      <c r="E268" s="143">
        <v>1</v>
      </c>
      <c r="F268" s="63" t="s">
        <v>375</v>
      </c>
      <c r="G268" s="136">
        <v>0</v>
      </c>
      <c r="H268" s="136">
        <v>1030.1099999999999</v>
      </c>
      <c r="I268" s="136">
        <v>4120.43</v>
      </c>
      <c r="J268" s="137">
        <f t="shared" si="4"/>
        <v>5150.54</v>
      </c>
      <c r="K268" s="138"/>
      <c r="L268" s="138"/>
      <c r="M268" s="138"/>
      <c r="N268" s="138"/>
      <c r="O268" s="138"/>
      <c r="P268" s="138"/>
      <c r="Q268" s="13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61" t="s">
        <v>395</v>
      </c>
      <c r="B269" s="48" t="s">
        <v>35</v>
      </c>
      <c r="C269" s="48" t="s">
        <v>187</v>
      </c>
      <c r="D269" s="48" t="s">
        <v>190</v>
      </c>
      <c r="E269" s="143">
        <v>1</v>
      </c>
      <c r="F269" s="63" t="s">
        <v>376</v>
      </c>
      <c r="G269" s="136">
        <v>0</v>
      </c>
      <c r="H269" s="136">
        <v>1030.1099999999999</v>
      </c>
      <c r="I269" s="136">
        <v>4120.43</v>
      </c>
      <c r="J269" s="137">
        <f t="shared" si="4"/>
        <v>5150.54</v>
      </c>
      <c r="K269" s="138"/>
      <c r="L269" s="138"/>
      <c r="M269" s="138"/>
      <c r="N269" s="138"/>
      <c r="O269" s="138"/>
      <c r="P269" s="138"/>
      <c r="Q269" s="13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61" t="s">
        <v>395</v>
      </c>
      <c r="B270" s="48" t="s">
        <v>35</v>
      </c>
      <c r="C270" s="48" t="s">
        <v>188</v>
      </c>
      <c r="D270" s="48" t="s">
        <v>190</v>
      </c>
      <c r="E270" s="143">
        <v>1</v>
      </c>
      <c r="F270" s="63" t="s">
        <v>377</v>
      </c>
      <c r="G270" s="136">
        <v>0</v>
      </c>
      <c r="H270" s="136">
        <v>1030.1099999999999</v>
      </c>
      <c r="I270" s="136">
        <v>4120.43</v>
      </c>
      <c r="J270" s="137">
        <f t="shared" si="4"/>
        <v>5150.54</v>
      </c>
      <c r="K270" s="138"/>
      <c r="L270" s="138"/>
      <c r="M270" s="138"/>
      <c r="N270" s="138"/>
      <c r="O270" s="138"/>
      <c r="P270" s="138"/>
      <c r="Q270" s="13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61" t="s">
        <v>400</v>
      </c>
      <c r="B271" s="48" t="s">
        <v>35</v>
      </c>
      <c r="C271" s="48" t="s">
        <v>188</v>
      </c>
      <c r="D271" s="48" t="s">
        <v>190</v>
      </c>
      <c r="E271" s="143">
        <v>1</v>
      </c>
      <c r="F271" s="63" t="s">
        <v>378</v>
      </c>
      <c r="G271" s="136">
        <v>0</v>
      </c>
      <c r="H271" s="136">
        <v>1030.1099999999999</v>
      </c>
      <c r="I271" s="136">
        <v>4120.43</v>
      </c>
      <c r="J271" s="137">
        <f t="shared" si="4"/>
        <v>5150.54</v>
      </c>
      <c r="K271" s="138"/>
      <c r="L271" s="138"/>
      <c r="M271" s="138"/>
      <c r="N271" s="138"/>
      <c r="O271" s="138"/>
      <c r="P271" s="138"/>
      <c r="Q271" s="13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61" t="s">
        <v>401</v>
      </c>
      <c r="B272" s="48" t="s">
        <v>35</v>
      </c>
      <c r="C272" s="48" t="s">
        <v>215</v>
      </c>
      <c r="D272" s="48" t="s">
        <v>190</v>
      </c>
      <c r="E272" s="143">
        <v>1</v>
      </c>
      <c r="F272" s="63" t="s">
        <v>379</v>
      </c>
      <c r="G272" s="136">
        <v>0</v>
      </c>
      <c r="H272" s="136">
        <v>1030.1099999999999</v>
      </c>
      <c r="I272" s="136">
        <v>4120.43</v>
      </c>
      <c r="J272" s="137">
        <f t="shared" si="4"/>
        <v>5150.54</v>
      </c>
      <c r="K272" s="138"/>
      <c r="L272" s="138"/>
      <c r="M272" s="138"/>
      <c r="N272" s="138"/>
      <c r="O272" s="138"/>
      <c r="P272" s="138"/>
      <c r="Q272" s="138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x14ac:dyDescent="0.2">
      <c r="A273" s="61" t="s">
        <v>402</v>
      </c>
      <c r="B273" s="48" t="s">
        <v>35</v>
      </c>
      <c r="C273" s="48" t="s">
        <v>257</v>
      </c>
      <c r="D273" s="48" t="s">
        <v>190</v>
      </c>
      <c r="E273" s="143">
        <v>1</v>
      </c>
      <c r="F273" s="63" t="s">
        <v>380</v>
      </c>
      <c r="G273" s="136">
        <v>0</v>
      </c>
      <c r="H273" s="136">
        <v>1030.1099999999999</v>
      </c>
      <c r="I273" s="136">
        <v>4120.43</v>
      </c>
      <c r="J273" s="137">
        <f t="shared" si="4"/>
        <v>5150.54</v>
      </c>
      <c r="K273" s="138"/>
      <c r="L273" s="138"/>
      <c r="M273" s="138"/>
      <c r="N273" s="138"/>
      <c r="O273" s="138"/>
      <c r="P273" s="138"/>
      <c r="Q273" s="138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x14ac:dyDescent="0.2">
      <c r="A274" s="61" t="s">
        <v>404</v>
      </c>
      <c r="B274" s="48" t="s">
        <v>35</v>
      </c>
      <c r="C274" s="48" t="s">
        <v>295</v>
      </c>
      <c r="D274" s="48" t="s">
        <v>190</v>
      </c>
      <c r="E274" s="143">
        <v>1</v>
      </c>
      <c r="F274" s="63" t="s">
        <v>381</v>
      </c>
      <c r="G274" s="136">
        <v>0</v>
      </c>
      <c r="H274" s="136">
        <v>1030.1099999999999</v>
      </c>
      <c r="I274" s="136">
        <v>4120.43</v>
      </c>
      <c r="J274" s="137">
        <f t="shared" si="4"/>
        <v>5150.54</v>
      </c>
      <c r="K274" s="138"/>
      <c r="L274" s="138"/>
      <c r="M274" s="138"/>
      <c r="N274" s="138"/>
      <c r="O274" s="138"/>
      <c r="P274" s="138"/>
      <c r="Q274" s="138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x14ac:dyDescent="0.2">
      <c r="A275" s="61" t="s">
        <v>397</v>
      </c>
      <c r="B275" s="48" t="s">
        <v>35</v>
      </c>
      <c r="C275" s="48" t="s">
        <v>188</v>
      </c>
      <c r="D275" s="48" t="s">
        <v>189</v>
      </c>
      <c r="E275" s="143">
        <v>1</v>
      </c>
      <c r="F275" s="63" t="s">
        <v>382</v>
      </c>
      <c r="G275" s="136">
        <v>0</v>
      </c>
      <c r="H275" s="136">
        <v>0</v>
      </c>
      <c r="I275" s="136">
        <v>4120.43</v>
      </c>
      <c r="J275" s="137">
        <f t="shared" si="4"/>
        <v>4120.43</v>
      </c>
      <c r="K275" s="138"/>
      <c r="L275" s="138"/>
      <c r="M275" s="138"/>
      <c r="N275" s="138"/>
      <c r="O275" s="138"/>
      <c r="P275" s="138"/>
      <c r="Q275" s="138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x14ac:dyDescent="0.2">
      <c r="A276" s="61" t="s">
        <v>397</v>
      </c>
      <c r="B276" s="48" t="s">
        <v>35</v>
      </c>
      <c r="C276" s="48" t="s">
        <v>187</v>
      </c>
      <c r="D276" s="48" t="s">
        <v>190</v>
      </c>
      <c r="E276" s="143">
        <v>1</v>
      </c>
      <c r="F276" s="63" t="s">
        <v>383</v>
      </c>
      <c r="G276" s="136">
        <v>0</v>
      </c>
      <c r="H276" s="136">
        <v>1030.1099999999999</v>
      </c>
      <c r="I276" s="136">
        <v>4120.43</v>
      </c>
      <c r="J276" s="137">
        <f t="shared" si="4"/>
        <v>5150.54</v>
      </c>
      <c r="K276" s="138"/>
      <c r="L276" s="138"/>
      <c r="M276" s="138"/>
      <c r="N276" s="138"/>
      <c r="O276" s="138"/>
      <c r="P276" s="138"/>
      <c r="Q276" s="138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x14ac:dyDescent="0.2">
      <c r="A277" s="61" t="s">
        <v>397</v>
      </c>
      <c r="B277" s="48" t="s">
        <v>37</v>
      </c>
      <c r="C277" s="48" t="s">
        <v>295</v>
      </c>
      <c r="D277" s="48" t="s">
        <v>190</v>
      </c>
      <c r="E277" s="143">
        <v>1</v>
      </c>
      <c r="F277" s="63" t="s">
        <v>406</v>
      </c>
      <c r="G277" s="136">
        <v>0</v>
      </c>
      <c r="H277" s="136">
        <v>847.83</v>
      </c>
      <c r="I277" s="136">
        <v>3391.31</v>
      </c>
      <c r="J277" s="137">
        <f t="shared" si="4"/>
        <v>4239.1400000000003</v>
      </c>
      <c r="K277" s="138"/>
      <c r="L277" s="138"/>
      <c r="M277" s="138"/>
      <c r="N277" s="138"/>
      <c r="O277" s="138"/>
      <c r="P277" s="138"/>
      <c r="Q277" s="138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x14ac:dyDescent="0.2">
      <c r="A278" s="61" t="s">
        <v>397</v>
      </c>
      <c r="B278" s="48" t="s">
        <v>37</v>
      </c>
      <c r="C278" s="48" t="s">
        <v>253</v>
      </c>
      <c r="D278" s="48" t="s">
        <v>190</v>
      </c>
      <c r="E278" s="143">
        <v>1</v>
      </c>
      <c r="F278" s="63" t="s">
        <v>407</v>
      </c>
      <c r="G278" s="136">
        <v>0</v>
      </c>
      <c r="H278" s="136">
        <v>847.83</v>
      </c>
      <c r="I278" s="136">
        <v>3391.31</v>
      </c>
      <c r="J278" s="137">
        <f t="shared" si="4"/>
        <v>4239.1400000000003</v>
      </c>
      <c r="K278" s="138"/>
      <c r="L278" s="138"/>
      <c r="M278" s="138"/>
      <c r="N278" s="138"/>
      <c r="O278" s="138"/>
      <c r="P278" s="138"/>
      <c r="Q278" s="138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x14ac:dyDescent="0.2">
      <c r="A279" s="61" t="s">
        <v>424</v>
      </c>
      <c r="B279" s="48" t="s">
        <v>37</v>
      </c>
      <c r="C279" s="48" t="s">
        <v>385</v>
      </c>
      <c r="D279" s="48" t="s">
        <v>190</v>
      </c>
      <c r="E279" s="143">
        <v>1</v>
      </c>
      <c r="F279" s="63" t="s">
        <v>408</v>
      </c>
      <c r="G279" s="136">
        <v>0</v>
      </c>
      <c r="H279" s="136">
        <v>847.83</v>
      </c>
      <c r="I279" s="136">
        <v>3391.31</v>
      </c>
      <c r="J279" s="137">
        <f t="shared" si="4"/>
        <v>4239.1400000000003</v>
      </c>
      <c r="K279" s="138"/>
      <c r="L279" s="138"/>
      <c r="M279" s="138"/>
      <c r="N279" s="138"/>
      <c r="O279" s="138"/>
      <c r="P279" s="138"/>
      <c r="Q279" s="138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x14ac:dyDescent="0.2">
      <c r="A280" s="61" t="s">
        <v>425</v>
      </c>
      <c r="B280" s="48" t="s">
        <v>37</v>
      </c>
      <c r="C280" s="48" t="s">
        <v>388</v>
      </c>
      <c r="D280" s="48" t="s">
        <v>190</v>
      </c>
      <c r="E280" s="143">
        <v>1</v>
      </c>
      <c r="F280" s="63" t="s">
        <v>409</v>
      </c>
      <c r="G280" s="136">
        <v>0</v>
      </c>
      <c r="H280" s="136">
        <v>847.83</v>
      </c>
      <c r="I280" s="136">
        <v>3391.31</v>
      </c>
      <c r="J280" s="137">
        <f t="shared" si="4"/>
        <v>4239.1400000000003</v>
      </c>
      <c r="K280" s="138"/>
      <c r="L280" s="138"/>
      <c r="M280" s="138"/>
      <c r="N280" s="138"/>
      <c r="O280" s="138"/>
      <c r="P280" s="138"/>
      <c r="Q280" s="138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x14ac:dyDescent="0.2">
      <c r="A281" s="61" t="s">
        <v>426</v>
      </c>
      <c r="B281" s="48" t="s">
        <v>37</v>
      </c>
      <c r="C281" s="48" t="s">
        <v>185</v>
      </c>
      <c r="D281" s="48" t="s">
        <v>189</v>
      </c>
      <c r="E281" s="143">
        <v>1</v>
      </c>
      <c r="F281" s="63" t="s">
        <v>410</v>
      </c>
      <c r="G281" s="136">
        <v>0</v>
      </c>
      <c r="H281" s="136">
        <v>0</v>
      </c>
      <c r="I281" s="136">
        <v>3391.31</v>
      </c>
      <c r="J281" s="137">
        <f t="shared" si="4"/>
        <v>3391.31</v>
      </c>
      <c r="K281" s="138"/>
      <c r="L281" s="138"/>
      <c r="M281" s="138"/>
      <c r="N281" s="138"/>
      <c r="O281" s="138"/>
      <c r="P281" s="138"/>
      <c r="Q281" s="138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x14ac:dyDescent="0.2">
      <c r="A282" s="61" t="s">
        <v>427</v>
      </c>
      <c r="B282" s="48" t="s">
        <v>37</v>
      </c>
      <c r="C282" s="48" t="s">
        <v>295</v>
      </c>
      <c r="D282" s="48" t="s">
        <v>190</v>
      </c>
      <c r="E282" s="143">
        <v>1</v>
      </c>
      <c r="F282" s="63" t="s">
        <v>411</v>
      </c>
      <c r="G282" s="136">
        <v>0</v>
      </c>
      <c r="H282" s="136">
        <v>847.83</v>
      </c>
      <c r="I282" s="136">
        <v>3391.31</v>
      </c>
      <c r="J282" s="137">
        <f t="shared" si="4"/>
        <v>4239.1400000000003</v>
      </c>
      <c r="K282" s="138"/>
      <c r="L282" s="138"/>
      <c r="M282" s="138"/>
      <c r="N282" s="138"/>
      <c r="O282" s="138"/>
      <c r="P282" s="138"/>
      <c r="Q282" s="138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x14ac:dyDescent="0.2">
      <c r="A283" s="61" t="s">
        <v>397</v>
      </c>
      <c r="B283" s="48" t="s">
        <v>37</v>
      </c>
      <c r="C283" s="83" t="s">
        <v>191</v>
      </c>
      <c r="D283" s="48" t="s">
        <v>190</v>
      </c>
      <c r="E283" s="143">
        <v>1</v>
      </c>
      <c r="F283" s="86" t="s">
        <v>534</v>
      </c>
      <c r="G283" s="136">
        <v>0</v>
      </c>
      <c r="H283" s="136">
        <v>847.83</v>
      </c>
      <c r="I283" s="136">
        <v>3391.31</v>
      </c>
      <c r="J283" s="137">
        <f t="shared" si="4"/>
        <v>4239.1400000000003</v>
      </c>
      <c r="K283" s="138"/>
      <c r="L283" s="138"/>
      <c r="M283" s="138"/>
      <c r="N283" s="138"/>
      <c r="O283" s="138"/>
      <c r="P283" s="138"/>
      <c r="Q283" s="13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x14ac:dyDescent="0.2">
      <c r="A284" s="61" t="s">
        <v>429</v>
      </c>
      <c r="B284" s="48" t="s">
        <v>37</v>
      </c>
      <c r="C284" s="48" t="s">
        <v>185</v>
      </c>
      <c r="D284" s="48" t="s">
        <v>189</v>
      </c>
      <c r="E284" s="143">
        <v>1</v>
      </c>
      <c r="F284" s="63" t="s">
        <v>413</v>
      </c>
      <c r="G284" s="136">
        <v>0</v>
      </c>
      <c r="H284" s="136">
        <v>0</v>
      </c>
      <c r="I284" s="136">
        <v>3391.31</v>
      </c>
      <c r="J284" s="137">
        <f t="shared" si="4"/>
        <v>3391.31</v>
      </c>
      <c r="K284" s="138"/>
      <c r="L284" s="138"/>
      <c r="M284" s="138"/>
      <c r="N284" s="138"/>
      <c r="O284" s="138"/>
      <c r="P284" s="138"/>
      <c r="Q284" s="13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x14ac:dyDescent="0.2">
      <c r="A285" s="61" t="s">
        <v>430</v>
      </c>
      <c r="B285" s="48" t="s">
        <v>37</v>
      </c>
      <c r="C285" s="48" t="s">
        <v>186</v>
      </c>
      <c r="D285" s="48" t="s">
        <v>190</v>
      </c>
      <c r="E285" s="143">
        <v>1</v>
      </c>
      <c r="F285" s="63" t="s">
        <v>414</v>
      </c>
      <c r="G285" s="136">
        <v>0</v>
      </c>
      <c r="H285" s="136">
        <v>847.83</v>
      </c>
      <c r="I285" s="136">
        <v>3391.31</v>
      </c>
      <c r="J285" s="137">
        <f t="shared" si="4"/>
        <v>4239.1400000000003</v>
      </c>
      <c r="K285" s="138"/>
      <c r="L285" s="138"/>
      <c r="M285" s="138"/>
      <c r="N285" s="138"/>
      <c r="O285" s="138"/>
      <c r="P285" s="138"/>
      <c r="Q285" s="138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x14ac:dyDescent="0.2">
      <c r="A286" s="61" t="s">
        <v>397</v>
      </c>
      <c r="B286" s="48" t="s">
        <v>37</v>
      </c>
      <c r="C286" s="83" t="s">
        <v>188</v>
      </c>
      <c r="D286" s="48" t="s">
        <v>190</v>
      </c>
      <c r="E286" s="143">
        <v>1</v>
      </c>
      <c r="F286" s="86" t="s">
        <v>449</v>
      </c>
      <c r="G286" s="136">
        <v>0</v>
      </c>
      <c r="H286" s="136">
        <v>847.83</v>
      </c>
      <c r="I286" s="136">
        <v>3391.31</v>
      </c>
      <c r="J286" s="137">
        <f t="shared" si="4"/>
        <v>4239.1400000000003</v>
      </c>
      <c r="K286" s="138"/>
      <c r="L286" s="138"/>
      <c r="M286" s="138"/>
      <c r="N286" s="138"/>
      <c r="O286" s="138"/>
      <c r="P286" s="138"/>
      <c r="Q286" s="138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x14ac:dyDescent="0.2">
      <c r="A287" s="61" t="s">
        <v>432</v>
      </c>
      <c r="B287" s="48" t="s">
        <v>37</v>
      </c>
      <c r="C287" s="48" t="s">
        <v>187</v>
      </c>
      <c r="D287" s="48" t="s">
        <v>190</v>
      </c>
      <c r="E287" s="143">
        <v>1</v>
      </c>
      <c r="F287" s="63" t="s">
        <v>416</v>
      </c>
      <c r="G287" s="136">
        <v>0</v>
      </c>
      <c r="H287" s="136">
        <v>847.83</v>
      </c>
      <c r="I287" s="136">
        <v>3391.31</v>
      </c>
      <c r="J287" s="137">
        <f t="shared" si="4"/>
        <v>4239.1400000000003</v>
      </c>
      <c r="K287" s="138"/>
      <c r="L287" s="138"/>
      <c r="M287" s="138"/>
      <c r="N287" s="138"/>
      <c r="O287" s="138"/>
      <c r="P287" s="138"/>
      <c r="Q287" s="138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x14ac:dyDescent="0.2">
      <c r="A288" s="61" t="s">
        <v>433</v>
      </c>
      <c r="B288" s="48" t="s">
        <v>37</v>
      </c>
      <c r="C288" s="48" t="s">
        <v>188</v>
      </c>
      <c r="D288" s="48" t="s">
        <v>190</v>
      </c>
      <c r="E288" s="143">
        <v>1</v>
      </c>
      <c r="F288" s="63" t="s">
        <v>417</v>
      </c>
      <c r="G288" s="136">
        <v>0</v>
      </c>
      <c r="H288" s="136">
        <v>847.83</v>
      </c>
      <c r="I288" s="136">
        <v>3391.31</v>
      </c>
      <c r="J288" s="137">
        <f t="shared" si="4"/>
        <v>4239.1400000000003</v>
      </c>
      <c r="K288" s="138"/>
      <c r="L288" s="138"/>
      <c r="M288" s="138"/>
      <c r="N288" s="138"/>
      <c r="O288" s="138"/>
      <c r="P288" s="138"/>
      <c r="Q288" s="138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x14ac:dyDescent="0.2">
      <c r="A289" s="61" t="s">
        <v>434</v>
      </c>
      <c r="B289" s="48" t="s">
        <v>37</v>
      </c>
      <c r="C289" s="48" t="s">
        <v>188</v>
      </c>
      <c r="D289" s="48" t="s">
        <v>190</v>
      </c>
      <c r="E289" s="143">
        <v>1</v>
      </c>
      <c r="F289" s="63" t="s">
        <v>418</v>
      </c>
      <c r="G289" s="136">
        <v>0</v>
      </c>
      <c r="H289" s="136">
        <v>847.83</v>
      </c>
      <c r="I289" s="136">
        <v>3391.31</v>
      </c>
      <c r="J289" s="137">
        <f t="shared" si="4"/>
        <v>4239.1400000000003</v>
      </c>
      <c r="K289" s="138"/>
      <c r="L289" s="138"/>
      <c r="M289" s="138"/>
      <c r="N289" s="138"/>
      <c r="O289" s="138"/>
      <c r="P289" s="138"/>
      <c r="Q289" s="138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x14ac:dyDescent="0.2">
      <c r="A290" s="61" t="s">
        <v>397</v>
      </c>
      <c r="B290" s="48" t="s">
        <v>37</v>
      </c>
      <c r="C290" s="48" t="s">
        <v>187</v>
      </c>
      <c r="D290" s="48" t="s">
        <v>190</v>
      </c>
      <c r="E290" s="143">
        <v>1</v>
      </c>
      <c r="F290" s="63" t="s">
        <v>419</v>
      </c>
      <c r="G290" s="136">
        <v>0</v>
      </c>
      <c r="H290" s="136">
        <v>847.83</v>
      </c>
      <c r="I290" s="136">
        <v>3391.31</v>
      </c>
      <c r="J290" s="137">
        <f t="shared" si="4"/>
        <v>4239.1400000000003</v>
      </c>
      <c r="K290" s="138"/>
      <c r="L290" s="138"/>
      <c r="M290" s="138"/>
      <c r="N290" s="138"/>
      <c r="O290" s="138"/>
      <c r="P290" s="138"/>
      <c r="Q290" s="138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x14ac:dyDescent="0.2">
      <c r="A291" s="61" t="s">
        <v>435</v>
      </c>
      <c r="B291" s="48" t="s">
        <v>37</v>
      </c>
      <c r="C291" s="48" t="s">
        <v>185</v>
      </c>
      <c r="D291" s="48" t="s">
        <v>190</v>
      </c>
      <c r="E291" s="143">
        <v>1</v>
      </c>
      <c r="F291" s="63" t="s">
        <v>420</v>
      </c>
      <c r="G291" s="136">
        <v>0</v>
      </c>
      <c r="H291" s="136">
        <v>847.83</v>
      </c>
      <c r="I291" s="136">
        <v>3391.31</v>
      </c>
      <c r="J291" s="137">
        <f t="shared" si="4"/>
        <v>4239.1400000000003</v>
      </c>
      <c r="K291" s="138"/>
      <c r="L291" s="138"/>
      <c r="M291" s="138"/>
      <c r="N291" s="138"/>
      <c r="O291" s="138"/>
      <c r="P291" s="138"/>
      <c r="Q291" s="138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x14ac:dyDescent="0.2">
      <c r="A292" s="61" t="s">
        <v>436</v>
      </c>
      <c r="B292" s="48" t="s">
        <v>37</v>
      </c>
      <c r="C292" s="48" t="s">
        <v>257</v>
      </c>
      <c r="D292" s="48" t="s">
        <v>190</v>
      </c>
      <c r="E292" s="143">
        <v>1</v>
      </c>
      <c r="F292" s="63" t="s">
        <v>421</v>
      </c>
      <c r="G292" s="136">
        <v>0</v>
      </c>
      <c r="H292" s="136">
        <v>847.83</v>
      </c>
      <c r="I292" s="136">
        <v>3391.31</v>
      </c>
      <c r="J292" s="137">
        <f t="shared" si="4"/>
        <v>4239.1400000000003</v>
      </c>
      <c r="K292" s="138"/>
      <c r="L292" s="138"/>
      <c r="M292" s="138"/>
      <c r="N292" s="138"/>
      <c r="O292" s="138"/>
      <c r="P292" s="138"/>
      <c r="Q292" s="138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x14ac:dyDescent="0.2">
      <c r="A293" s="61" t="s">
        <v>437</v>
      </c>
      <c r="B293" s="48" t="s">
        <v>37</v>
      </c>
      <c r="C293" s="48" t="s">
        <v>213</v>
      </c>
      <c r="D293" s="48" t="s">
        <v>190</v>
      </c>
      <c r="E293" s="143">
        <v>1</v>
      </c>
      <c r="F293" s="63" t="s">
        <v>422</v>
      </c>
      <c r="G293" s="136">
        <v>0</v>
      </c>
      <c r="H293" s="136">
        <v>847.83</v>
      </c>
      <c r="I293" s="136">
        <v>3391.31</v>
      </c>
      <c r="J293" s="137">
        <f t="shared" si="4"/>
        <v>4239.1400000000003</v>
      </c>
      <c r="K293" s="138"/>
      <c r="L293" s="138"/>
      <c r="M293" s="138"/>
      <c r="N293" s="138"/>
      <c r="O293" s="138"/>
      <c r="P293" s="138"/>
      <c r="Q293" s="138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x14ac:dyDescent="0.2">
      <c r="A294" s="61" t="s">
        <v>397</v>
      </c>
      <c r="B294" s="48" t="s">
        <v>37</v>
      </c>
      <c r="C294" s="48" t="s">
        <v>185</v>
      </c>
      <c r="D294" s="48" t="s">
        <v>189</v>
      </c>
      <c r="E294" s="143">
        <v>1</v>
      </c>
      <c r="F294" s="63" t="s">
        <v>423</v>
      </c>
      <c r="G294" s="136">
        <v>0</v>
      </c>
      <c r="H294" s="136">
        <v>0</v>
      </c>
      <c r="I294" s="136">
        <v>3391.31</v>
      </c>
      <c r="J294" s="137">
        <f t="shared" si="4"/>
        <v>3391.31</v>
      </c>
      <c r="K294" s="138"/>
      <c r="L294" s="138"/>
      <c r="M294" s="138"/>
      <c r="N294" s="138"/>
      <c r="O294" s="138"/>
      <c r="P294" s="138"/>
      <c r="Q294" s="138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x14ac:dyDescent="0.2">
      <c r="A295" s="62" t="s">
        <v>192</v>
      </c>
      <c r="B295" s="48" t="s">
        <v>39</v>
      </c>
      <c r="C295" s="52" t="s">
        <v>192</v>
      </c>
      <c r="D295" s="48" t="s">
        <v>192</v>
      </c>
      <c r="E295" s="143">
        <v>1</v>
      </c>
      <c r="F295" s="64" t="s">
        <v>192</v>
      </c>
      <c r="G295" s="136">
        <v>0</v>
      </c>
      <c r="H295" s="136">
        <v>0</v>
      </c>
      <c r="I295" s="136">
        <v>0</v>
      </c>
      <c r="J295" s="137">
        <f t="shared" si="4"/>
        <v>0</v>
      </c>
      <c r="K295" s="138"/>
      <c r="L295" s="138"/>
      <c r="M295" s="138"/>
      <c r="N295" s="138"/>
      <c r="O295" s="138"/>
      <c r="P295" s="138"/>
      <c r="Q295" s="138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x14ac:dyDescent="0.2">
      <c r="A296" s="61" t="s">
        <v>453</v>
      </c>
      <c r="B296" s="48" t="s">
        <v>39</v>
      </c>
      <c r="C296" s="67" t="s">
        <v>345</v>
      </c>
      <c r="D296" s="48" t="s">
        <v>190</v>
      </c>
      <c r="E296" s="143">
        <v>1</v>
      </c>
      <c r="F296" s="63" t="s">
        <v>439</v>
      </c>
      <c r="G296" s="136">
        <v>0</v>
      </c>
      <c r="H296" s="136">
        <v>551.09</v>
      </c>
      <c r="I296" s="136">
        <v>2204.36</v>
      </c>
      <c r="J296" s="137">
        <f t="shared" si="4"/>
        <v>2755.4500000000003</v>
      </c>
      <c r="K296" s="138"/>
      <c r="L296" s="138"/>
      <c r="M296" s="138"/>
      <c r="N296" s="138"/>
      <c r="O296" s="138"/>
      <c r="P296" s="138"/>
      <c r="Q296" s="138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s="106" customFormat="1" x14ac:dyDescent="0.2">
      <c r="A297" s="110" t="s">
        <v>397</v>
      </c>
      <c r="B297" s="67" t="s">
        <v>39</v>
      </c>
      <c r="C297" s="112" t="s">
        <v>188</v>
      </c>
      <c r="D297" s="67" t="s">
        <v>190</v>
      </c>
      <c r="E297" s="144">
        <v>1</v>
      </c>
      <c r="F297" s="113" t="s">
        <v>543</v>
      </c>
      <c r="G297" s="140">
        <v>0</v>
      </c>
      <c r="H297" s="140">
        <v>551.09</v>
      </c>
      <c r="I297" s="140">
        <v>2204.36</v>
      </c>
      <c r="J297" s="141">
        <f t="shared" si="4"/>
        <v>2755.4500000000003</v>
      </c>
      <c r="K297" s="142"/>
      <c r="L297" s="142"/>
      <c r="M297" s="142"/>
      <c r="N297" s="142"/>
      <c r="O297" s="142"/>
      <c r="P297" s="142"/>
      <c r="Q297" s="142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</row>
    <row r="298" spans="1:30" x14ac:dyDescent="0.2">
      <c r="A298" s="61" t="s">
        <v>453</v>
      </c>
      <c r="B298" s="48" t="s">
        <v>39</v>
      </c>
      <c r="C298" s="67" t="s">
        <v>187</v>
      </c>
      <c r="D298" s="48" t="s">
        <v>190</v>
      </c>
      <c r="E298" s="143">
        <v>1</v>
      </c>
      <c r="F298" s="63" t="s">
        <v>440</v>
      </c>
      <c r="G298" s="136">
        <v>0</v>
      </c>
      <c r="H298" s="136">
        <v>551.09</v>
      </c>
      <c r="I298" s="136">
        <v>2204.36</v>
      </c>
      <c r="J298" s="137">
        <f t="shared" si="4"/>
        <v>2755.4500000000003</v>
      </c>
      <c r="K298" s="138"/>
      <c r="L298" s="138"/>
      <c r="M298" s="138"/>
      <c r="N298" s="138"/>
      <c r="O298" s="138"/>
      <c r="P298" s="138"/>
      <c r="Q298" s="138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</row>
    <row r="299" spans="1:30" x14ac:dyDescent="0.2">
      <c r="A299" s="61" t="s">
        <v>453</v>
      </c>
      <c r="B299" s="48" t="s">
        <v>39</v>
      </c>
      <c r="C299" s="67" t="s">
        <v>345</v>
      </c>
      <c r="D299" s="48" t="s">
        <v>190</v>
      </c>
      <c r="E299" s="143">
        <v>1</v>
      </c>
      <c r="F299" s="63" t="s">
        <v>441</v>
      </c>
      <c r="G299" s="136">
        <v>0</v>
      </c>
      <c r="H299" s="136">
        <v>551.09</v>
      </c>
      <c r="I299" s="136">
        <v>2204.36</v>
      </c>
      <c r="J299" s="137">
        <f t="shared" si="4"/>
        <v>2755.4500000000003</v>
      </c>
      <c r="K299" s="138"/>
      <c r="L299" s="138"/>
      <c r="M299" s="138"/>
      <c r="N299" s="138"/>
      <c r="O299" s="138"/>
      <c r="P299" s="138"/>
      <c r="Q299" s="13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61" t="s">
        <v>453</v>
      </c>
      <c r="B300" s="48" t="s">
        <v>39</v>
      </c>
      <c r="C300" s="101" t="s">
        <v>191</v>
      </c>
      <c r="D300" s="48" t="s">
        <v>190</v>
      </c>
      <c r="E300" s="143">
        <v>1</v>
      </c>
      <c r="F300" s="87" t="s">
        <v>559</v>
      </c>
      <c r="G300" s="136">
        <v>0</v>
      </c>
      <c r="H300" s="136">
        <v>551.09</v>
      </c>
      <c r="I300" s="136">
        <v>2204.36</v>
      </c>
      <c r="J300" s="137">
        <f t="shared" si="4"/>
        <v>2755.4500000000003</v>
      </c>
      <c r="K300" s="138"/>
      <c r="L300" s="138"/>
      <c r="M300" s="138"/>
      <c r="N300" s="138"/>
      <c r="O300" s="138"/>
      <c r="P300" s="138"/>
      <c r="Q300" s="13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61" t="s">
        <v>454</v>
      </c>
      <c r="B301" s="48" t="s">
        <v>39</v>
      </c>
      <c r="C301" s="67" t="s">
        <v>257</v>
      </c>
      <c r="D301" s="48" t="s">
        <v>190</v>
      </c>
      <c r="E301" s="143">
        <v>1</v>
      </c>
      <c r="F301" s="63" t="s">
        <v>443</v>
      </c>
      <c r="G301" s="136">
        <v>0</v>
      </c>
      <c r="H301" s="136">
        <v>551.09</v>
      </c>
      <c r="I301" s="136">
        <v>2204.36</v>
      </c>
      <c r="J301" s="137">
        <f t="shared" si="4"/>
        <v>2755.4500000000003</v>
      </c>
      <c r="K301" s="138"/>
      <c r="L301" s="138"/>
      <c r="M301" s="138"/>
      <c r="N301" s="138"/>
      <c r="O301" s="138"/>
      <c r="P301" s="138"/>
      <c r="Q301" s="13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61" t="s">
        <v>455</v>
      </c>
      <c r="B302" s="48" t="s">
        <v>35</v>
      </c>
      <c r="C302" s="67" t="s">
        <v>257</v>
      </c>
      <c r="D302" s="48" t="s">
        <v>190</v>
      </c>
      <c r="E302" s="143">
        <v>1</v>
      </c>
      <c r="F302" s="63" t="s">
        <v>444</v>
      </c>
      <c r="G302" s="136">
        <v>0</v>
      </c>
      <c r="H302" s="136">
        <v>1030.1099999999999</v>
      </c>
      <c r="I302" s="136">
        <v>4120.43</v>
      </c>
      <c r="J302" s="137">
        <f t="shared" si="4"/>
        <v>5150.54</v>
      </c>
      <c r="K302" s="138"/>
      <c r="L302" s="138"/>
      <c r="M302" s="138"/>
      <c r="N302" s="138"/>
      <c r="O302" s="138"/>
      <c r="P302" s="138"/>
      <c r="Q302" s="13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61" t="s">
        <v>456</v>
      </c>
      <c r="B303" s="48" t="s">
        <v>35</v>
      </c>
      <c r="C303" s="67" t="s">
        <v>388</v>
      </c>
      <c r="D303" s="48" t="s">
        <v>190</v>
      </c>
      <c r="E303" s="143">
        <v>1</v>
      </c>
      <c r="F303" s="63" t="s">
        <v>445</v>
      </c>
      <c r="G303" s="136">
        <v>0</v>
      </c>
      <c r="H303" s="136">
        <v>1030.1099999999999</v>
      </c>
      <c r="I303" s="136">
        <v>4120.43</v>
      </c>
      <c r="J303" s="137">
        <f t="shared" si="4"/>
        <v>5150.54</v>
      </c>
      <c r="K303" s="138"/>
      <c r="L303" s="138"/>
      <c r="M303" s="138"/>
      <c r="N303" s="138"/>
      <c r="O303" s="138"/>
      <c r="P303" s="138"/>
      <c r="Q303" s="13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61" t="s">
        <v>457</v>
      </c>
      <c r="B304" s="48" t="s">
        <v>39</v>
      </c>
      <c r="C304" s="67" t="s">
        <v>188</v>
      </c>
      <c r="D304" s="48" t="s">
        <v>190</v>
      </c>
      <c r="E304" s="143">
        <v>1</v>
      </c>
      <c r="F304" s="63" t="s">
        <v>446</v>
      </c>
      <c r="G304" s="136">
        <v>0</v>
      </c>
      <c r="H304" s="136">
        <v>551.09</v>
      </c>
      <c r="I304" s="136">
        <v>2204.36</v>
      </c>
      <c r="J304" s="137">
        <f t="shared" si="4"/>
        <v>2755.4500000000003</v>
      </c>
      <c r="K304" s="138"/>
      <c r="L304" s="138"/>
      <c r="M304" s="138"/>
      <c r="N304" s="138"/>
      <c r="O304" s="138"/>
      <c r="P304" s="138"/>
      <c r="Q304" s="13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61" t="s">
        <v>458</v>
      </c>
      <c r="B305" s="48" t="s">
        <v>39</v>
      </c>
      <c r="C305" s="67" t="s">
        <v>188</v>
      </c>
      <c r="D305" s="48" t="s">
        <v>190</v>
      </c>
      <c r="E305" s="143">
        <v>1</v>
      </c>
      <c r="F305" s="63" t="s">
        <v>447</v>
      </c>
      <c r="G305" s="136">
        <v>0</v>
      </c>
      <c r="H305" s="136">
        <v>551.09</v>
      </c>
      <c r="I305" s="136">
        <v>2204.36</v>
      </c>
      <c r="J305" s="137">
        <f t="shared" si="4"/>
        <v>2755.4500000000003</v>
      </c>
      <c r="K305" s="138"/>
      <c r="L305" s="138"/>
      <c r="M305" s="138"/>
      <c r="N305" s="138"/>
      <c r="O305" s="138"/>
      <c r="P305" s="138"/>
      <c r="Q305" s="13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61" t="s">
        <v>397</v>
      </c>
      <c r="B306" s="48" t="s">
        <v>39</v>
      </c>
      <c r="C306" s="67" t="s">
        <v>188</v>
      </c>
      <c r="D306" s="48" t="s">
        <v>190</v>
      </c>
      <c r="E306" s="143">
        <v>1</v>
      </c>
      <c r="F306" s="87" t="s">
        <v>571</v>
      </c>
      <c r="G306" s="136">
        <v>0</v>
      </c>
      <c r="H306" s="136">
        <v>551.09</v>
      </c>
      <c r="I306" s="136">
        <v>2204.36</v>
      </c>
      <c r="J306" s="137">
        <f t="shared" si="4"/>
        <v>2755.4500000000003</v>
      </c>
      <c r="K306" s="138"/>
      <c r="L306" s="138"/>
      <c r="M306" s="138"/>
      <c r="N306" s="138"/>
      <c r="O306" s="138"/>
      <c r="P306" s="138"/>
      <c r="Q306" s="13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62" t="s">
        <v>192</v>
      </c>
      <c r="B307" s="48" t="s">
        <v>39</v>
      </c>
      <c r="C307" s="68" t="s">
        <v>192</v>
      </c>
      <c r="D307" s="48" t="s">
        <v>192</v>
      </c>
      <c r="E307" s="143">
        <v>1</v>
      </c>
      <c r="F307" s="64" t="s">
        <v>192</v>
      </c>
      <c r="G307" s="136">
        <v>0</v>
      </c>
      <c r="H307" s="136">
        <v>0</v>
      </c>
      <c r="I307" s="136">
        <v>0</v>
      </c>
      <c r="J307" s="137">
        <v>0</v>
      </c>
      <c r="K307" s="138"/>
      <c r="L307" s="138"/>
      <c r="M307" s="138"/>
      <c r="N307" s="138"/>
      <c r="O307" s="138"/>
      <c r="P307" s="138"/>
      <c r="Q307" s="13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62" t="s">
        <v>192</v>
      </c>
      <c r="B308" s="48" t="s">
        <v>39</v>
      </c>
      <c r="C308" s="68" t="s">
        <v>192</v>
      </c>
      <c r="D308" s="48" t="s">
        <v>192</v>
      </c>
      <c r="E308" s="143">
        <v>1</v>
      </c>
      <c r="F308" s="172" t="s">
        <v>192</v>
      </c>
      <c r="G308" s="136">
        <v>0</v>
      </c>
      <c r="H308" s="136">
        <v>0</v>
      </c>
      <c r="I308" s="136">
        <v>0</v>
      </c>
      <c r="J308" s="137">
        <f t="shared" si="4"/>
        <v>0</v>
      </c>
      <c r="K308" s="138"/>
      <c r="L308" s="138"/>
      <c r="M308" s="138"/>
      <c r="N308" s="138"/>
      <c r="O308" s="138"/>
      <c r="P308" s="138"/>
      <c r="Q308" s="13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61" t="s">
        <v>454</v>
      </c>
      <c r="B309" s="48" t="s">
        <v>39</v>
      </c>
      <c r="C309" s="67" t="s">
        <v>295</v>
      </c>
      <c r="D309" s="48" t="s">
        <v>190</v>
      </c>
      <c r="E309" s="143">
        <v>1</v>
      </c>
      <c r="F309" s="63" t="s">
        <v>450</v>
      </c>
      <c r="G309" s="136">
        <v>0</v>
      </c>
      <c r="H309" s="136">
        <v>551.09</v>
      </c>
      <c r="I309" s="136">
        <v>2204.36</v>
      </c>
      <c r="J309" s="137">
        <f t="shared" si="4"/>
        <v>2755.4500000000003</v>
      </c>
      <c r="K309" s="138"/>
      <c r="L309" s="138"/>
      <c r="M309" s="138"/>
      <c r="N309" s="138"/>
      <c r="O309" s="138"/>
      <c r="P309" s="138"/>
      <c r="Q309" s="13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61" t="s">
        <v>460</v>
      </c>
      <c r="B310" s="48" t="s">
        <v>39</v>
      </c>
      <c r="C310" s="67" t="s">
        <v>186</v>
      </c>
      <c r="D310" s="48" t="s">
        <v>190</v>
      </c>
      <c r="E310" s="143">
        <v>1</v>
      </c>
      <c r="F310" s="63" t="s">
        <v>451</v>
      </c>
      <c r="G310" s="136">
        <v>0</v>
      </c>
      <c r="H310" s="136">
        <v>551.09</v>
      </c>
      <c r="I310" s="136">
        <v>2204.36</v>
      </c>
      <c r="J310" s="137">
        <f t="shared" si="4"/>
        <v>2755.4500000000003</v>
      </c>
      <c r="K310" s="138"/>
      <c r="L310" s="138"/>
      <c r="M310" s="138"/>
      <c r="N310" s="138"/>
      <c r="O310" s="138"/>
      <c r="P310" s="138"/>
      <c r="Q310" s="13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126" t="s">
        <v>397</v>
      </c>
      <c r="B311" s="48" t="s">
        <v>39</v>
      </c>
      <c r="C311" s="101" t="s">
        <v>191</v>
      </c>
      <c r="D311" s="48" t="s">
        <v>190</v>
      </c>
      <c r="E311" s="143">
        <v>1</v>
      </c>
      <c r="F311" s="63" t="s">
        <v>461</v>
      </c>
      <c r="G311" s="136">
        <v>0</v>
      </c>
      <c r="H311" s="136">
        <v>551.09</v>
      </c>
      <c r="I311" s="136">
        <v>2204.36</v>
      </c>
      <c r="J311" s="137">
        <f t="shared" si="4"/>
        <v>2755.4500000000003</v>
      </c>
      <c r="K311" s="138"/>
      <c r="L311" s="138"/>
      <c r="M311" s="138"/>
      <c r="N311" s="138"/>
      <c r="O311" s="138"/>
      <c r="P311" s="138"/>
      <c r="Q311" s="13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x14ac:dyDescent="0.2">
      <c r="A312" s="61" t="s">
        <v>460</v>
      </c>
      <c r="B312" s="48" t="s">
        <v>39</v>
      </c>
      <c r="C312" s="67" t="s">
        <v>472</v>
      </c>
      <c r="D312" s="48" t="s">
        <v>190</v>
      </c>
      <c r="E312" s="143">
        <v>1</v>
      </c>
      <c r="F312" s="63" t="s">
        <v>452</v>
      </c>
      <c r="G312" s="136">
        <v>0</v>
      </c>
      <c r="H312" s="136">
        <v>551.09</v>
      </c>
      <c r="I312" s="136">
        <v>2204.36</v>
      </c>
      <c r="J312" s="137">
        <f t="shared" si="4"/>
        <v>2755.4500000000003</v>
      </c>
      <c r="K312" s="138"/>
      <c r="L312" s="138"/>
      <c r="M312" s="138"/>
      <c r="N312" s="138"/>
      <c r="O312" s="138"/>
      <c r="P312" s="138"/>
      <c r="Q312" s="138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s="106" customFormat="1" x14ac:dyDescent="0.2">
      <c r="A313" s="110" t="s">
        <v>535</v>
      </c>
      <c r="B313" s="67" t="s">
        <v>41</v>
      </c>
      <c r="C313" s="67" t="s">
        <v>186</v>
      </c>
      <c r="D313" s="67" t="s">
        <v>190</v>
      </c>
      <c r="E313" s="144">
        <v>1</v>
      </c>
      <c r="F313" s="102" t="s">
        <v>536</v>
      </c>
      <c r="G313" s="140">
        <v>0</v>
      </c>
      <c r="H313" s="140">
        <v>339.13</v>
      </c>
      <c r="I313" s="140">
        <v>1356.53</v>
      </c>
      <c r="J313" s="141">
        <f t="shared" si="4"/>
        <v>1695.6599999999999</v>
      </c>
      <c r="K313" s="142"/>
      <c r="L313" s="142"/>
      <c r="M313" s="142"/>
      <c r="N313" s="142"/>
      <c r="O313" s="142"/>
      <c r="P313" s="142"/>
      <c r="Q313" s="142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5"/>
      <c r="AD313" s="105"/>
    </row>
    <row r="314" spans="1:30" s="80" customFormat="1" x14ac:dyDescent="0.2">
      <c r="A314" s="85" t="s">
        <v>549</v>
      </c>
      <c r="B314" s="145" t="s">
        <v>41</v>
      </c>
      <c r="C314" s="84" t="s">
        <v>188</v>
      </c>
      <c r="D314" s="145" t="s">
        <v>190</v>
      </c>
      <c r="E314" s="146">
        <v>1</v>
      </c>
      <c r="F314" s="86" t="s">
        <v>550</v>
      </c>
      <c r="G314" s="147">
        <v>0</v>
      </c>
      <c r="H314" s="147">
        <v>339.13</v>
      </c>
      <c r="I314" s="147">
        <v>1356.53</v>
      </c>
      <c r="J314" s="148">
        <f t="shared" si="4"/>
        <v>1695.6599999999999</v>
      </c>
      <c r="K314" s="149"/>
      <c r="L314" s="149"/>
      <c r="M314" s="149"/>
      <c r="N314" s="149"/>
      <c r="O314" s="149"/>
      <c r="P314" s="149"/>
      <c r="Q314" s="14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</row>
    <row r="315" spans="1:30" x14ac:dyDescent="0.2">
      <c r="A315" s="62" t="s">
        <v>192</v>
      </c>
      <c r="B315" s="48" t="s">
        <v>41</v>
      </c>
      <c r="C315" s="68" t="s">
        <v>192</v>
      </c>
      <c r="D315" s="48" t="s">
        <v>192</v>
      </c>
      <c r="E315" s="143">
        <v>1</v>
      </c>
      <c r="F315" s="64" t="s">
        <v>192</v>
      </c>
      <c r="G315" s="136">
        <v>0</v>
      </c>
      <c r="H315" s="147">
        <v>0</v>
      </c>
      <c r="I315" s="147">
        <v>0</v>
      </c>
      <c r="J315" s="137">
        <f t="shared" si="4"/>
        <v>0</v>
      </c>
      <c r="K315" s="138"/>
      <c r="L315" s="138"/>
      <c r="M315" s="138"/>
      <c r="N315" s="138"/>
      <c r="O315" s="138"/>
      <c r="P315" s="138"/>
      <c r="Q315" s="13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126" t="s">
        <v>567</v>
      </c>
      <c r="B316" s="48" t="s">
        <v>41</v>
      </c>
      <c r="C316" s="101" t="s">
        <v>188</v>
      </c>
      <c r="D316" s="48" t="s">
        <v>190</v>
      </c>
      <c r="E316" s="143">
        <v>1</v>
      </c>
      <c r="F316" s="87" t="s">
        <v>566</v>
      </c>
      <c r="G316" s="136">
        <v>0</v>
      </c>
      <c r="H316" s="147">
        <v>339.13</v>
      </c>
      <c r="I316" s="147">
        <v>1356.53</v>
      </c>
      <c r="J316" s="137">
        <f t="shared" si="4"/>
        <v>1695.6599999999999</v>
      </c>
      <c r="K316" s="138"/>
      <c r="L316" s="138"/>
      <c r="M316" s="138"/>
      <c r="N316" s="138"/>
      <c r="O316" s="138"/>
      <c r="P316" s="138"/>
      <c r="Q316" s="13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62" t="s">
        <v>192</v>
      </c>
      <c r="B317" s="48" t="s">
        <v>41</v>
      </c>
      <c r="C317" s="68" t="s">
        <v>192</v>
      </c>
      <c r="D317" s="48" t="s">
        <v>192</v>
      </c>
      <c r="E317" s="143">
        <v>1</v>
      </c>
      <c r="F317" s="64" t="s">
        <v>192</v>
      </c>
      <c r="G317" s="136">
        <v>0</v>
      </c>
      <c r="H317" s="136">
        <v>0</v>
      </c>
      <c r="I317" s="136">
        <v>0</v>
      </c>
      <c r="J317" s="137">
        <f t="shared" si="4"/>
        <v>0</v>
      </c>
      <c r="K317" s="138"/>
      <c r="L317" s="138"/>
      <c r="M317" s="138"/>
      <c r="N317" s="138"/>
      <c r="O317" s="138"/>
      <c r="P317" s="138"/>
      <c r="Q317" s="13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61" t="s">
        <v>467</v>
      </c>
      <c r="B318" s="48" t="s">
        <v>41</v>
      </c>
      <c r="C318" s="67" t="s">
        <v>187</v>
      </c>
      <c r="D318" s="48" t="s">
        <v>190</v>
      </c>
      <c r="E318" s="143">
        <v>1</v>
      </c>
      <c r="F318" s="63" t="s">
        <v>462</v>
      </c>
      <c r="G318" s="136">
        <v>0</v>
      </c>
      <c r="H318" s="147">
        <v>339.13</v>
      </c>
      <c r="I318" s="147">
        <v>1356.53</v>
      </c>
      <c r="J318" s="137">
        <f t="shared" si="4"/>
        <v>1695.6599999999999</v>
      </c>
      <c r="K318" s="138"/>
      <c r="L318" s="138"/>
      <c r="M318" s="138"/>
      <c r="N318" s="138"/>
      <c r="O318" s="138"/>
      <c r="P318" s="138"/>
      <c r="Q318" s="13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61" t="s">
        <v>456</v>
      </c>
      <c r="B319" s="48" t="s">
        <v>41</v>
      </c>
      <c r="C319" s="67" t="s">
        <v>472</v>
      </c>
      <c r="D319" s="48" t="s">
        <v>190</v>
      </c>
      <c r="E319" s="143">
        <v>1</v>
      </c>
      <c r="F319" s="63" t="s">
        <v>463</v>
      </c>
      <c r="G319" s="136">
        <v>0</v>
      </c>
      <c r="H319" s="147">
        <v>339.13</v>
      </c>
      <c r="I319" s="147">
        <v>1356.53</v>
      </c>
      <c r="J319" s="137">
        <f t="shared" si="4"/>
        <v>1695.6599999999999</v>
      </c>
      <c r="K319" s="138"/>
      <c r="L319" s="138"/>
      <c r="M319" s="138"/>
      <c r="N319" s="138"/>
      <c r="O319" s="138"/>
      <c r="P319" s="138"/>
      <c r="Q319" s="13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61" t="s">
        <v>456</v>
      </c>
      <c r="B320" s="48" t="s">
        <v>41</v>
      </c>
      <c r="C320" s="67" t="s">
        <v>188</v>
      </c>
      <c r="D320" s="48" t="s">
        <v>190</v>
      </c>
      <c r="E320" s="143">
        <v>1</v>
      </c>
      <c r="F320" s="63" t="s">
        <v>464</v>
      </c>
      <c r="G320" s="136">
        <v>0</v>
      </c>
      <c r="H320" s="147">
        <v>339.13</v>
      </c>
      <c r="I320" s="147">
        <v>1356.53</v>
      </c>
      <c r="J320" s="137">
        <f t="shared" si="4"/>
        <v>1695.6599999999999</v>
      </c>
      <c r="K320" s="138"/>
      <c r="L320" s="138"/>
      <c r="M320" s="138"/>
      <c r="N320" s="138"/>
      <c r="O320" s="138"/>
      <c r="P320" s="138"/>
      <c r="Q320" s="13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62" t="s">
        <v>192</v>
      </c>
      <c r="B321" s="48" t="s">
        <v>41</v>
      </c>
      <c r="C321" s="68" t="s">
        <v>192</v>
      </c>
      <c r="D321" s="48" t="s">
        <v>192</v>
      </c>
      <c r="E321" s="143">
        <v>1</v>
      </c>
      <c r="F321" s="64" t="s">
        <v>192</v>
      </c>
      <c r="G321" s="136">
        <v>0</v>
      </c>
      <c r="H321" s="136">
        <v>0</v>
      </c>
      <c r="I321" s="136">
        <v>0</v>
      </c>
      <c r="J321" s="137">
        <f t="shared" si="4"/>
        <v>0</v>
      </c>
      <c r="K321" s="138"/>
      <c r="L321" s="138"/>
      <c r="M321" s="138"/>
      <c r="N321" s="138"/>
      <c r="O321" s="138"/>
      <c r="P321" s="138"/>
      <c r="Q321" s="13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62" t="s">
        <v>192</v>
      </c>
      <c r="B322" s="48" t="s">
        <v>41</v>
      </c>
      <c r="C322" s="68" t="s">
        <v>192</v>
      </c>
      <c r="D322" s="48" t="s">
        <v>192</v>
      </c>
      <c r="E322" s="143">
        <v>1</v>
      </c>
      <c r="F322" s="64" t="s">
        <v>192</v>
      </c>
      <c r="G322" s="136">
        <v>0</v>
      </c>
      <c r="H322" s="136">
        <v>0</v>
      </c>
      <c r="I322" s="136">
        <v>0</v>
      </c>
      <c r="J322" s="137">
        <f t="shared" si="4"/>
        <v>0</v>
      </c>
      <c r="K322" s="138"/>
      <c r="L322" s="138"/>
      <c r="M322" s="138"/>
      <c r="N322" s="138"/>
      <c r="O322" s="138"/>
      <c r="P322" s="138"/>
      <c r="Q322" s="13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x14ac:dyDescent="0.2">
      <c r="A323" s="61" t="s">
        <v>460</v>
      </c>
      <c r="B323" s="48" t="s">
        <v>41</v>
      </c>
      <c r="C323" s="67" t="s">
        <v>473</v>
      </c>
      <c r="D323" s="48" t="s">
        <v>190</v>
      </c>
      <c r="E323" s="143">
        <v>1</v>
      </c>
      <c r="F323" s="63" t="s">
        <v>465</v>
      </c>
      <c r="G323" s="136">
        <v>0</v>
      </c>
      <c r="H323" s="147">
        <v>339.13</v>
      </c>
      <c r="I323" s="147">
        <v>1356.53</v>
      </c>
      <c r="J323" s="137">
        <f t="shared" si="4"/>
        <v>1695.6599999999999</v>
      </c>
      <c r="K323" s="138"/>
      <c r="L323" s="138"/>
      <c r="M323" s="138"/>
      <c r="N323" s="138"/>
      <c r="O323" s="138"/>
      <c r="P323" s="138"/>
      <c r="Q323" s="138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s="80" customFormat="1" x14ac:dyDescent="0.2">
      <c r="A324" s="172" t="s">
        <v>192</v>
      </c>
      <c r="B324" s="145" t="s">
        <v>43</v>
      </c>
      <c r="C324" s="173" t="s">
        <v>192</v>
      </c>
      <c r="D324" s="145" t="s">
        <v>192</v>
      </c>
      <c r="E324" s="146">
        <v>1</v>
      </c>
      <c r="F324" s="172" t="s">
        <v>192</v>
      </c>
      <c r="G324" s="147">
        <v>0</v>
      </c>
      <c r="H324" s="147">
        <v>0</v>
      </c>
      <c r="I324" s="147">
        <v>0</v>
      </c>
      <c r="J324" s="148">
        <f t="shared" si="4"/>
        <v>0</v>
      </c>
      <c r="K324" s="149"/>
      <c r="L324" s="149"/>
      <c r="M324" s="149"/>
      <c r="N324" s="149"/>
      <c r="O324" s="149"/>
      <c r="P324" s="149"/>
      <c r="Q324" s="14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</row>
    <row r="325" spans="1:30" x14ac:dyDescent="0.2">
      <c r="A325" s="64" t="s">
        <v>192</v>
      </c>
      <c r="B325" s="48" t="s">
        <v>43</v>
      </c>
      <c r="C325" s="52" t="s">
        <v>192</v>
      </c>
      <c r="D325" s="48" t="s">
        <v>192</v>
      </c>
      <c r="E325" s="143">
        <v>1</v>
      </c>
      <c r="F325" s="64" t="s">
        <v>192</v>
      </c>
      <c r="G325" s="136">
        <v>0</v>
      </c>
      <c r="H325" s="136">
        <v>0</v>
      </c>
      <c r="I325" s="136">
        <v>0</v>
      </c>
      <c r="J325" s="137">
        <f t="shared" si="4"/>
        <v>0</v>
      </c>
      <c r="K325" s="138"/>
      <c r="L325" s="138"/>
      <c r="M325" s="138"/>
      <c r="N325" s="138"/>
      <c r="O325" s="138"/>
      <c r="P325" s="138"/>
      <c r="Q325" s="13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64" t="s">
        <v>192</v>
      </c>
      <c r="B326" s="48" t="s">
        <v>43</v>
      </c>
      <c r="C326" s="52" t="s">
        <v>192</v>
      </c>
      <c r="D326" s="48" t="s">
        <v>192</v>
      </c>
      <c r="E326" s="143">
        <v>1</v>
      </c>
      <c r="F326" s="64" t="s">
        <v>192</v>
      </c>
      <c r="G326" s="136">
        <v>0</v>
      </c>
      <c r="H326" s="136">
        <v>0</v>
      </c>
      <c r="I326" s="136">
        <v>0</v>
      </c>
      <c r="J326" s="137">
        <f t="shared" si="4"/>
        <v>0</v>
      </c>
      <c r="K326" s="138"/>
      <c r="L326" s="138"/>
      <c r="M326" s="138"/>
      <c r="N326" s="138"/>
      <c r="O326" s="138"/>
      <c r="P326" s="138"/>
      <c r="Q326" s="13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61" t="s">
        <v>469</v>
      </c>
      <c r="B327" s="48" t="s">
        <v>43</v>
      </c>
      <c r="C327" s="48" t="s">
        <v>185</v>
      </c>
      <c r="D327" s="48" t="s">
        <v>190</v>
      </c>
      <c r="E327" s="143">
        <v>1</v>
      </c>
      <c r="F327" s="63" t="s">
        <v>468</v>
      </c>
      <c r="G327" s="136">
        <v>0</v>
      </c>
      <c r="H327" s="140">
        <v>296.74</v>
      </c>
      <c r="I327" s="140">
        <v>1186.96</v>
      </c>
      <c r="J327" s="137">
        <f t="shared" si="4"/>
        <v>1483.7</v>
      </c>
      <c r="K327" s="138"/>
      <c r="L327" s="138"/>
      <c r="M327" s="138"/>
      <c r="N327" s="138"/>
      <c r="O327" s="138"/>
      <c r="P327" s="138"/>
      <c r="Q327" s="13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x14ac:dyDescent="0.2">
      <c r="A328" s="64" t="s">
        <v>192</v>
      </c>
      <c r="B328" s="48" t="s">
        <v>43</v>
      </c>
      <c r="C328" s="52" t="s">
        <v>192</v>
      </c>
      <c r="D328" s="48" t="s">
        <v>192</v>
      </c>
      <c r="E328" s="143">
        <v>1</v>
      </c>
      <c r="F328" s="64" t="s">
        <v>192</v>
      </c>
      <c r="G328" s="136">
        <v>0</v>
      </c>
      <c r="H328" s="136">
        <v>0</v>
      </c>
      <c r="I328" s="136">
        <v>0</v>
      </c>
      <c r="J328" s="137">
        <f t="shared" ref="J328" si="5">SUM(G328:I328)</f>
        <v>0</v>
      </c>
      <c r="K328" s="138"/>
      <c r="L328" s="138"/>
      <c r="M328" s="138"/>
      <c r="N328" s="138"/>
      <c r="O328" s="138"/>
      <c r="P328" s="138"/>
      <c r="Q328" s="13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45" x14ac:dyDescent="0.2">
      <c r="A329" s="41" t="s">
        <v>13</v>
      </c>
      <c r="B329" s="41" t="s">
        <v>14</v>
      </c>
      <c r="C329" s="21" t="s">
        <v>15</v>
      </c>
      <c r="D329" s="21" t="s">
        <v>16</v>
      </c>
      <c r="E329" s="21" t="s">
        <v>17</v>
      </c>
      <c r="F329" s="151"/>
      <c r="G329" s="21" t="s">
        <v>18</v>
      </c>
      <c r="H329" s="21" t="s">
        <v>19</v>
      </c>
      <c r="I329" s="21" t="s">
        <v>20</v>
      </c>
      <c r="J329" s="21" t="s">
        <v>21</v>
      </c>
      <c r="K329" s="138"/>
      <c r="L329" s="138"/>
      <c r="M329" s="138"/>
      <c r="N329" s="138"/>
      <c r="O329" s="138"/>
      <c r="P329" s="138"/>
      <c r="Q329" s="138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x14ac:dyDescent="0.2">
      <c r="A330" s="152" t="s">
        <v>22</v>
      </c>
      <c r="B330" s="135" t="s">
        <v>23</v>
      </c>
      <c r="C330" s="153">
        <f>SUMIFS($E$7:$E$328,$B$7:$B$328,"DAS",$D$7:$D$328,"&lt;&gt;VAGO")</f>
        <v>1</v>
      </c>
      <c r="D330" s="153">
        <f>SUMIFS($E$7:$E$328,$B$7:$B$328,"DAS",$D$7:$D$328,"VAGO")</f>
        <v>0</v>
      </c>
      <c r="E330" s="153">
        <f t="shared" ref="E330:E340" si="6">C330+D330</f>
        <v>1</v>
      </c>
      <c r="F330" s="154"/>
      <c r="G330" s="18">
        <f>SUMIF($B$7:$B$328,"DAS",$G$7:$G$328)</f>
        <v>0</v>
      </c>
      <c r="H330" s="18">
        <f>SUMIF($B$7:$B$328,"DAS",$H$7:$H$328)</f>
        <v>0</v>
      </c>
      <c r="I330" s="18">
        <f>SUMIF($B$7:$B$328,"DAS",$I$7:$I$328)</f>
        <v>18810</v>
      </c>
      <c r="J330" s="18">
        <f>SUMIF($B$7:$B$328,"DAS",$J$7:$J$328)</f>
        <v>18810</v>
      </c>
      <c r="K330" s="155"/>
      <c r="L330" s="155"/>
      <c r="M330" s="155"/>
      <c r="N330" s="155"/>
      <c r="O330" s="155"/>
      <c r="P330" s="155"/>
      <c r="Q330" s="155"/>
    </row>
    <row r="331" spans="1:30" x14ac:dyDescent="0.2">
      <c r="A331" s="152" t="s">
        <v>24</v>
      </c>
      <c r="B331" s="135" t="s">
        <v>25</v>
      </c>
      <c r="C331" s="153">
        <f>SUMIFS($E$7:$E$328,$B$7:$B$328,"DAS-1",$D$7:$D$328,"&lt;&gt;VAGO")</f>
        <v>5</v>
      </c>
      <c r="D331" s="153">
        <f>SUMIFS($E$7:$E$328,$B$7:$B$328,"DAS-1",$D$7:$D$328,"VAGO")</f>
        <v>1</v>
      </c>
      <c r="E331" s="153">
        <f t="shared" si="6"/>
        <v>6</v>
      </c>
      <c r="F331" s="156"/>
      <c r="G331" s="18">
        <f>SUMIF($B$7:$B$328,"DAS-1",$G$7:$G$328)</f>
        <v>0</v>
      </c>
      <c r="H331" s="18">
        <f>SUMIF($B$7:$B$328,"DAS-1",$H$7:$H$328)</f>
        <v>5720</v>
      </c>
      <c r="I331" s="18">
        <f>SUMIF($B$7:$B$328,"DAS-1",$I$7:$I$328)</f>
        <v>57200</v>
      </c>
      <c r="J331" s="18">
        <f>SUMIF($B$7:$B$328,"DAS-1",$J$7:$J$328)</f>
        <v>62920</v>
      </c>
      <c r="K331" s="155"/>
      <c r="L331" s="155"/>
      <c r="M331" s="155"/>
      <c r="N331" s="155"/>
      <c r="O331" s="155"/>
      <c r="P331" s="155"/>
      <c r="Q331" s="155"/>
    </row>
    <row r="332" spans="1:30" x14ac:dyDescent="0.2">
      <c r="A332" s="152" t="s">
        <v>26</v>
      </c>
      <c r="B332" s="135" t="s">
        <v>27</v>
      </c>
      <c r="C332" s="153">
        <f>SUMIFS($E$7:$E$328,$B$7:$B$328,"DAS-2",$D$7:$D$328,"&lt;&gt;VAGO")</f>
        <v>13</v>
      </c>
      <c r="D332" s="153">
        <f>SUMIFS($E$7:$E$328,$B$7:$B$328,"DAS-2",$D$7:$D$328,"VAGO")</f>
        <v>10</v>
      </c>
      <c r="E332" s="153">
        <f t="shared" si="6"/>
        <v>23</v>
      </c>
      <c r="F332" s="156"/>
      <c r="G332" s="18">
        <f>SUMIF($B$7:$B$328,"DAS-2",$G$7:$G$328)</f>
        <v>0</v>
      </c>
      <c r="H332" s="18">
        <f>SUMIF($B$7:$B$328,"DAS-2",$H$7:$H$328)</f>
        <v>24247.860000000004</v>
      </c>
      <c r="I332" s="18">
        <f>SUMIF($B$7:$B$328,"DAS-2",$I$7:$I$328)</f>
        <v>96991.309999999983</v>
      </c>
      <c r="J332" s="18">
        <f>SUMIF($B$7:$B$328,"DAS-2",$J$7:$J$328)</f>
        <v>121239.16999999997</v>
      </c>
      <c r="K332" s="155"/>
      <c r="L332" s="155"/>
      <c r="M332" s="155"/>
      <c r="N332" s="155"/>
      <c r="O332" s="155"/>
      <c r="P332" s="155"/>
      <c r="Q332" s="155"/>
    </row>
    <row r="333" spans="1:30" x14ac:dyDescent="0.2">
      <c r="A333" s="152" t="s">
        <v>28</v>
      </c>
      <c r="B333" s="135" t="s">
        <v>29</v>
      </c>
      <c r="C333" s="153">
        <f>SUMIFS($E$7:$E$328,$B$7:$B$328,"DAS-3",$D$7:$D$328,"&lt;&gt;VAGO")</f>
        <v>17</v>
      </c>
      <c r="D333" s="153">
        <f>SUMIFS($E$7:$E$328,$B$7:$B$328,"DAS-3",$D$7:$D$328,"VAGO")</f>
        <v>17</v>
      </c>
      <c r="E333" s="153">
        <f t="shared" si="6"/>
        <v>34</v>
      </c>
      <c r="F333" s="156"/>
      <c r="G333" s="18">
        <f>SUMIF($B$7:$B$328,"DAS-3",$G$7:$G$328)</f>
        <v>0</v>
      </c>
      <c r="H333" s="18">
        <f>SUMIF($B$7:$B$328,"DAS-3",$H$7:$H$328)</f>
        <v>25095.679999999997</v>
      </c>
      <c r="I333" s="18">
        <f>SUMIF($B$7:$B$328,"DAS-3",$I$7:$I$328)</f>
        <v>106656.63999999998</v>
      </c>
      <c r="J333" s="18">
        <f>SUMIF($B$7:$B$328,"DAS-3",$J$7:$J$328)</f>
        <v>131752.31999999995</v>
      </c>
      <c r="K333" s="155"/>
      <c r="L333" s="155"/>
      <c r="M333" s="155"/>
      <c r="N333" s="155"/>
      <c r="O333" s="155"/>
      <c r="P333" s="155"/>
      <c r="Q333" s="155"/>
    </row>
    <row r="334" spans="1:30" x14ac:dyDescent="0.2">
      <c r="A334" s="157" t="s">
        <v>30</v>
      </c>
      <c r="B334" s="135" t="s">
        <v>31</v>
      </c>
      <c r="C334" s="153">
        <f>SUMIFS($E$7:$E$328,$B$7:$B$328,"DAS-4",$D$7:$D$328,"&lt;&gt;VAGO")</f>
        <v>81</v>
      </c>
      <c r="D334" s="153">
        <f>SUMIFS($E$7:$E$328,$B$7:$B$328,"DAS-4",$D$7:$D$328,"VAGO")</f>
        <v>55</v>
      </c>
      <c r="E334" s="153">
        <f t="shared" si="6"/>
        <v>136</v>
      </c>
      <c r="F334" s="158"/>
      <c r="G334" s="18">
        <f>SUMIF($B$7:$B$328,"DAS-4",$G$7:$G$328)</f>
        <v>0</v>
      </c>
      <c r="H334" s="18">
        <f>SUMIF($B$7:$B$328,"DAS-4",$H$7:$H$328)</f>
        <v>118187.41999999988</v>
      </c>
      <c r="I334" s="18">
        <f>SUMIF($B$7:$B$328,"DAS-4",$I$7:$I$328)</f>
        <v>484278.47999999893</v>
      </c>
      <c r="J334" s="18">
        <f>SUMIF($B$7:$B$328,"DAS-4",$J$7:$J$328)</f>
        <v>602465.9000000013</v>
      </c>
      <c r="K334" s="155"/>
      <c r="L334" s="155"/>
      <c r="M334" s="155"/>
      <c r="N334" s="155"/>
      <c r="O334" s="155"/>
      <c r="P334" s="155"/>
      <c r="Q334" s="155"/>
    </row>
    <row r="335" spans="1:30" x14ac:dyDescent="0.2">
      <c r="A335" s="157" t="s">
        <v>32</v>
      </c>
      <c r="B335" s="135" t="s">
        <v>33</v>
      </c>
      <c r="C335" s="153">
        <f>SUMIFS($E$7:$E$328,$B$7:$B$328,"DAS-5",$D$7:$D$328,"&lt;&gt;VAGO")</f>
        <v>32</v>
      </c>
      <c r="D335" s="153">
        <f>SUMIFS($E$7:$E$328,$B$7:$B$328,"DAS-5",$D$7:$D$328,"VAGO")</f>
        <v>3</v>
      </c>
      <c r="E335" s="153">
        <f t="shared" si="6"/>
        <v>35</v>
      </c>
      <c r="F335" s="158"/>
      <c r="G335" s="18">
        <f>SUMIF($B$7:$B$328,"DAS-5",$G$7:$G$328)</f>
        <v>0</v>
      </c>
      <c r="H335" s="18">
        <f>SUMIF($B$7:$B$328,"DAS-5",$H$7:$H$328)</f>
        <v>36795.75999999998</v>
      </c>
      <c r="I335" s="18">
        <f>SUMIF($B$7:$B$328,"DAS-5",$I$7:$I$328)</f>
        <v>151930.87999999992</v>
      </c>
      <c r="J335" s="18">
        <f>SUMIF($B$7:$B$328,"DAS-5",$J$7:$J$328)</f>
        <v>188726.63999999993</v>
      </c>
      <c r="K335" s="155"/>
      <c r="L335" s="155"/>
      <c r="M335" s="155"/>
      <c r="N335" s="155"/>
      <c r="O335" s="155"/>
      <c r="P335" s="155"/>
      <c r="Q335" s="155"/>
    </row>
    <row r="336" spans="1:30" x14ac:dyDescent="0.2">
      <c r="A336" s="157" t="s">
        <v>34</v>
      </c>
      <c r="B336" s="135" t="s">
        <v>35</v>
      </c>
      <c r="C336" s="153">
        <f>SUMIFS($E$7:$E$328,$B$7:$B$328,"CAA-1",$D$7:$D$328,"&lt;&gt;VAGO")</f>
        <v>33</v>
      </c>
      <c r="D336" s="153">
        <f>SUMIFS($E$7:$E$328,$B$7:$B$328,"CAA-1",$D$7:$D$328,"VAGO")</f>
        <v>4</v>
      </c>
      <c r="E336" s="153">
        <f t="shared" si="6"/>
        <v>37</v>
      </c>
      <c r="F336" s="158"/>
      <c r="G336" s="18">
        <f>SUMIF($B$7:$B$328,"CAA-1",$G$7:$G$328)</f>
        <v>0</v>
      </c>
      <c r="H336" s="18">
        <f>SUMIF($B$7:$B$328,"CAA-1",$H$7:$H$328)</f>
        <v>32963.520000000011</v>
      </c>
      <c r="I336" s="18">
        <f>SUMIF($B$7:$B$328,"CAA-1",$I$7:$I$328)</f>
        <v>140094.61999999988</v>
      </c>
      <c r="J336" s="18">
        <f>SUMIF($B$7:$B$328,"CAA-1",$J$7:$J$328)</f>
        <v>173058.13999999998</v>
      </c>
      <c r="K336" s="155"/>
      <c r="L336" s="155"/>
      <c r="M336" s="155"/>
      <c r="N336" s="155"/>
      <c r="O336" s="155"/>
      <c r="P336" s="155"/>
      <c r="Q336" s="155"/>
    </row>
    <row r="337" spans="1:30" x14ac:dyDescent="0.2">
      <c r="A337" s="157" t="s">
        <v>36</v>
      </c>
      <c r="B337" s="135" t="s">
        <v>37</v>
      </c>
      <c r="C337" s="153">
        <f>SUMIFS($E$7:$E$328,$B$7:$B$328,"CAA-2",$D$7:$D$328,"&lt;&gt;VAGO")</f>
        <v>18</v>
      </c>
      <c r="D337" s="153">
        <f>SUMIFS($E$7:$E$328,$B$7:$B$328,"CAA-2",$D$7:$D$328,"VAGO")</f>
        <v>0</v>
      </c>
      <c r="E337" s="153">
        <f t="shared" si="6"/>
        <v>18</v>
      </c>
      <c r="F337" s="158"/>
      <c r="G337" s="18">
        <f>SUMIF($B$7:$B$328,"CAA-2",$G$7:$G$328)</f>
        <v>0</v>
      </c>
      <c r="H337" s="18">
        <f>SUMIF($B$7:$B$328,"CAA-2",$H$7:$H$328)</f>
        <v>12717.45</v>
      </c>
      <c r="I337" s="18">
        <f>SUMIF($B$7:$B$328,"CAA-2",$I$7:$I$328)</f>
        <v>61043.579999999987</v>
      </c>
      <c r="J337" s="18">
        <f>SUMIF($B$7:$B$328,"CAA-2",$J$7:$J$328)</f>
        <v>73761.03</v>
      </c>
      <c r="K337" s="155"/>
      <c r="L337" s="155"/>
      <c r="M337" s="155"/>
      <c r="N337" s="155"/>
      <c r="O337" s="155"/>
      <c r="P337" s="155"/>
      <c r="Q337" s="155"/>
    </row>
    <row r="338" spans="1:30" x14ac:dyDescent="0.2">
      <c r="A338" s="157" t="s">
        <v>38</v>
      </c>
      <c r="B338" s="135" t="s">
        <v>39</v>
      </c>
      <c r="C338" s="153">
        <f>SUMIFS($E$7:$E$328,$B$7:$B$328,"CAA-3",$D$7:$D$328,"&lt;&gt;VAGO")</f>
        <v>13</v>
      </c>
      <c r="D338" s="153">
        <f>SUMIFS($E$7:$E$328,$B$7:$B$328,"CAA-3",$D$7:$D$328,"VAGO")</f>
        <v>3</v>
      </c>
      <c r="E338" s="153">
        <f t="shared" si="6"/>
        <v>16</v>
      </c>
      <c r="F338" s="156"/>
      <c r="G338" s="18">
        <f>SUMIF($B$7:$B$328,"CAA-3",$G$7:$G$328)</f>
        <v>0</v>
      </c>
      <c r="H338" s="18">
        <f>SUMIF($B$7:$B$328,"CAA-3",$H$7:$H$328)</f>
        <v>7164.170000000001</v>
      </c>
      <c r="I338" s="18">
        <f>SUMIF($B$7:$B$328,"CAA-3",$I$7:$I$328)</f>
        <v>28656.680000000004</v>
      </c>
      <c r="J338" s="18">
        <f>SUMIF($B$7:$B$328,"CAA-3",$J$7:$J$328)</f>
        <v>35820.85</v>
      </c>
      <c r="K338" s="155"/>
      <c r="L338" s="155"/>
      <c r="M338" s="155"/>
      <c r="N338" s="155"/>
      <c r="O338" s="155"/>
      <c r="P338" s="155"/>
      <c r="Q338" s="155"/>
    </row>
    <row r="339" spans="1:30" x14ac:dyDescent="0.2">
      <c r="A339" s="157" t="s">
        <v>40</v>
      </c>
      <c r="B339" s="135" t="s">
        <v>41</v>
      </c>
      <c r="C339" s="153">
        <f>SUMIFS($E$7:$E$328,$B$7:$B$328,"CAA-4",$D$7:$D$328,"&lt;&gt;VAGO")</f>
        <v>7</v>
      </c>
      <c r="D339" s="153">
        <f>SUMIFS($E$7:$E$328,$B$7:$B$328,"CAA-4",$D$7:$D$328,"VAGO")</f>
        <v>4</v>
      </c>
      <c r="E339" s="153">
        <f t="shared" si="6"/>
        <v>11</v>
      </c>
      <c r="F339" s="156"/>
      <c r="G339" s="18">
        <f>SUMIF($B$7:$B$328,"CAA-4",$G$7:$G$328)</f>
        <v>0</v>
      </c>
      <c r="H339" s="18">
        <f>SUMIF($B$7:$B$328,"CAA-4",$H$7:$H$328)</f>
        <v>2373.9100000000003</v>
      </c>
      <c r="I339" s="18">
        <f>SUMIF($B$7:$B$328,"CAA-4",$I$7:$I$328)</f>
        <v>9495.7099999999991</v>
      </c>
      <c r="J339" s="18">
        <f>SUMIF($B$7:$B$328,"CAA-4",$J$7:$J$328)</f>
        <v>11869.619999999999</v>
      </c>
      <c r="K339" s="155"/>
      <c r="L339" s="155"/>
      <c r="M339" s="155"/>
      <c r="N339" s="155"/>
      <c r="O339" s="155"/>
      <c r="P339" s="155"/>
      <c r="Q339" s="155"/>
    </row>
    <row r="340" spans="1:30" x14ac:dyDescent="0.2">
      <c r="A340" s="157" t="s">
        <v>42</v>
      </c>
      <c r="B340" s="135" t="s">
        <v>43</v>
      </c>
      <c r="C340" s="153">
        <f>SUMIFS($E$7:$E$328,$B$7:$B$328,"CAA-5",$D$7:$D$328,"&lt;&gt;VAGO")</f>
        <v>1</v>
      </c>
      <c r="D340" s="153">
        <f>SUMIFS($E$7:$E$328,$B$7:$B$328,"CAA-5",$D$7:$D$328,"VAGO")</f>
        <v>4</v>
      </c>
      <c r="E340" s="153">
        <f t="shared" si="6"/>
        <v>5</v>
      </c>
      <c r="F340" s="156"/>
      <c r="G340" s="18">
        <f>SUMIF($B$7:$B$328,"CAA-5",$G$7:$G$328)</f>
        <v>0</v>
      </c>
      <c r="H340" s="18">
        <f>SUMIF($B$7:$B$328,"CAA-5",$H$7:$H$328)</f>
        <v>296.74</v>
      </c>
      <c r="I340" s="18">
        <f>SUMIF($B$7:$B$328,"CAA-5",$I$7:$I$328)</f>
        <v>1186.96</v>
      </c>
      <c r="J340" s="18">
        <f>SUMIF($B$7:$B$328,"CAA-5",$J$7:$J$328)</f>
        <v>1483.7</v>
      </c>
      <c r="K340" s="155"/>
      <c r="L340" s="155"/>
      <c r="M340" s="155"/>
      <c r="N340" s="155"/>
      <c r="O340" s="155"/>
      <c r="P340" s="155"/>
      <c r="Q340" s="155"/>
    </row>
    <row r="341" spans="1:30" x14ac:dyDescent="0.2">
      <c r="A341" s="41" t="s">
        <v>44</v>
      </c>
      <c r="B341" s="151"/>
      <c r="C341" s="21">
        <f t="shared" ref="C341:E341" si="7">SUM(C330:C338)</f>
        <v>213</v>
      </c>
      <c r="D341" s="21">
        <f t="shared" si="7"/>
        <v>93</v>
      </c>
      <c r="E341" s="21">
        <f t="shared" si="7"/>
        <v>306</v>
      </c>
      <c r="F341" s="151"/>
      <c r="G341" s="22">
        <f t="shared" ref="G341:J341" si="8">SUM(G330:G340)</f>
        <v>0</v>
      </c>
      <c r="H341" s="22">
        <f t="shared" si="8"/>
        <v>265562.50999999983</v>
      </c>
      <c r="I341" s="22">
        <f t="shared" si="8"/>
        <v>1156344.8599999987</v>
      </c>
      <c r="J341" s="22">
        <f t="shared" si="8"/>
        <v>1421907.3700000013</v>
      </c>
      <c r="K341" s="155"/>
      <c r="L341" s="155"/>
      <c r="M341" s="155"/>
      <c r="N341" s="155"/>
      <c r="O341" s="155"/>
      <c r="P341" s="155"/>
      <c r="Q341" s="155"/>
    </row>
    <row r="342" spans="1:30" ht="45.75" customHeight="1" x14ac:dyDescent="0.2">
      <c r="A342" s="155"/>
      <c r="B342" s="155"/>
      <c r="C342" s="155"/>
      <c r="D342" s="155"/>
      <c r="E342" s="155"/>
      <c r="F342" s="155"/>
      <c r="G342" s="155"/>
      <c r="H342" s="138"/>
      <c r="I342" s="138"/>
      <c r="J342" s="159"/>
      <c r="K342" s="155"/>
      <c r="L342" s="155"/>
      <c r="M342" s="155"/>
      <c r="N342" s="155"/>
      <c r="O342" s="155"/>
      <c r="P342" s="155"/>
      <c r="Q342" s="155"/>
    </row>
    <row r="343" spans="1:30" x14ac:dyDescent="0.2">
      <c r="A343" s="239" t="s">
        <v>45</v>
      </c>
      <c r="B343" s="232"/>
      <c r="C343" s="232"/>
      <c r="D343" s="232"/>
      <c r="E343" s="232"/>
      <c r="F343" s="232"/>
      <c r="G343" s="232"/>
      <c r="H343" s="232"/>
      <c r="I343" s="233"/>
      <c r="J343" s="155"/>
      <c r="K343" s="129"/>
      <c r="L343" s="155"/>
      <c r="M343" s="155"/>
      <c r="N343" s="155"/>
      <c r="O343" s="155"/>
      <c r="P343" s="155"/>
      <c r="Q343" s="155"/>
    </row>
    <row r="344" spans="1:30" ht="30" x14ac:dyDescent="0.2">
      <c r="A344" s="9" t="s">
        <v>46</v>
      </c>
      <c r="B344" s="9" t="s">
        <v>47</v>
      </c>
      <c r="C344" s="9" t="s">
        <v>48</v>
      </c>
      <c r="D344" s="9" t="s">
        <v>49</v>
      </c>
      <c r="E344" s="9" t="s">
        <v>50</v>
      </c>
      <c r="F344" s="9" t="s">
        <v>51</v>
      </c>
      <c r="G344" s="9" t="s">
        <v>52</v>
      </c>
      <c r="H344" s="9" t="s">
        <v>53</v>
      </c>
      <c r="I344" s="9" t="s">
        <v>54</v>
      </c>
      <c r="J344" s="160"/>
      <c r="K344" s="129"/>
      <c r="L344" s="160"/>
      <c r="M344" s="160"/>
      <c r="N344" s="160"/>
      <c r="O344" s="160"/>
      <c r="P344" s="160"/>
      <c r="Q344" s="160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</row>
    <row r="345" spans="1:30" x14ac:dyDescent="0.2">
      <c r="A345" s="63" t="s">
        <v>195</v>
      </c>
      <c r="B345" s="161" t="s">
        <v>64</v>
      </c>
      <c r="C345" s="48" t="s">
        <v>212</v>
      </c>
      <c r="D345" s="48" t="s">
        <v>189</v>
      </c>
      <c r="E345" s="135">
        <v>1</v>
      </c>
      <c r="F345" s="63" t="s">
        <v>470</v>
      </c>
      <c r="G345" s="136">
        <v>0</v>
      </c>
      <c r="H345" s="136">
        <v>7460.87</v>
      </c>
      <c r="I345" s="137">
        <f t="shared" ref="I345:I357" si="9">SUM(G345:H345)</f>
        <v>7460.87</v>
      </c>
      <c r="J345" s="155"/>
      <c r="K345" s="138"/>
      <c r="L345" s="138"/>
      <c r="M345" s="138"/>
      <c r="N345" s="138"/>
      <c r="O345" s="138"/>
      <c r="P345" s="138"/>
      <c r="Q345" s="13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64" t="s">
        <v>192</v>
      </c>
      <c r="B346" s="162" t="s">
        <v>64</v>
      </c>
      <c r="C346" s="52" t="s">
        <v>192</v>
      </c>
      <c r="D346" s="48" t="s">
        <v>192</v>
      </c>
      <c r="E346" s="135">
        <v>1</v>
      </c>
      <c r="F346" s="64" t="s">
        <v>192</v>
      </c>
      <c r="G346" s="136">
        <v>0</v>
      </c>
      <c r="H346" s="136">
        <v>0</v>
      </c>
      <c r="I346" s="137">
        <f t="shared" si="9"/>
        <v>0</v>
      </c>
      <c r="J346" s="155"/>
      <c r="K346" s="138"/>
      <c r="L346" s="138"/>
      <c r="M346" s="138"/>
      <c r="N346" s="138"/>
      <c r="O346" s="138"/>
      <c r="P346" s="138"/>
      <c r="Q346" s="13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63" t="s">
        <v>481</v>
      </c>
      <c r="B347" s="162" t="s">
        <v>68</v>
      </c>
      <c r="C347" s="48" t="s">
        <v>478</v>
      </c>
      <c r="D347" s="48" t="s">
        <v>189</v>
      </c>
      <c r="E347" s="135">
        <v>1</v>
      </c>
      <c r="F347" s="63" t="s">
        <v>474</v>
      </c>
      <c r="G347" s="136">
        <v>0</v>
      </c>
      <c r="H347" s="136">
        <v>5765.22</v>
      </c>
      <c r="I347" s="137">
        <f t="shared" si="9"/>
        <v>5765.22</v>
      </c>
      <c r="J347" s="155"/>
      <c r="K347" s="138"/>
      <c r="L347" s="138"/>
      <c r="M347" s="138"/>
      <c r="N347" s="138"/>
      <c r="O347" s="138"/>
      <c r="P347" s="138"/>
      <c r="Q347" s="13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63" t="s">
        <v>482</v>
      </c>
      <c r="B348" s="162" t="s">
        <v>68</v>
      </c>
      <c r="C348" s="48" t="s">
        <v>479</v>
      </c>
      <c r="D348" s="48" t="s">
        <v>189</v>
      </c>
      <c r="E348" s="135">
        <v>1</v>
      </c>
      <c r="F348" s="63" t="s">
        <v>475</v>
      </c>
      <c r="G348" s="136">
        <v>0</v>
      </c>
      <c r="H348" s="136">
        <v>5765.22</v>
      </c>
      <c r="I348" s="137">
        <f t="shared" si="9"/>
        <v>5765.22</v>
      </c>
      <c r="J348" s="155"/>
      <c r="K348" s="138"/>
      <c r="L348" s="138"/>
      <c r="M348" s="138"/>
      <c r="N348" s="138"/>
      <c r="O348" s="138"/>
      <c r="P348" s="138"/>
      <c r="Q348" s="13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63" t="s">
        <v>483</v>
      </c>
      <c r="B349" s="162" t="s">
        <v>68</v>
      </c>
      <c r="C349" s="48" t="s">
        <v>213</v>
      </c>
      <c r="D349" s="48" t="s">
        <v>189</v>
      </c>
      <c r="E349" s="135">
        <v>1</v>
      </c>
      <c r="F349" s="63" t="s">
        <v>476</v>
      </c>
      <c r="G349" s="136">
        <v>0</v>
      </c>
      <c r="H349" s="136">
        <v>5765.22</v>
      </c>
      <c r="I349" s="137">
        <f t="shared" si="9"/>
        <v>5765.22</v>
      </c>
      <c r="J349" s="155"/>
      <c r="K349" s="138"/>
      <c r="L349" s="138"/>
      <c r="M349" s="138"/>
      <c r="N349" s="138"/>
      <c r="O349" s="138"/>
      <c r="P349" s="138"/>
      <c r="Q349" s="13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63" t="s">
        <v>484</v>
      </c>
      <c r="B350" s="162" t="s">
        <v>68</v>
      </c>
      <c r="C350" s="48" t="s">
        <v>480</v>
      </c>
      <c r="D350" s="48" t="s">
        <v>189</v>
      </c>
      <c r="E350" s="135">
        <v>1</v>
      </c>
      <c r="F350" s="63" t="s">
        <v>477</v>
      </c>
      <c r="G350" s="136">
        <v>0</v>
      </c>
      <c r="H350" s="136">
        <v>5765.22</v>
      </c>
      <c r="I350" s="137">
        <f t="shared" si="9"/>
        <v>5765.22</v>
      </c>
      <c r="J350" s="155"/>
      <c r="K350" s="138"/>
      <c r="L350" s="138"/>
      <c r="M350" s="138"/>
      <c r="N350" s="138"/>
      <c r="O350" s="138"/>
      <c r="P350" s="138"/>
      <c r="Q350" s="13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64" t="s">
        <v>192</v>
      </c>
      <c r="B351" s="162" t="s">
        <v>70</v>
      </c>
      <c r="C351" s="52" t="s">
        <v>192</v>
      </c>
      <c r="D351" s="48" t="s">
        <v>192</v>
      </c>
      <c r="E351" s="135">
        <v>1</v>
      </c>
      <c r="F351" s="64" t="s">
        <v>192</v>
      </c>
      <c r="G351" s="136">
        <v>0</v>
      </c>
      <c r="H351" s="136">
        <v>0</v>
      </c>
      <c r="I351" s="137">
        <f t="shared" si="9"/>
        <v>0</v>
      </c>
      <c r="J351" s="155"/>
      <c r="K351" s="138"/>
      <c r="L351" s="138"/>
      <c r="M351" s="138"/>
      <c r="N351" s="138"/>
      <c r="O351" s="138"/>
      <c r="P351" s="138"/>
      <c r="Q351" s="13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70" t="s">
        <v>492</v>
      </c>
      <c r="B352" s="162" t="s">
        <v>70</v>
      </c>
      <c r="C352" s="48" t="s">
        <v>213</v>
      </c>
      <c r="D352" s="48" t="s">
        <v>189</v>
      </c>
      <c r="E352" s="135">
        <v>1</v>
      </c>
      <c r="F352" s="63" t="s">
        <v>485</v>
      </c>
      <c r="G352" s="136">
        <v>0</v>
      </c>
      <c r="H352" s="136">
        <v>4747.83</v>
      </c>
      <c r="I352" s="137">
        <f t="shared" si="9"/>
        <v>4747.83</v>
      </c>
      <c r="J352" s="155"/>
      <c r="K352" s="138"/>
      <c r="L352" s="138"/>
      <c r="M352" s="138"/>
      <c r="N352" s="138"/>
      <c r="O352" s="138"/>
      <c r="P352" s="138"/>
      <c r="Q352" s="13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70" t="s">
        <v>493</v>
      </c>
      <c r="B353" s="162" t="s">
        <v>70</v>
      </c>
      <c r="C353" s="48" t="s">
        <v>212</v>
      </c>
      <c r="D353" s="48" t="s">
        <v>189</v>
      </c>
      <c r="E353" s="135">
        <v>1</v>
      </c>
      <c r="F353" s="63" t="s">
        <v>486</v>
      </c>
      <c r="G353" s="136">
        <v>0</v>
      </c>
      <c r="H353" s="136">
        <v>4747.83</v>
      </c>
      <c r="I353" s="137">
        <f t="shared" si="9"/>
        <v>4747.83</v>
      </c>
      <c r="J353" s="155"/>
      <c r="K353" s="138"/>
      <c r="L353" s="138"/>
      <c r="M353" s="138"/>
      <c r="N353" s="138"/>
      <c r="O353" s="138"/>
      <c r="P353" s="138"/>
      <c r="Q353" s="13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70" t="s">
        <v>494</v>
      </c>
      <c r="B354" s="162" t="s">
        <v>70</v>
      </c>
      <c r="C354" s="48" t="s">
        <v>472</v>
      </c>
      <c r="D354" s="48" t="s">
        <v>189</v>
      </c>
      <c r="E354" s="135">
        <v>1</v>
      </c>
      <c r="F354" s="63" t="s">
        <v>487</v>
      </c>
      <c r="G354" s="136">
        <v>0</v>
      </c>
      <c r="H354" s="136">
        <v>4747.83</v>
      </c>
      <c r="I354" s="137">
        <f t="shared" si="9"/>
        <v>4747.83</v>
      </c>
      <c r="J354" s="155"/>
      <c r="K354" s="138"/>
      <c r="L354" s="138"/>
      <c r="M354" s="138"/>
      <c r="N354" s="138"/>
      <c r="O354" s="138"/>
      <c r="P354" s="138"/>
      <c r="Q354" s="13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70" t="s">
        <v>491</v>
      </c>
      <c r="B355" s="162" t="s">
        <v>72</v>
      </c>
      <c r="C355" s="65" t="s">
        <v>478</v>
      </c>
      <c r="D355" s="48" t="s">
        <v>189</v>
      </c>
      <c r="E355" s="135">
        <v>1</v>
      </c>
      <c r="F355" s="63" t="s">
        <v>488</v>
      </c>
      <c r="G355" s="136">
        <v>0</v>
      </c>
      <c r="H355" s="136">
        <v>3391.31</v>
      </c>
      <c r="I355" s="137">
        <f t="shared" si="9"/>
        <v>3391.31</v>
      </c>
      <c r="J355" s="155"/>
      <c r="K355" s="138"/>
      <c r="L355" s="138"/>
      <c r="M355" s="138"/>
      <c r="N355" s="138"/>
      <c r="O355" s="138"/>
      <c r="P355" s="138"/>
      <c r="Q355" s="13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70" t="s">
        <v>398</v>
      </c>
      <c r="B356" s="162" t="s">
        <v>72</v>
      </c>
      <c r="C356" s="65" t="s">
        <v>185</v>
      </c>
      <c r="D356" s="48" t="s">
        <v>189</v>
      </c>
      <c r="E356" s="135">
        <v>1</v>
      </c>
      <c r="F356" s="63" t="s">
        <v>489</v>
      </c>
      <c r="G356" s="136">
        <v>0</v>
      </c>
      <c r="H356" s="136">
        <v>3391.31</v>
      </c>
      <c r="I356" s="137">
        <f t="shared" si="9"/>
        <v>3391.31</v>
      </c>
      <c r="J356" s="155"/>
      <c r="K356" s="138"/>
      <c r="L356" s="138"/>
      <c r="M356" s="138"/>
      <c r="N356" s="138"/>
      <c r="O356" s="138"/>
      <c r="P356" s="138"/>
      <c r="Q356" s="13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x14ac:dyDescent="0.2">
      <c r="A357" s="70" t="s">
        <v>395</v>
      </c>
      <c r="B357" s="162" t="s">
        <v>72</v>
      </c>
      <c r="C357" s="65" t="s">
        <v>187</v>
      </c>
      <c r="D357" s="48" t="s">
        <v>189</v>
      </c>
      <c r="E357" s="135">
        <v>1</v>
      </c>
      <c r="F357" s="63" t="s">
        <v>490</v>
      </c>
      <c r="G357" s="136">
        <v>0</v>
      </c>
      <c r="H357" s="136">
        <v>3391.31</v>
      </c>
      <c r="I357" s="137">
        <f t="shared" si="9"/>
        <v>3391.31</v>
      </c>
      <c r="J357" s="155"/>
      <c r="K357" s="138"/>
      <c r="L357" s="138"/>
      <c r="M357" s="138"/>
      <c r="N357" s="138"/>
      <c r="O357" s="138"/>
      <c r="P357" s="138"/>
      <c r="Q357" s="138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45" x14ac:dyDescent="0.2">
      <c r="A358" s="41" t="s">
        <v>55</v>
      </c>
      <c r="B358" s="41" t="s">
        <v>56</v>
      </c>
      <c r="C358" s="21" t="s">
        <v>57</v>
      </c>
      <c r="D358" s="21" t="s">
        <v>58</v>
      </c>
      <c r="E358" s="21" t="s">
        <v>59</v>
      </c>
      <c r="F358" s="163"/>
      <c r="G358" s="21" t="s">
        <v>60</v>
      </c>
      <c r="H358" s="21" t="s">
        <v>61</v>
      </c>
      <c r="I358" s="21" t="s">
        <v>62</v>
      </c>
      <c r="J358" s="155"/>
      <c r="K358" s="129"/>
      <c r="L358" s="129"/>
      <c r="M358" s="129"/>
      <c r="N358" s="129"/>
      <c r="O358" s="129"/>
      <c r="P358" s="129"/>
      <c r="Q358" s="12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</row>
    <row r="359" spans="1:30" x14ac:dyDescent="0.2">
      <c r="A359" s="152" t="s">
        <v>63</v>
      </c>
      <c r="B359" s="164" t="s">
        <v>64</v>
      </c>
      <c r="C359" s="153">
        <f>SUMIFS($E$345:$E$357,$B$345:$B$357,"FDA",$D$345:$D$357,"&lt;&gt;VAGO")</f>
        <v>1</v>
      </c>
      <c r="D359" s="153">
        <f>SUMIFS($E$345:$E$357,$B$345:$B$357,"FDA",$D$345:$D$357,"VAGO")</f>
        <v>1</v>
      </c>
      <c r="E359" s="153">
        <f t="shared" ref="E359:E363" si="10">C359+D359</f>
        <v>2</v>
      </c>
      <c r="F359" s="154"/>
      <c r="G359" s="137">
        <f>SUMIF($B$345:$B$357,"FDA",$G$345:$G$357)</f>
        <v>0</v>
      </c>
      <c r="H359" s="137">
        <f>SUMIF($B$345:$B$357,"FDA",$H$345:$H$357)</f>
        <v>7460.87</v>
      </c>
      <c r="I359" s="137">
        <f>SUMIF($B$345:$B$357,"FDA",$I$345:$I$357)</f>
        <v>7460.87</v>
      </c>
      <c r="J359" s="138"/>
      <c r="K359" s="129"/>
      <c r="L359" s="138"/>
      <c r="M359" s="138"/>
      <c r="N359" s="138"/>
      <c r="O359" s="138"/>
      <c r="P359" s="138"/>
      <c r="Q359" s="13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152" t="s">
        <v>65</v>
      </c>
      <c r="B360" s="164" t="s">
        <v>66</v>
      </c>
      <c r="C360" s="153">
        <f>SUMIFS($E$345:$E$357,$B$345:$B$357,"FDA-1",$D$345:$D$357,"&lt;&gt;VAGO")</f>
        <v>0</v>
      </c>
      <c r="D360" s="153">
        <f>SUMIFS($E$345:$E$357,$B$345:$B$357,"FDA-1",$D$345:$D$357,"VAGO")</f>
        <v>0</v>
      </c>
      <c r="E360" s="153">
        <f t="shared" si="10"/>
        <v>0</v>
      </c>
      <c r="F360" s="154"/>
      <c r="G360" s="137">
        <f>SUMIF($B$345:$B$357,"FDA-1",$G$345:$G$357)</f>
        <v>0</v>
      </c>
      <c r="H360" s="137">
        <f>SUMIF($B$345:$B$357,"FDA-1",$H$345:$H$357)</f>
        <v>0</v>
      </c>
      <c r="I360" s="137">
        <f>SUMIF($B$345:$B$357,"FDA-1",$I$345:$I$357)</f>
        <v>0</v>
      </c>
      <c r="J360" s="138"/>
      <c r="K360" s="129"/>
      <c r="L360" s="138"/>
      <c r="M360" s="138"/>
      <c r="N360" s="138"/>
      <c r="O360" s="138"/>
      <c r="P360" s="138"/>
      <c r="Q360" s="13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152" t="s">
        <v>67</v>
      </c>
      <c r="B361" s="164" t="s">
        <v>68</v>
      </c>
      <c r="C361" s="153">
        <f>SUMIFS($E$345:$E$357,$B$345:$B$357,"FDA-2",$D$345:$D$357,"&lt;&gt;VAGO")</f>
        <v>4</v>
      </c>
      <c r="D361" s="153">
        <f>SUMIFS($E$345:$E$357,$B$345:$B$357,"FDA-2",$D$345:$D$357,"VAGO")</f>
        <v>0</v>
      </c>
      <c r="E361" s="153">
        <f t="shared" si="10"/>
        <v>4</v>
      </c>
      <c r="F361" s="156"/>
      <c r="G361" s="137">
        <f>SUMIF($B$345:$B$357,"FDA-2",$G$345:$G$357)</f>
        <v>0</v>
      </c>
      <c r="H361" s="137">
        <f>SUMIF($B$345:$B$357,"FDA-2",$H$345:$H$357)</f>
        <v>23060.880000000001</v>
      </c>
      <c r="I361" s="137">
        <f>SUMIF($B$345:$B$357,"FDA-2",$I$345:$I$357)</f>
        <v>23060.880000000001</v>
      </c>
      <c r="J361" s="138"/>
      <c r="K361" s="129"/>
      <c r="L361" s="138"/>
      <c r="M361" s="138"/>
      <c r="N361" s="138"/>
      <c r="O361" s="138"/>
      <c r="P361" s="138"/>
      <c r="Q361" s="13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152" t="s">
        <v>69</v>
      </c>
      <c r="B362" s="164" t="s">
        <v>70</v>
      </c>
      <c r="C362" s="153">
        <f>SUMIFS($E$345:$E$357,$B$345:$B$357,"FDA-3",$D$345:$D$357,"&lt;&gt;VAGO")</f>
        <v>3</v>
      </c>
      <c r="D362" s="153">
        <f>SUMIFS($E$345:$E$357,$B$345:$B$357,"FDA-3",$D$345:$D$357,"VAGO")</f>
        <v>1</v>
      </c>
      <c r="E362" s="153">
        <f t="shared" si="10"/>
        <v>4</v>
      </c>
      <c r="F362" s="158"/>
      <c r="G362" s="137">
        <f>SUMIF($B$345:$B$357,"FDA-3",$G$345:$G$357)</f>
        <v>0</v>
      </c>
      <c r="H362" s="137">
        <f>SUMIF($B$345:$B$357,"FDA-3",$H$345:$H$357)</f>
        <v>14243.49</v>
      </c>
      <c r="I362" s="137">
        <f>SUMIF($B$345:$B$357,"FDA-3",$I$345:$I$357)</f>
        <v>14243.49</v>
      </c>
      <c r="J362" s="138"/>
      <c r="K362" s="129"/>
      <c r="L362" s="138"/>
      <c r="M362" s="138"/>
      <c r="N362" s="138"/>
      <c r="O362" s="138"/>
      <c r="P362" s="138"/>
      <c r="Q362" s="13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x14ac:dyDescent="0.2">
      <c r="A363" s="152" t="s">
        <v>71</v>
      </c>
      <c r="B363" s="164" t="s">
        <v>72</v>
      </c>
      <c r="C363" s="153">
        <f>SUMIFS($E$345:$E$357,$B$345:$B$357,"FDA-4",$D$345:$D$357,"&lt;&gt;VAGO")</f>
        <v>3</v>
      </c>
      <c r="D363" s="153">
        <f>SUMIFS($E$345:$E$357,$B$345:$B$357,"FDA-4",$D$345:$D$357,"VAGO")</f>
        <v>0</v>
      </c>
      <c r="E363" s="153">
        <f t="shared" si="10"/>
        <v>3</v>
      </c>
      <c r="F363" s="156"/>
      <c r="G363" s="137">
        <f>SUMIF($B$345:$B$357,"FDA-4",$G$345:$G$357)</f>
        <v>0</v>
      </c>
      <c r="H363" s="137">
        <f>SUMIF($B$345:$B$357,"FDA-4",$H$345:$H$357)</f>
        <v>10173.93</v>
      </c>
      <c r="I363" s="137">
        <f>SUMIF($B$345:$B$357,"FDA-4",$I$345:$I$357)</f>
        <v>10173.93</v>
      </c>
      <c r="J363" s="138"/>
      <c r="K363" s="129"/>
      <c r="L363" s="138"/>
      <c r="M363" s="138"/>
      <c r="N363" s="138"/>
      <c r="O363" s="138"/>
      <c r="P363" s="138"/>
      <c r="Q363" s="13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30" x14ac:dyDescent="0.2">
      <c r="A364" s="41" t="s">
        <v>73</v>
      </c>
      <c r="B364" s="163"/>
      <c r="C364" s="21">
        <f t="shared" ref="C364:E364" si="11">SUM(C360:C363)</f>
        <v>10</v>
      </c>
      <c r="D364" s="21">
        <f t="shared" si="11"/>
        <v>1</v>
      </c>
      <c r="E364" s="21">
        <f t="shared" si="11"/>
        <v>11</v>
      </c>
      <c r="F364" s="163"/>
      <c r="G364" s="32">
        <f t="shared" ref="G364:I364" si="12">SUM(G359:G363)</f>
        <v>0</v>
      </c>
      <c r="H364" s="32">
        <f t="shared" si="12"/>
        <v>54939.17</v>
      </c>
      <c r="I364" s="32">
        <f t="shared" si="12"/>
        <v>54939.17</v>
      </c>
      <c r="J364" s="138"/>
      <c r="K364" s="129"/>
      <c r="L364" s="138"/>
      <c r="M364" s="138"/>
      <c r="N364" s="138"/>
      <c r="O364" s="138"/>
      <c r="P364" s="138"/>
      <c r="Q364" s="13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45" customHeight="1" x14ac:dyDescent="0.2">
      <c r="A365" s="159"/>
      <c r="B365" s="159"/>
      <c r="C365" s="159"/>
      <c r="D365" s="159"/>
      <c r="E365" s="159"/>
      <c r="F365" s="159"/>
      <c r="G365" s="159"/>
      <c r="H365" s="159"/>
      <c r="I365" s="129"/>
      <c r="J365" s="138"/>
      <c r="K365" s="129"/>
      <c r="L365" s="138"/>
      <c r="M365" s="138"/>
      <c r="N365" s="138"/>
      <c r="O365" s="138"/>
      <c r="P365" s="138"/>
      <c r="Q365" s="13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x14ac:dyDescent="0.2">
      <c r="A366" s="239" t="s">
        <v>74</v>
      </c>
      <c r="B366" s="232"/>
      <c r="C366" s="232"/>
      <c r="D366" s="232"/>
      <c r="E366" s="232"/>
      <c r="F366" s="232"/>
      <c r="G366" s="232"/>
      <c r="H366" s="232"/>
      <c r="I366" s="233"/>
      <c r="J366" s="138"/>
      <c r="K366" s="129"/>
      <c r="L366" s="138"/>
      <c r="M366" s="138"/>
      <c r="N366" s="138"/>
      <c r="O366" s="138"/>
      <c r="P366" s="138"/>
      <c r="Q366" s="138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30" x14ac:dyDescent="0.2">
      <c r="A367" s="33" t="s">
        <v>75</v>
      </c>
      <c r="B367" s="9" t="s">
        <v>76</v>
      </c>
      <c r="C367" s="9" t="s">
        <v>77</v>
      </c>
      <c r="D367" s="9" t="s">
        <v>78</v>
      </c>
      <c r="E367" s="9" t="s">
        <v>79</v>
      </c>
      <c r="F367" s="9" t="s">
        <v>80</v>
      </c>
      <c r="G367" s="9" t="s">
        <v>81</v>
      </c>
      <c r="H367" s="9" t="s">
        <v>82</v>
      </c>
      <c r="I367" s="9" t="s">
        <v>83</v>
      </c>
      <c r="J367" s="129"/>
      <c r="K367" s="129"/>
      <c r="L367" s="129"/>
      <c r="M367" s="129"/>
      <c r="N367" s="129"/>
      <c r="O367" s="129"/>
      <c r="P367" s="129"/>
      <c r="Q367" s="129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</row>
    <row r="368" spans="1:30" x14ac:dyDescent="0.2">
      <c r="A368" s="73" t="s">
        <v>192</v>
      </c>
      <c r="B368" s="165" t="s">
        <v>495</v>
      </c>
      <c r="C368" s="71" t="s">
        <v>192</v>
      </c>
      <c r="D368" s="48" t="s">
        <v>192</v>
      </c>
      <c r="E368" s="135">
        <v>1</v>
      </c>
      <c r="F368" s="72" t="s">
        <v>192</v>
      </c>
      <c r="G368" s="136">
        <v>0</v>
      </c>
      <c r="H368" s="136">
        <v>0</v>
      </c>
      <c r="I368" s="137">
        <f t="shared" ref="I368:I400" si="13">SUM(G368:H368)</f>
        <v>0</v>
      </c>
      <c r="J368" s="138"/>
      <c r="K368" s="138"/>
      <c r="L368" s="138"/>
      <c r="M368" s="138"/>
      <c r="N368" s="138"/>
      <c r="O368" s="138"/>
      <c r="P368" s="138"/>
      <c r="Q368" s="13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70" t="s">
        <v>512</v>
      </c>
      <c r="B369" s="165" t="s">
        <v>93</v>
      </c>
      <c r="C369" s="48" t="s">
        <v>253</v>
      </c>
      <c r="D369" s="48" t="s">
        <v>189</v>
      </c>
      <c r="E369" s="135">
        <v>1</v>
      </c>
      <c r="F369" s="63" t="s">
        <v>496</v>
      </c>
      <c r="G369" s="136">
        <v>0</v>
      </c>
      <c r="H369" s="136">
        <v>1532.08</v>
      </c>
      <c r="I369" s="137">
        <f t="shared" si="13"/>
        <v>1532.08</v>
      </c>
      <c r="J369" s="138"/>
      <c r="K369" s="138"/>
      <c r="L369" s="138"/>
      <c r="M369" s="138"/>
      <c r="N369" s="138"/>
      <c r="O369" s="138"/>
      <c r="P369" s="138"/>
      <c r="Q369" s="13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70" t="s">
        <v>513</v>
      </c>
      <c r="B370" s="165" t="s">
        <v>93</v>
      </c>
      <c r="C370" s="48" t="s">
        <v>253</v>
      </c>
      <c r="D370" s="48" t="s">
        <v>189</v>
      </c>
      <c r="E370" s="135">
        <v>1</v>
      </c>
      <c r="F370" s="63" t="s">
        <v>497</v>
      </c>
      <c r="G370" s="136">
        <v>0</v>
      </c>
      <c r="H370" s="136">
        <v>1532.08</v>
      </c>
      <c r="I370" s="137">
        <f t="shared" si="13"/>
        <v>1532.08</v>
      </c>
      <c r="J370" s="138"/>
      <c r="K370" s="138"/>
      <c r="L370" s="138"/>
      <c r="M370" s="138"/>
      <c r="N370" s="138"/>
      <c r="O370" s="138"/>
      <c r="P370" s="138"/>
      <c r="Q370" s="13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174" t="s">
        <v>186</v>
      </c>
      <c r="B371" s="165" t="s">
        <v>93</v>
      </c>
      <c r="C371" s="175" t="s">
        <v>186</v>
      </c>
      <c r="D371" s="48" t="s">
        <v>189</v>
      </c>
      <c r="E371" s="135">
        <v>1</v>
      </c>
      <c r="F371" s="176" t="s">
        <v>622</v>
      </c>
      <c r="G371" s="136">
        <v>0</v>
      </c>
      <c r="H371" s="136">
        <v>1532.08</v>
      </c>
      <c r="I371" s="137">
        <f t="shared" si="13"/>
        <v>1532.08</v>
      </c>
      <c r="J371" s="138"/>
      <c r="K371" s="138"/>
      <c r="L371" s="138"/>
      <c r="M371" s="138"/>
      <c r="N371" s="138"/>
      <c r="O371" s="138"/>
      <c r="P371" s="138"/>
      <c r="Q371" s="13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75" t="s">
        <v>192</v>
      </c>
      <c r="B372" s="165" t="s">
        <v>93</v>
      </c>
      <c r="C372" s="71" t="s">
        <v>192</v>
      </c>
      <c r="D372" s="48" t="s">
        <v>192</v>
      </c>
      <c r="E372" s="135">
        <v>1</v>
      </c>
      <c r="F372" s="72" t="s">
        <v>192</v>
      </c>
      <c r="G372" s="136">
        <v>0</v>
      </c>
      <c r="H372" s="136">
        <v>0</v>
      </c>
      <c r="I372" s="137">
        <f t="shared" si="13"/>
        <v>0</v>
      </c>
      <c r="J372" s="138"/>
      <c r="K372" s="138"/>
      <c r="L372" s="138"/>
      <c r="M372" s="138"/>
      <c r="N372" s="138"/>
      <c r="O372" s="138"/>
      <c r="P372" s="138"/>
      <c r="Q372" s="13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70" t="s">
        <v>514</v>
      </c>
      <c r="B373" s="165" t="s">
        <v>93</v>
      </c>
      <c r="C373" s="48" t="s">
        <v>185</v>
      </c>
      <c r="D373" s="48" t="s">
        <v>189</v>
      </c>
      <c r="E373" s="135">
        <v>1</v>
      </c>
      <c r="F373" s="72" t="s">
        <v>192</v>
      </c>
      <c r="G373" s="136">
        <v>0</v>
      </c>
      <c r="H373" s="136">
        <v>1532.08</v>
      </c>
      <c r="I373" s="137">
        <f t="shared" si="13"/>
        <v>1532.08</v>
      </c>
      <c r="J373" s="138"/>
      <c r="K373" s="138"/>
      <c r="L373" s="138"/>
      <c r="M373" s="138"/>
      <c r="N373" s="138"/>
      <c r="O373" s="138"/>
      <c r="P373" s="138"/>
      <c r="Q373" s="13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74" t="s">
        <v>192</v>
      </c>
      <c r="B374" s="165" t="s">
        <v>93</v>
      </c>
      <c r="C374" s="52" t="s">
        <v>192</v>
      </c>
      <c r="D374" s="48" t="s">
        <v>192</v>
      </c>
      <c r="E374" s="135">
        <v>1</v>
      </c>
      <c r="F374" s="72" t="s">
        <v>192</v>
      </c>
      <c r="G374" s="136">
        <v>0</v>
      </c>
      <c r="H374" s="136">
        <v>0</v>
      </c>
      <c r="I374" s="137">
        <f t="shared" si="13"/>
        <v>0</v>
      </c>
      <c r="J374" s="138"/>
      <c r="K374" s="138"/>
      <c r="L374" s="138"/>
      <c r="M374" s="138"/>
      <c r="N374" s="138"/>
      <c r="O374" s="138"/>
      <c r="P374" s="138"/>
      <c r="Q374" s="13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70" t="s">
        <v>515</v>
      </c>
      <c r="B375" s="165" t="s">
        <v>93</v>
      </c>
      <c r="C375" s="48" t="s">
        <v>185</v>
      </c>
      <c r="D375" s="48" t="s">
        <v>189</v>
      </c>
      <c r="E375" s="135">
        <v>1</v>
      </c>
      <c r="F375" s="63" t="s">
        <v>498</v>
      </c>
      <c r="G375" s="136">
        <v>0</v>
      </c>
      <c r="H375" s="136">
        <v>1532.08</v>
      </c>
      <c r="I375" s="137">
        <f t="shared" si="13"/>
        <v>1532.08</v>
      </c>
      <c r="J375" s="138"/>
      <c r="K375" s="138"/>
      <c r="L375" s="138"/>
      <c r="M375" s="138"/>
      <c r="N375" s="138"/>
      <c r="O375" s="138"/>
      <c r="P375" s="138"/>
      <c r="Q375" s="13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75" t="s">
        <v>192</v>
      </c>
      <c r="B376" s="165" t="s">
        <v>93</v>
      </c>
      <c r="C376" s="71" t="s">
        <v>192</v>
      </c>
      <c r="D376" s="48" t="s">
        <v>192</v>
      </c>
      <c r="E376" s="135">
        <v>1</v>
      </c>
      <c r="F376" s="72" t="s">
        <v>192</v>
      </c>
      <c r="G376" s="136">
        <v>0</v>
      </c>
      <c r="H376" s="136">
        <v>0</v>
      </c>
      <c r="I376" s="137">
        <f t="shared" si="13"/>
        <v>0</v>
      </c>
      <c r="J376" s="138"/>
      <c r="K376" s="138"/>
      <c r="L376" s="138"/>
      <c r="M376" s="138"/>
      <c r="N376" s="138"/>
      <c r="O376" s="138"/>
      <c r="P376" s="138"/>
      <c r="Q376" s="13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75" t="s">
        <v>192</v>
      </c>
      <c r="B377" s="165" t="s">
        <v>93</v>
      </c>
      <c r="C377" s="71" t="s">
        <v>192</v>
      </c>
      <c r="D377" s="48" t="s">
        <v>192</v>
      </c>
      <c r="E377" s="135">
        <v>1</v>
      </c>
      <c r="F377" s="72" t="s">
        <v>192</v>
      </c>
      <c r="G377" s="136">
        <v>0</v>
      </c>
      <c r="H377" s="136">
        <v>0</v>
      </c>
      <c r="I377" s="137">
        <f t="shared" si="13"/>
        <v>0</v>
      </c>
      <c r="J377" s="138"/>
      <c r="K377" s="138"/>
      <c r="L377" s="138"/>
      <c r="M377" s="138"/>
      <c r="N377" s="138"/>
      <c r="O377" s="138"/>
      <c r="P377" s="138"/>
      <c r="Q377" s="13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70" t="s">
        <v>516</v>
      </c>
      <c r="B378" s="165" t="s">
        <v>93</v>
      </c>
      <c r="C378" s="48" t="s">
        <v>185</v>
      </c>
      <c r="D378" s="48" t="s">
        <v>189</v>
      </c>
      <c r="E378" s="135">
        <v>1</v>
      </c>
      <c r="F378" s="63" t="s">
        <v>499</v>
      </c>
      <c r="G378" s="136">
        <v>0</v>
      </c>
      <c r="H378" s="136">
        <v>1532.08</v>
      </c>
      <c r="I378" s="137">
        <f t="shared" si="13"/>
        <v>1532.08</v>
      </c>
      <c r="J378" s="138"/>
      <c r="K378" s="138"/>
      <c r="L378" s="138"/>
      <c r="M378" s="138"/>
      <c r="N378" s="138"/>
      <c r="O378" s="138"/>
      <c r="P378" s="138"/>
      <c r="Q378" s="13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70" t="s">
        <v>516</v>
      </c>
      <c r="B379" s="165" t="s">
        <v>93</v>
      </c>
      <c r="C379" s="48" t="s">
        <v>185</v>
      </c>
      <c r="D379" s="48" t="s">
        <v>189</v>
      </c>
      <c r="E379" s="135">
        <v>1</v>
      </c>
      <c r="F379" s="63" t="s">
        <v>500</v>
      </c>
      <c r="G379" s="136">
        <v>0</v>
      </c>
      <c r="H379" s="136">
        <v>1532.08</v>
      </c>
      <c r="I379" s="137">
        <f t="shared" si="13"/>
        <v>1532.08</v>
      </c>
      <c r="J379" s="138"/>
      <c r="K379" s="138"/>
      <c r="L379" s="138"/>
      <c r="M379" s="138"/>
      <c r="N379" s="138"/>
      <c r="O379" s="138"/>
      <c r="P379" s="138"/>
      <c r="Q379" s="13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75" t="s">
        <v>192</v>
      </c>
      <c r="B380" s="165" t="s">
        <v>93</v>
      </c>
      <c r="C380" s="71" t="s">
        <v>192</v>
      </c>
      <c r="D380" s="48" t="s">
        <v>192</v>
      </c>
      <c r="E380" s="135">
        <v>1</v>
      </c>
      <c r="F380" s="72" t="s">
        <v>192</v>
      </c>
      <c r="G380" s="136">
        <v>0</v>
      </c>
      <c r="H380" s="136">
        <v>0</v>
      </c>
      <c r="I380" s="137">
        <f t="shared" si="13"/>
        <v>0</v>
      </c>
      <c r="J380" s="138"/>
      <c r="K380" s="138"/>
      <c r="L380" s="138"/>
      <c r="M380" s="138"/>
      <c r="N380" s="138"/>
      <c r="O380" s="138"/>
      <c r="P380" s="138"/>
      <c r="Q380" s="13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75" t="s">
        <v>192</v>
      </c>
      <c r="B381" s="165" t="s">
        <v>93</v>
      </c>
      <c r="C381" s="71" t="s">
        <v>192</v>
      </c>
      <c r="D381" s="48" t="s">
        <v>192</v>
      </c>
      <c r="E381" s="135">
        <v>1</v>
      </c>
      <c r="F381" s="72" t="s">
        <v>192</v>
      </c>
      <c r="G381" s="136">
        <v>0</v>
      </c>
      <c r="H381" s="136">
        <v>0</v>
      </c>
      <c r="I381" s="137">
        <f t="shared" si="13"/>
        <v>0</v>
      </c>
      <c r="J381" s="138"/>
      <c r="K381" s="138"/>
      <c r="L381" s="138"/>
      <c r="M381" s="138"/>
      <c r="N381" s="138"/>
      <c r="O381" s="138"/>
      <c r="P381" s="138"/>
      <c r="Q381" s="13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70" t="s">
        <v>517</v>
      </c>
      <c r="B382" s="165" t="s">
        <v>93</v>
      </c>
      <c r="C382" s="48" t="s">
        <v>235</v>
      </c>
      <c r="D382" s="48" t="s">
        <v>189</v>
      </c>
      <c r="E382" s="135">
        <v>1</v>
      </c>
      <c r="F382" s="63" t="s">
        <v>501</v>
      </c>
      <c r="G382" s="136">
        <v>0</v>
      </c>
      <c r="H382" s="136">
        <v>1532.08</v>
      </c>
      <c r="I382" s="137">
        <f t="shared" si="13"/>
        <v>1532.08</v>
      </c>
      <c r="J382" s="138"/>
      <c r="K382" s="138"/>
      <c r="L382" s="138"/>
      <c r="M382" s="138"/>
      <c r="N382" s="138"/>
      <c r="O382" s="138"/>
      <c r="P382" s="138"/>
      <c r="Q382" s="13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70" t="s">
        <v>518</v>
      </c>
      <c r="B383" s="165" t="s">
        <v>93</v>
      </c>
      <c r="C383" s="48" t="s">
        <v>235</v>
      </c>
      <c r="D383" s="48" t="s">
        <v>189</v>
      </c>
      <c r="E383" s="135">
        <v>1</v>
      </c>
      <c r="F383" s="63" t="s">
        <v>502</v>
      </c>
      <c r="G383" s="136">
        <v>0</v>
      </c>
      <c r="H383" s="136">
        <v>1532.08</v>
      </c>
      <c r="I383" s="137">
        <f t="shared" si="13"/>
        <v>1532.08</v>
      </c>
      <c r="J383" s="138"/>
      <c r="K383" s="138"/>
      <c r="L383" s="138"/>
      <c r="M383" s="138"/>
      <c r="N383" s="138"/>
      <c r="O383" s="138"/>
      <c r="P383" s="138"/>
      <c r="Q383" s="13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70" t="s">
        <v>519</v>
      </c>
      <c r="B384" s="165" t="s">
        <v>93</v>
      </c>
      <c r="C384" s="48" t="s">
        <v>235</v>
      </c>
      <c r="D384" s="48" t="s">
        <v>189</v>
      </c>
      <c r="E384" s="135">
        <v>1</v>
      </c>
      <c r="F384" s="63" t="s">
        <v>503</v>
      </c>
      <c r="G384" s="136">
        <v>0</v>
      </c>
      <c r="H384" s="136">
        <v>1532.08</v>
      </c>
      <c r="I384" s="137">
        <f t="shared" si="13"/>
        <v>1532.08</v>
      </c>
      <c r="J384" s="138"/>
      <c r="K384" s="138"/>
      <c r="L384" s="138"/>
      <c r="M384" s="138"/>
      <c r="N384" s="138"/>
      <c r="O384" s="138"/>
      <c r="P384" s="138"/>
      <c r="Q384" s="13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70" t="s">
        <v>520</v>
      </c>
      <c r="B385" s="165" t="s">
        <v>93</v>
      </c>
      <c r="C385" s="48" t="s">
        <v>511</v>
      </c>
      <c r="D385" s="48" t="s">
        <v>189</v>
      </c>
      <c r="E385" s="135">
        <v>1</v>
      </c>
      <c r="F385" s="63" t="s">
        <v>504</v>
      </c>
      <c r="G385" s="136">
        <v>0</v>
      </c>
      <c r="H385" s="136">
        <v>1532.08</v>
      </c>
      <c r="I385" s="137">
        <f t="shared" si="13"/>
        <v>1532.08</v>
      </c>
      <c r="J385" s="138"/>
      <c r="K385" s="138"/>
      <c r="L385" s="138"/>
      <c r="M385" s="138"/>
      <c r="N385" s="138"/>
      <c r="O385" s="138"/>
      <c r="P385" s="138"/>
      <c r="Q385" s="13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75" t="s">
        <v>192</v>
      </c>
      <c r="B386" s="165" t="s">
        <v>93</v>
      </c>
      <c r="C386" s="71" t="s">
        <v>192</v>
      </c>
      <c r="D386" s="48" t="s">
        <v>192</v>
      </c>
      <c r="E386" s="135">
        <v>1</v>
      </c>
      <c r="F386" s="72" t="s">
        <v>192</v>
      </c>
      <c r="G386" s="136">
        <v>0</v>
      </c>
      <c r="H386" s="136">
        <v>0</v>
      </c>
      <c r="I386" s="137">
        <f t="shared" si="13"/>
        <v>0</v>
      </c>
      <c r="J386" s="138"/>
      <c r="K386" s="138"/>
      <c r="L386" s="138"/>
      <c r="M386" s="138"/>
      <c r="N386" s="138"/>
      <c r="O386" s="138"/>
      <c r="P386" s="138"/>
      <c r="Q386" s="13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70" t="s">
        <v>521</v>
      </c>
      <c r="B387" s="165" t="s">
        <v>93</v>
      </c>
      <c r="C387" s="48" t="s">
        <v>188</v>
      </c>
      <c r="D387" s="48" t="s">
        <v>189</v>
      </c>
      <c r="E387" s="135">
        <v>1</v>
      </c>
      <c r="F387" s="63" t="s">
        <v>505</v>
      </c>
      <c r="G387" s="136">
        <v>0</v>
      </c>
      <c r="H387" s="136">
        <v>1532.08</v>
      </c>
      <c r="I387" s="137">
        <f t="shared" si="13"/>
        <v>1532.08</v>
      </c>
      <c r="J387" s="138"/>
      <c r="K387" s="138"/>
      <c r="L387" s="138"/>
      <c r="M387" s="138"/>
      <c r="N387" s="138"/>
      <c r="O387" s="138"/>
      <c r="P387" s="138"/>
      <c r="Q387" s="13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70" t="s">
        <v>522</v>
      </c>
      <c r="B388" s="165" t="s">
        <v>93</v>
      </c>
      <c r="C388" s="48" t="s">
        <v>511</v>
      </c>
      <c r="D388" s="48" t="s">
        <v>189</v>
      </c>
      <c r="E388" s="135">
        <v>1</v>
      </c>
      <c r="F388" s="63" t="s">
        <v>506</v>
      </c>
      <c r="G388" s="136">
        <v>0</v>
      </c>
      <c r="H388" s="136">
        <v>1532.08</v>
      </c>
      <c r="I388" s="137">
        <f t="shared" si="13"/>
        <v>1532.08</v>
      </c>
      <c r="J388" s="138"/>
      <c r="K388" s="138"/>
      <c r="L388" s="138"/>
      <c r="M388" s="138"/>
      <c r="N388" s="138"/>
      <c r="O388" s="138"/>
      <c r="P388" s="138"/>
      <c r="Q388" s="13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70" t="s">
        <v>523</v>
      </c>
      <c r="B389" s="165" t="s">
        <v>93</v>
      </c>
      <c r="C389" s="48" t="s">
        <v>345</v>
      </c>
      <c r="D389" s="48" t="s">
        <v>189</v>
      </c>
      <c r="E389" s="135">
        <v>1</v>
      </c>
      <c r="F389" s="63" t="s">
        <v>507</v>
      </c>
      <c r="G389" s="136">
        <v>0</v>
      </c>
      <c r="H389" s="136">
        <v>1532.08</v>
      </c>
      <c r="I389" s="137">
        <f t="shared" si="13"/>
        <v>1532.08</v>
      </c>
      <c r="J389" s="138"/>
      <c r="K389" s="138"/>
      <c r="L389" s="138"/>
      <c r="M389" s="138"/>
      <c r="N389" s="138"/>
      <c r="O389" s="138"/>
      <c r="P389" s="138"/>
      <c r="Q389" s="13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75" t="s">
        <v>192</v>
      </c>
      <c r="B390" s="165" t="s">
        <v>93</v>
      </c>
      <c r="C390" s="71" t="s">
        <v>192</v>
      </c>
      <c r="D390" s="48" t="s">
        <v>192</v>
      </c>
      <c r="E390" s="135">
        <v>1</v>
      </c>
      <c r="F390" s="72" t="s">
        <v>192</v>
      </c>
      <c r="G390" s="136">
        <v>0</v>
      </c>
      <c r="H390" s="136">
        <v>0</v>
      </c>
      <c r="I390" s="137">
        <f t="shared" si="13"/>
        <v>0</v>
      </c>
      <c r="J390" s="138"/>
      <c r="K390" s="138"/>
      <c r="L390" s="138"/>
      <c r="M390" s="138"/>
      <c r="N390" s="138"/>
      <c r="O390" s="138"/>
      <c r="P390" s="138"/>
      <c r="Q390" s="13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75" t="s">
        <v>192</v>
      </c>
      <c r="B391" s="165" t="s">
        <v>93</v>
      </c>
      <c r="C391" s="71" t="s">
        <v>192</v>
      </c>
      <c r="D391" s="48" t="s">
        <v>192</v>
      </c>
      <c r="E391" s="135">
        <v>1</v>
      </c>
      <c r="F391" s="72" t="s">
        <v>192</v>
      </c>
      <c r="G391" s="136">
        <v>0</v>
      </c>
      <c r="H391" s="136">
        <v>0</v>
      </c>
      <c r="I391" s="137">
        <f t="shared" si="13"/>
        <v>0</v>
      </c>
      <c r="J391" s="138"/>
      <c r="K391" s="138"/>
      <c r="L391" s="138"/>
      <c r="M391" s="138"/>
      <c r="N391" s="138"/>
      <c r="O391" s="138"/>
      <c r="P391" s="138"/>
      <c r="Q391" s="13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70" t="s">
        <v>524</v>
      </c>
      <c r="B392" s="165" t="s">
        <v>93</v>
      </c>
      <c r="C392" s="48" t="s">
        <v>185</v>
      </c>
      <c r="D392" s="48" t="s">
        <v>189</v>
      </c>
      <c r="E392" s="135">
        <v>1</v>
      </c>
      <c r="F392" s="63" t="s">
        <v>508</v>
      </c>
      <c r="G392" s="136">
        <v>0</v>
      </c>
      <c r="H392" s="136">
        <v>1532.08</v>
      </c>
      <c r="I392" s="137">
        <f t="shared" si="13"/>
        <v>1532.08</v>
      </c>
      <c r="J392" s="138"/>
      <c r="K392" s="138"/>
      <c r="L392" s="138"/>
      <c r="M392" s="138"/>
      <c r="N392" s="138"/>
      <c r="O392" s="138"/>
      <c r="P392" s="138"/>
      <c r="Q392" s="13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75" t="s">
        <v>192</v>
      </c>
      <c r="B393" s="165" t="s">
        <v>93</v>
      </c>
      <c r="C393" s="71" t="s">
        <v>192</v>
      </c>
      <c r="D393" s="48" t="s">
        <v>192</v>
      </c>
      <c r="E393" s="135">
        <v>1</v>
      </c>
      <c r="F393" s="72" t="s">
        <v>192</v>
      </c>
      <c r="G393" s="136">
        <v>0</v>
      </c>
      <c r="H393" s="136">
        <v>0</v>
      </c>
      <c r="I393" s="137">
        <f t="shared" si="13"/>
        <v>0</v>
      </c>
      <c r="J393" s="138"/>
      <c r="K393" s="138"/>
      <c r="L393" s="138"/>
      <c r="M393" s="138"/>
      <c r="N393" s="138"/>
      <c r="O393" s="138"/>
      <c r="P393" s="138"/>
      <c r="Q393" s="13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70" t="s">
        <v>525</v>
      </c>
      <c r="B394" s="165" t="s">
        <v>93</v>
      </c>
      <c r="C394" s="48" t="s">
        <v>471</v>
      </c>
      <c r="D394" s="48" t="s">
        <v>189</v>
      </c>
      <c r="E394" s="135">
        <v>1</v>
      </c>
      <c r="F394" s="63" t="s">
        <v>509</v>
      </c>
      <c r="G394" s="136">
        <v>0</v>
      </c>
      <c r="H394" s="136">
        <v>1532.08</v>
      </c>
      <c r="I394" s="137">
        <f t="shared" si="13"/>
        <v>1532.08</v>
      </c>
      <c r="J394" s="138"/>
      <c r="K394" s="138"/>
      <c r="L394" s="138"/>
      <c r="M394" s="138"/>
      <c r="N394" s="138"/>
      <c r="O394" s="138"/>
      <c r="P394" s="138"/>
      <c r="Q394" s="13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75" t="s">
        <v>192</v>
      </c>
      <c r="B395" s="165" t="s">
        <v>93</v>
      </c>
      <c r="C395" s="71" t="s">
        <v>192</v>
      </c>
      <c r="D395" s="48" t="s">
        <v>192</v>
      </c>
      <c r="E395" s="135">
        <v>1</v>
      </c>
      <c r="F395" s="72" t="s">
        <v>192</v>
      </c>
      <c r="G395" s="136">
        <v>0</v>
      </c>
      <c r="H395" s="136">
        <v>0</v>
      </c>
      <c r="I395" s="137">
        <f t="shared" si="13"/>
        <v>0</v>
      </c>
      <c r="J395" s="138"/>
      <c r="K395" s="138"/>
      <c r="L395" s="138"/>
      <c r="M395" s="138"/>
      <c r="N395" s="138"/>
      <c r="O395" s="138"/>
      <c r="P395" s="138"/>
      <c r="Q395" s="13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75" t="s">
        <v>192</v>
      </c>
      <c r="B396" s="165" t="s">
        <v>93</v>
      </c>
      <c r="C396" s="71" t="s">
        <v>192</v>
      </c>
      <c r="D396" s="48" t="s">
        <v>192</v>
      </c>
      <c r="E396" s="135">
        <v>1</v>
      </c>
      <c r="F396" s="72" t="s">
        <v>192</v>
      </c>
      <c r="G396" s="136">
        <v>0</v>
      </c>
      <c r="H396" s="136">
        <v>0</v>
      </c>
      <c r="I396" s="137">
        <f t="shared" si="13"/>
        <v>0</v>
      </c>
      <c r="J396" s="138"/>
      <c r="K396" s="138"/>
      <c r="L396" s="138"/>
      <c r="M396" s="138"/>
      <c r="N396" s="138"/>
      <c r="O396" s="138"/>
      <c r="P396" s="138"/>
      <c r="Q396" s="13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70" t="s">
        <v>526</v>
      </c>
      <c r="B397" s="165" t="s">
        <v>93</v>
      </c>
      <c r="C397" s="48" t="s">
        <v>185</v>
      </c>
      <c r="D397" s="48" t="s">
        <v>189</v>
      </c>
      <c r="E397" s="135">
        <v>1</v>
      </c>
      <c r="F397" s="63" t="s">
        <v>510</v>
      </c>
      <c r="G397" s="136">
        <v>0</v>
      </c>
      <c r="H397" s="136">
        <v>1532.08</v>
      </c>
      <c r="I397" s="137">
        <f t="shared" si="13"/>
        <v>1532.08</v>
      </c>
      <c r="J397" s="138"/>
      <c r="K397" s="138"/>
      <c r="L397" s="138"/>
      <c r="M397" s="138"/>
      <c r="N397" s="138"/>
      <c r="O397" s="138"/>
      <c r="P397" s="138"/>
      <c r="Q397" s="13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75" t="s">
        <v>192</v>
      </c>
      <c r="B398" s="165" t="s">
        <v>93</v>
      </c>
      <c r="C398" s="71" t="s">
        <v>192</v>
      </c>
      <c r="D398" s="48" t="s">
        <v>192</v>
      </c>
      <c r="E398" s="135">
        <v>1</v>
      </c>
      <c r="F398" s="72" t="s">
        <v>192</v>
      </c>
      <c r="G398" s="136">
        <v>0</v>
      </c>
      <c r="H398" s="136">
        <v>0</v>
      </c>
      <c r="I398" s="137">
        <f t="shared" si="13"/>
        <v>0</v>
      </c>
      <c r="J398" s="138"/>
      <c r="K398" s="138"/>
      <c r="L398" s="138"/>
      <c r="M398" s="138"/>
      <c r="N398" s="138"/>
      <c r="O398" s="138"/>
      <c r="P398" s="138"/>
      <c r="Q398" s="13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1" t="s">
        <v>529</v>
      </c>
      <c r="B399" s="165" t="s">
        <v>97</v>
      </c>
      <c r="C399" s="52" t="s">
        <v>192</v>
      </c>
      <c r="D399" s="48" t="s">
        <v>192</v>
      </c>
      <c r="E399" s="135">
        <v>1</v>
      </c>
      <c r="F399" s="64" t="s">
        <v>192</v>
      </c>
      <c r="G399" s="140">
        <v>0</v>
      </c>
      <c r="H399" s="140">
        <v>0</v>
      </c>
      <c r="I399" s="141">
        <f t="shared" si="13"/>
        <v>0</v>
      </c>
      <c r="J399" s="138"/>
      <c r="K399" s="138"/>
      <c r="L399" s="138"/>
      <c r="M399" s="138"/>
      <c r="N399" s="138"/>
      <c r="O399" s="138"/>
      <c r="P399" s="138"/>
      <c r="Q399" s="13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x14ac:dyDescent="0.2">
      <c r="A400" s="61" t="s">
        <v>529</v>
      </c>
      <c r="B400" s="165" t="s">
        <v>97</v>
      </c>
      <c r="C400" s="48" t="s">
        <v>528</v>
      </c>
      <c r="D400" s="48" t="s">
        <v>189</v>
      </c>
      <c r="E400" s="135">
        <v>1</v>
      </c>
      <c r="F400" s="63" t="s">
        <v>527</v>
      </c>
      <c r="G400" s="136">
        <v>0</v>
      </c>
      <c r="H400" s="136">
        <v>623.15</v>
      </c>
      <c r="I400" s="137">
        <f t="shared" si="13"/>
        <v>623.15</v>
      </c>
      <c r="J400" s="138"/>
      <c r="K400" s="138"/>
      <c r="L400" s="138"/>
      <c r="M400" s="138"/>
      <c r="N400" s="138"/>
      <c r="O400" s="138"/>
      <c r="P400" s="138"/>
      <c r="Q400" s="138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45" x14ac:dyDescent="0.2">
      <c r="A401" s="41" t="s">
        <v>84</v>
      </c>
      <c r="B401" s="41" t="s">
        <v>85</v>
      </c>
      <c r="C401" s="21" t="s">
        <v>86</v>
      </c>
      <c r="D401" s="21" t="s">
        <v>87</v>
      </c>
      <c r="E401" s="21" t="s">
        <v>88</v>
      </c>
      <c r="F401" s="163"/>
      <c r="G401" s="21" t="s">
        <v>89</v>
      </c>
      <c r="H401" s="21" t="s">
        <v>90</v>
      </c>
      <c r="I401" s="21" t="s">
        <v>91</v>
      </c>
      <c r="J401" s="138"/>
      <c r="K401" s="138"/>
      <c r="L401" s="138"/>
      <c r="M401" s="138"/>
      <c r="N401" s="138"/>
      <c r="O401" s="138"/>
      <c r="P401" s="138"/>
      <c r="Q401" s="138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</row>
    <row r="402" spans="1:30" x14ac:dyDescent="0.2">
      <c r="A402" s="152" t="s">
        <v>92</v>
      </c>
      <c r="B402" s="164" t="s">
        <v>93</v>
      </c>
      <c r="C402" s="153">
        <f>SUMIFS($E$368:$E$400,$B$368:$B$400,"FGS-1",$D$368:$D$400,"&lt;&gt;VAGO")</f>
        <v>17</v>
      </c>
      <c r="D402" s="153">
        <f>SUMIFS($E$368:$E$400,$B$368:$B$400,"FGS-1",$D$368:$D$400,"VAGO")</f>
        <v>13</v>
      </c>
      <c r="E402" s="153">
        <f t="shared" ref="E402:E407" si="14">C402+D402</f>
        <v>30</v>
      </c>
      <c r="F402" s="154"/>
      <c r="G402" s="137">
        <f>SUMIF($B$368:$B$400,"FGS-1",$G$368:$G$400)</f>
        <v>0</v>
      </c>
      <c r="H402" s="137">
        <f>SUMIF($B$368:$B$400,"FGS-1",$G$368:$G$400)</f>
        <v>0</v>
      </c>
      <c r="I402" s="137">
        <f>SUMIF($B$368:$B$400,"FGS-1",$G$368:$G$400)</f>
        <v>0</v>
      </c>
      <c r="J402" s="138"/>
      <c r="K402" s="138"/>
      <c r="L402" s="138"/>
      <c r="M402" s="138"/>
      <c r="N402" s="138"/>
      <c r="O402" s="138"/>
      <c r="P402" s="138"/>
      <c r="Q402" s="138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</row>
    <row r="403" spans="1:30" x14ac:dyDescent="0.2">
      <c r="A403" s="152" t="s">
        <v>94</v>
      </c>
      <c r="B403" s="164" t="s">
        <v>95</v>
      </c>
      <c r="C403" s="153">
        <f>SUMIFS($E$368:$E$400,$B$368:$B$400,"FGS-2",$D$368:$D$400,"&lt;&gt;VAGO")</f>
        <v>0</v>
      </c>
      <c r="D403" s="153">
        <f>SUMIFS($E$368:$E$400,$B$368:$B$400,"FGS-2",$D$368:$D$400,"VAGO")</f>
        <v>0</v>
      </c>
      <c r="E403" s="153">
        <f t="shared" si="14"/>
        <v>0</v>
      </c>
      <c r="F403" s="156"/>
      <c r="G403" s="137">
        <f>SUMIF($B$368:$B$400,"FGS-2",$G$368:$G$400)</f>
        <v>0</v>
      </c>
      <c r="H403" s="137">
        <f>SUMIF($B$368:$B$400,"FGS-2",$G$368:$G$400)</f>
        <v>0</v>
      </c>
      <c r="I403" s="137">
        <f>SUMIF($B$368:$B$400,"FGS-2",$G$368:$G$400)</f>
        <v>0</v>
      </c>
      <c r="J403" s="138"/>
      <c r="K403" s="138"/>
      <c r="L403" s="138"/>
      <c r="M403" s="138"/>
      <c r="N403" s="138"/>
      <c r="O403" s="138"/>
      <c r="P403" s="138"/>
      <c r="Q403" s="138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</row>
    <row r="404" spans="1:30" x14ac:dyDescent="0.2">
      <c r="A404" s="152" t="s">
        <v>96</v>
      </c>
      <c r="B404" s="164" t="s">
        <v>97</v>
      </c>
      <c r="C404" s="153">
        <f>SUMIFS($E$368:$E$400,$B$368:$B$400,"FGS-3",$D$368:$D$400,"&lt;&gt;VAGO")</f>
        <v>1</v>
      </c>
      <c r="D404" s="153">
        <f>SUMIFS($E$368:$E$400,$B$368:$B$400,"FGS-3",$D$368:$D$400,"VAGO")</f>
        <v>1</v>
      </c>
      <c r="E404" s="153">
        <f t="shared" si="14"/>
        <v>2</v>
      </c>
      <c r="F404" s="156"/>
      <c r="G404" s="137">
        <f>SUMIF($B$368:$B$400,"FGS-3",$G$368:$G$400)</f>
        <v>0</v>
      </c>
      <c r="H404" s="137">
        <f>SUMIF($B$368:$B$400,"FGS-3",$G$368:$G$400)</f>
        <v>0</v>
      </c>
      <c r="I404" s="137">
        <f>SUMIF($B$368:$B$400,"FGS-3",$G$368:$G$400)</f>
        <v>0</v>
      </c>
      <c r="J404" s="138"/>
      <c r="K404" s="138"/>
      <c r="L404" s="138"/>
      <c r="M404" s="138"/>
      <c r="N404" s="138"/>
      <c r="O404" s="138"/>
      <c r="P404" s="138"/>
      <c r="Q404" s="138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</row>
    <row r="405" spans="1:30" x14ac:dyDescent="0.2">
      <c r="A405" s="157" t="s">
        <v>98</v>
      </c>
      <c r="B405" s="166" t="s">
        <v>99</v>
      </c>
      <c r="C405" s="153">
        <f>SUMIFS($E$368:$E$400,$B$368:$B$400,"FGA-1",$D$368:$D$400,"&lt;&gt;VAGO")</f>
        <v>0</v>
      </c>
      <c r="D405" s="153">
        <f>SUMIFS($E$368:$E$400,$B$368:$B$400,"FGA-1",$D$368:$D$400,"VAGO")</f>
        <v>1</v>
      </c>
      <c r="E405" s="153">
        <f t="shared" si="14"/>
        <v>1</v>
      </c>
      <c r="F405" s="158"/>
      <c r="G405" s="137">
        <f>SUMIF($B$368:$B$400,"FGA-1",$G$368:$G$400)</f>
        <v>0</v>
      </c>
      <c r="H405" s="137">
        <f>SUMIF($B$368:$B$400,"FGA-1",$G$368:$G$400)</f>
        <v>0</v>
      </c>
      <c r="I405" s="137">
        <f>SUMIF($B$368:$B$400,"FGA-1",$G$368:$G$400)</f>
        <v>0</v>
      </c>
      <c r="J405" s="138"/>
      <c r="K405" s="138"/>
      <c r="L405" s="138"/>
      <c r="M405" s="138"/>
      <c r="N405" s="138"/>
      <c r="O405" s="138"/>
      <c r="P405" s="138"/>
      <c r="Q405" s="138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</row>
    <row r="406" spans="1:30" x14ac:dyDescent="0.2">
      <c r="A406" s="152" t="s">
        <v>100</v>
      </c>
      <c r="B406" s="164" t="s">
        <v>101</v>
      </c>
      <c r="C406" s="153">
        <f>SUMIFS($E$368:$E$400,$B$368:$B$400,"FGA-2",$D$368:$D$400,"&lt;&gt;VAGO")</f>
        <v>0</v>
      </c>
      <c r="D406" s="153">
        <f>SUMIFS($E$368:$E$400,$B$368:$B$400,"FGA-2",$D$368:$D$400,"VAGO")</f>
        <v>0</v>
      </c>
      <c r="E406" s="153">
        <f t="shared" si="14"/>
        <v>0</v>
      </c>
      <c r="F406" s="158"/>
      <c r="G406" s="137">
        <f>SUMIF($B$368:$B$400,"FGA-2",$G$368:$G$400)</f>
        <v>0</v>
      </c>
      <c r="H406" s="137">
        <f>SUMIF($B$368:$B$400,"FGA-2",$G$368:$G$400)</f>
        <v>0</v>
      </c>
      <c r="I406" s="137">
        <f>SUMIF($B$368:$B$400,"FGA-2",$G$368:$G$400)</f>
        <v>0</v>
      </c>
      <c r="J406" s="138"/>
      <c r="K406" s="138"/>
      <c r="L406" s="138"/>
      <c r="M406" s="138"/>
      <c r="N406" s="138"/>
      <c r="O406" s="138"/>
      <c r="P406" s="138"/>
      <c r="Q406" s="138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</row>
    <row r="407" spans="1:30" x14ac:dyDescent="0.2">
      <c r="A407" s="152" t="s">
        <v>102</v>
      </c>
      <c r="B407" s="164" t="s">
        <v>103</v>
      </c>
      <c r="C407" s="153">
        <f>SUMIFS($E$368:$E$400,$B$368:$B$400,"FGA-3",$D$368:$D$400,"&lt;&gt;VAGO")</f>
        <v>0</v>
      </c>
      <c r="D407" s="153">
        <f>SUMIFS($E$368:$E$400,$B$368:$B$400,"FGA-3",$D$368:$D$400,"VAGO")</f>
        <v>0</v>
      </c>
      <c r="E407" s="153">
        <f t="shared" si="14"/>
        <v>0</v>
      </c>
      <c r="F407" s="156"/>
      <c r="G407" s="137">
        <f>SUMIF($B$368:$B$400,"FGA-3",$G$368:$G$400)</f>
        <v>0</v>
      </c>
      <c r="H407" s="137">
        <f>SUMIF($B$368:$B$400,"FGA-3",$G$368:$G$400)</f>
        <v>0</v>
      </c>
      <c r="I407" s="137">
        <f>SUMIF($B$368:$B$400,"FGA-3",$G$368:$G$400)</f>
        <v>0</v>
      </c>
      <c r="J407" s="138"/>
      <c r="K407" s="138"/>
      <c r="L407" s="138"/>
      <c r="M407" s="138"/>
      <c r="N407" s="138"/>
      <c r="O407" s="138"/>
      <c r="P407" s="138"/>
      <c r="Q407" s="138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</row>
    <row r="408" spans="1:30" ht="30" x14ac:dyDescent="0.2">
      <c r="A408" s="41" t="s">
        <v>104</v>
      </c>
      <c r="B408" s="163"/>
      <c r="C408" s="21">
        <f t="shared" ref="C408:E408" si="15">SUM(C402:C407)</f>
        <v>18</v>
      </c>
      <c r="D408" s="21">
        <f t="shared" si="15"/>
        <v>15</v>
      </c>
      <c r="E408" s="21">
        <f t="shared" si="15"/>
        <v>33</v>
      </c>
      <c r="F408" s="163"/>
      <c r="G408" s="32">
        <f t="shared" ref="G408:I408" si="16">SUM(G402:G407)</f>
        <v>0</v>
      </c>
      <c r="H408" s="32">
        <f t="shared" si="16"/>
        <v>0</v>
      </c>
      <c r="I408" s="32">
        <f t="shared" si="16"/>
        <v>0</v>
      </c>
      <c r="J408" s="138"/>
      <c r="K408" s="138"/>
      <c r="L408" s="138"/>
      <c r="M408" s="138"/>
      <c r="N408" s="138"/>
      <c r="O408" s="138"/>
      <c r="P408" s="138"/>
      <c r="Q408" s="138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</row>
    <row r="409" spans="1:30" ht="33" customHeight="1" x14ac:dyDescent="0.2">
      <c r="A409" s="155"/>
      <c r="B409" s="155"/>
      <c r="C409" s="155"/>
      <c r="D409" s="155"/>
      <c r="E409" s="155"/>
      <c r="F409" s="155"/>
      <c r="G409" s="155"/>
      <c r="H409" s="155"/>
      <c r="I409" s="160"/>
      <c r="J409" s="160"/>
      <c r="K409" s="129"/>
      <c r="L409" s="160"/>
      <c r="M409" s="160"/>
      <c r="N409" s="160"/>
      <c r="O409" s="160"/>
      <c r="P409" s="160"/>
      <c r="Q409" s="160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</row>
    <row r="410" spans="1:30" ht="45" x14ac:dyDescent="0.2">
      <c r="A410" s="41"/>
      <c r="B410" s="41"/>
      <c r="C410" s="21" t="s">
        <v>105</v>
      </c>
      <c r="D410" s="21" t="s">
        <v>106</v>
      </c>
      <c r="E410" s="21" t="s">
        <v>107</v>
      </c>
      <c r="F410" s="151"/>
      <c r="G410" s="21" t="s">
        <v>108</v>
      </c>
      <c r="H410" s="21" t="s">
        <v>109</v>
      </c>
      <c r="I410" s="21" t="s">
        <v>110</v>
      </c>
      <c r="J410" s="160"/>
      <c r="K410" s="129"/>
      <c r="L410" s="160"/>
      <c r="M410" s="160"/>
      <c r="N410" s="160"/>
      <c r="O410" s="160"/>
      <c r="P410" s="160"/>
      <c r="Q410" s="160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</row>
    <row r="411" spans="1:30" ht="30" x14ac:dyDescent="0.2">
      <c r="A411" s="41" t="s">
        <v>111</v>
      </c>
      <c r="B411" s="151"/>
      <c r="C411" s="21">
        <f>SUM(C341+C364+C408)</f>
        <v>241</v>
      </c>
      <c r="D411" s="21">
        <f>SUM(D341+D364+D408)</f>
        <v>109</v>
      </c>
      <c r="E411" s="21">
        <f>SUM(E341+E364+E408)</f>
        <v>350</v>
      </c>
      <c r="F411" s="151"/>
      <c r="G411" s="32">
        <f>SUM(H341+G364+G408)</f>
        <v>265562.50999999983</v>
      </c>
      <c r="H411" s="32">
        <f>SUM(I341+H364+H408)</f>
        <v>1211284.0299999986</v>
      </c>
      <c r="I411" s="32">
        <f>SUM(J341+I364+I408)</f>
        <v>1476846.5400000012</v>
      </c>
      <c r="J411" s="160"/>
      <c r="K411" s="129"/>
      <c r="L411" s="160"/>
      <c r="M411" s="160"/>
      <c r="N411" s="160"/>
      <c r="O411" s="160"/>
      <c r="P411" s="160"/>
      <c r="Q411" s="160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</row>
    <row r="412" spans="1:30" ht="30" customHeight="1" x14ac:dyDescent="0.2">
      <c r="A412" s="155"/>
      <c r="B412" s="155"/>
      <c r="C412" s="155"/>
      <c r="D412" s="155"/>
      <c r="E412" s="155"/>
      <c r="F412" s="155"/>
      <c r="G412" s="155"/>
      <c r="H412" s="155"/>
      <c r="I412" s="160"/>
      <c r="J412" s="160"/>
      <c r="K412" s="129"/>
      <c r="L412" s="160"/>
      <c r="M412" s="160"/>
      <c r="N412" s="160"/>
      <c r="O412" s="160"/>
      <c r="P412" s="160"/>
      <c r="Q412" s="160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</row>
    <row r="413" spans="1:30" x14ac:dyDescent="0.2">
      <c r="A413" s="237" t="s">
        <v>112</v>
      </c>
      <c r="B413" s="232"/>
      <c r="C413" s="232"/>
      <c r="D413" s="232"/>
      <c r="E413" s="232"/>
      <c r="F413" s="233"/>
      <c r="G413" s="138"/>
      <c r="H413" s="155"/>
      <c r="I413" s="155"/>
      <c r="J413" s="155"/>
      <c r="K413" s="138"/>
      <c r="L413" s="155"/>
      <c r="M413" s="160"/>
      <c r="N413" s="160"/>
      <c r="O413" s="160"/>
      <c r="P413" s="160"/>
      <c r="Q413" s="160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</row>
    <row r="414" spans="1:30" x14ac:dyDescent="0.2">
      <c r="A414" s="240" t="s">
        <v>113</v>
      </c>
      <c r="B414" s="232"/>
      <c r="C414" s="232"/>
      <c r="D414" s="232"/>
      <c r="E414" s="232"/>
      <c r="F414" s="233"/>
      <c r="G414" s="138"/>
      <c r="H414" s="155"/>
      <c r="I414" s="155"/>
      <c r="J414" s="155"/>
      <c r="K414" s="155"/>
      <c r="L414" s="155"/>
      <c r="M414" s="160"/>
      <c r="N414" s="160"/>
      <c r="O414" s="160"/>
      <c r="P414" s="160"/>
      <c r="Q414" s="160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</row>
    <row r="415" spans="1:30" x14ac:dyDescent="0.2">
      <c r="A415" s="240" t="s">
        <v>114</v>
      </c>
      <c r="B415" s="232"/>
      <c r="C415" s="232"/>
      <c r="D415" s="232"/>
      <c r="E415" s="232"/>
      <c r="F415" s="233"/>
      <c r="G415" s="138"/>
      <c r="H415" s="155"/>
      <c r="I415" s="155"/>
      <c r="J415" s="155"/>
      <c r="K415" s="155"/>
      <c r="L415" s="155"/>
      <c r="M415" s="160"/>
      <c r="N415" s="160"/>
      <c r="O415" s="160"/>
      <c r="P415" s="160"/>
      <c r="Q415" s="160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</row>
    <row r="416" spans="1:30" x14ac:dyDescent="0.2">
      <c r="A416" s="241" t="s">
        <v>115</v>
      </c>
      <c r="B416" s="232"/>
      <c r="C416" s="232"/>
      <c r="D416" s="232"/>
      <c r="E416" s="232"/>
      <c r="F416" s="233"/>
      <c r="G416" s="138"/>
      <c r="H416" s="155"/>
      <c r="I416" s="155"/>
      <c r="J416" s="155"/>
      <c r="K416" s="155"/>
      <c r="L416" s="155"/>
      <c r="M416" s="160"/>
      <c r="N416" s="160"/>
      <c r="O416" s="160"/>
      <c r="P416" s="160"/>
      <c r="Q416" s="160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</row>
    <row r="417" spans="1:30" x14ac:dyDescent="0.2">
      <c r="A417" s="241" t="s">
        <v>116</v>
      </c>
      <c r="B417" s="232"/>
      <c r="C417" s="232"/>
      <c r="D417" s="232"/>
      <c r="E417" s="232"/>
      <c r="F417" s="233"/>
      <c r="G417" s="138"/>
      <c r="H417" s="155"/>
      <c r="I417" s="155"/>
      <c r="J417" s="155"/>
      <c r="K417" s="155"/>
      <c r="L417" s="155"/>
      <c r="M417" s="160"/>
      <c r="N417" s="160"/>
      <c r="O417" s="160"/>
      <c r="P417" s="160"/>
      <c r="Q417" s="160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</row>
    <row r="418" spans="1:30" x14ac:dyDescent="0.2">
      <c r="A418" s="241" t="s">
        <v>117</v>
      </c>
      <c r="B418" s="232"/>
      <c r="C418" s="232"/>
      <c r="D418" s="232"/>
      <c r="E418" s="232"/>
      <c r="F418" s="233"/>
      <c r="G418" s="138"/>
      <c r="H418" s="155"/>
      <c r="I418" s="155"/>
      <c r="J418" s="155"/>
      <c r="K418" s="155"/>
      <c r="L418" s="155"/>
      <c r="M418" s="160"/>
      <c r="N418" s="160"/>
      <c r="O418" s="160"/>
      <c r="P418" s="160"/>
      <c r="Q418" s="160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</row>
    <row r="419" spans="1:30" x14ac:dyDescent="0.2">
      <c r="A419" s="241"/>
      <c r="B419" s="232"/>
      <c r="C419" s="232"/>
      <c r="D419" s="232"/>
      <c r="E419" s="232"/>
      <c r="F419" s="233"/>
      <c r="G419" s="138"/>
      <c r="H419" s="155"/>
      <c r="I419" s="155"/>
      <c r="J419" s="155"/>
      <c r="K419" s="155"/>
      <c r="L419" s="155"/>
      <c r="M419" s="160"/>
      <c r="N419" s="160"/>
      <c r="O419" s="160"/>
      <c r="P419" s="160"/>
      <c r="Q419" s="160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</row>
    <row r="420" spans="1:30" x14ac:dyDescent="0.2">
      <c r="A420" s="241"/>
      <c r="B420" s="232"/>
      <c r="C420" s="232"/>
      <c r="D420" s="232"/>
      <c r="E420" s="232"/>
      <c r="F420" s="233"/>
      <c r="G420" s="138"/>
      <c r="H420" s="155"/>
      <c r="I420" s="155"/>
      <c r="J420" s="155"/>
      <c r="K420" s="155"/>
      <c r="L420" s="155"/>
      <c r="M420" s="160"/>
      <c r="N420" s="160"/>
      <c r="O420" s="160"/>
      <c r="P420" s="160"/>
      <c r="Q420" s="160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</row>
    <row r="421" spans="1:30" x14ac:dyDescent="0.2">
      <c r="A421" s="234"/>
      <c r="B421" s="232"/>
      <c r="C421" s="232"/>
      <c r="D421" s="232"/>
      <c r="E421" s="232"/>
      <c r="F421" s="233"/>
      <c r="G421" s="138"/>
      <c r="H421" s="155"/>
      <c r="I421" s="155"/>
      <c r="J421" s="155"/>
      <c r="K421" s="155"/>
      <c r="L421" s="155"/>
      <c r="M421" s="160"/>
      <c r="N421" s="160"/>
      <c r="O421" s="160"/>
      <c r="P421" s="160"/>
      <c r="Q421" s="160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</row>
    <row r="422" spans="1:30" x14ac:dyDescent="0.2">
      <c r="A422" s="234"/>
      <c r="B422" s="232"/>
      <c r="C422" s="232"/>
      <c r="D422" s="232"/>
      <c r="E422" s="232"/>
      <c r="F422" s="233"/>
      <c r="G422" s="138"/>
      <c r="H422" s="155"/>
      <c r="I422" s="155"/>
      <c r="J422" s="155"/>
      <c r="K422" s="155"/>
      <c r="L422" s="155"/>
      <c r="M422" s="160"/>
      <c r="N422" s="160"/>
      <c r="O422" s="160"/>
      <c r="P422" s="160"/>
      <c r="Q422" s="160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</row>
    <row r="423" spans="1:30" x14ac:dyDescent="0.2">
      <c r="A423" s="234"/>
      <c r="B423" s="232"/>
      <c r="C423" s="232"/>
      <c r="D423" s="232"/>
      <c r="E423" s="232"/>
      <c r="F423" s="233"/>
      <c r="G423" s="138"/>
      <c r="H423" s="155"/>
      <c r="I423" s="155"/>
      <c r="J423" s="155"/>
      <c r="K423" s="155"/>
      <c r="L423" s="155"/>
      <c r="M423" s="160"/>
      <c r="N423" s="160"/>
      <c r="O423" s="160"/>
      <c r="P423" s="160"/>
      <c r="Q423" s="160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</row>
    <row r="424" spans="1:30" x14ac:dyDescent="0.2">
      <c r="A424" s="234"/>
      <c r="B424" s="232"/>
      <c r="C424" s="232"/>
      <c r="D424" s="232"/>
      <c r="E424" s="232"/>
      <c r="F424" s="233"/>
      <c r="G424" s="138"/>
      <c r="H424" s="155"/>
      <c r="I424" s="155"/>
      <c r="J424" s="155"/>
      <c r="K424" s="155"/>
      <c r="L424" s="155"/>
      <c r="M424" s="160"/>
      <c r="N424" s="160"/>
      <c r="O424" s="160"/>
      <c r="P424" s="160"/>
      <c r="Q424" s="160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</row>
    <row r="425" spans="1:30" x14ac:dyDescent="0.2">
      <c r="A425" s="234"/>
      <c r="B425" s="232"/>
      <c r="C425" s="232"/>
      <c r="D425" s="232"/>
      <c r="E425" s="232"/>
      <c r="F425" s="233"/>
      <c r="G425" s="138"/>
      <c r="H425" s="155"/>
      <c r="I425" s="155"/>
      <c r="J425" s="155"/>
      <c r="K425" s="155"/>
      <c r="L425" s="155"/>
      <c r="M425" s="160"/>
      <c r="N425" s="160"/>
      <c r="O425" s="160"/>
      <c r="P425" s="160"/>
      <c r="Q425" s="160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</row>
    <row r="426" spans="1:30" ht="32.25" customHeight="1" x14ac:dyDescent="0.2">
      <c r="A426" s="235"/>
      <c r="B426" s="236"/>
      <c r="C426" s="236"/>
      <c r="D426" s="236"/>
      <c r="E426" s="236"/>
      <c r="F426" s="236"/>
      <c r="G426" s="138"/>
      <c r="H426" s="155"/>
      <c r="I426" s="155"/>
      <c r="J426" s="155"/>
      <c r="K426" s="155"/>
      <c r="L426" s="155"/>
      <c r="M426" s="160"/>
      <c r="N426" s="160"/>
      <c r="O426" s="160"/>
      <c r="P426" s="160"/>
      <c r="Q426" s="160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</row>
    <row r="427" spans="1:30" x14ac:dyDescent="0.2">
      <c r="A427" s="237" t="s">
        <v>118</v>
      </c>
      <c r="B427" s="232"/>
      <c r="C427" s="232"/>
      <c r="D427" s="232"/>
      <c r="E427" s="232"/>
      <c r="F427" s="233"/>
      <c r="G427" s="138"/>
      <c r="H427" s="155"/>
      <c r="I427" s="155"/>
      <c r="J427" s="155"/>
      <c r="K427" s="155"/>
      <c r="L427" s="155"/>
      <c r="M427" s="160"/>
      <c r="N427" s="160"/>
      <c r="O427" s="160"/>
      <c r="P427" s="160"/>
      <c r="Q427" s="160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</row>
    <row r="428" spans="1:30" x14ac:dyDescent="0.2">
      <c r="A428" s="238" t="s">
        <v>119</v>
      </c>
      <c r="B428" s="232"/>
      <c r="C428" s="232"/>
      <c r="D428" s="232"/>
      <c r="E428" s="232"/>
      <c r="F428" s="233"/>
      <c r="G428" s="138"/>
      <c r="H428" s="155"/>
      <c r="I428" s="155"/>
      <c r="J428" s="155"/>
      <c r="K428" s="155"/>
      <c r="L428" s="155"/>
      <c r="M428" s="160"/>
      <c r="N428" s="160"/>
      <c r="O428" s="160"/>
      <c r="P428" s="160"/>
      <c r="Q428" s="160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</row>
    <row r="429" spans="1:30" x14ac:dyDescent="0.2">
      <c r="A429" s="231" t="s">
        <v>120</v>
      </c>
      <c r="B429" s="232"/>
      <c r="C429" s="232"/>
      <c r="D429" s="232"/>
      <c r="E429" s="232"/>
      <c r="F429" s="233"/>
      <c r="G429" s="138"/>
      <c r="H429" s="155"/>
      <c r="I429" s="155"/>
      <c r="J429" s="155"/>
      <c r="K429" s="155"/>
      <c r="L429" s="155"/>
      <c r="M429" s="160"/>
      <c r="N429" s="160"/>
      <c r="O429" s="160"/>
      <c r="P429" s="160"/>
      <c r="Q429" s="160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</row>
    <row r="430" spans="1:30" x14ac:dyDescent="0.2">
      <c r="A430" s="231" t="s">
        <v>121</v>
      </c>
      <c r="B430" s="232"/>
      <c r="C430" s="232"/>
      <c r="D430" s="232"/>
      <c r="E430" s="232"/>
      <c r="F430" s="233"/>
      <c r="G430" s="138"/>
      <c r="H430" s="155"/>
      <c r="I430" s="155"/>
      <c r="J430" s="155"/>
      <c r="K430" s="155"/>
      <c r="L430" s="155"/>
      <c r="M430" s="160"/>
      <c r="N430" s="160"/>
      <c r="O430" s="160"/>
      <c r="P430" s="160"/>
      <c r="Q430" s="160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</row>
    <row r="431" spans="1:30" x14ac:dyDescent="0.2">
      <c r="A431" s="231" t="s">
        <v>122</v>
      </c>
      <c r="B431" s="232"/>
      <c r="C431" s="232"/>
      <c r="D431" s="232"/>
      <c r="E431" s="232"/>
      <c r="F431" s="233"/>
      <c r="G431" s="138"/>
      <c r="H431" s="155"/>
      <c r="I431" s="155"/>
      <c r="J431" s="155"/>
      <c r="K431" s="155"/>
      <c r="L431" s="155"/>
      <c r="M431" s="160"/>
      <c r="N431" s="160"/>
      <c r="O431" s="160"/>
      <c r="P431" s="160"/>
      <c r="Q431" s="160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</row>
    <row r="432" spans="1:30" x14ac:dyDescent="0.2">
      <c r="A432" s="231" t="s">
        <v>123</v>
      </c>
      <c r="B432" s="232"/>
      <c r="C432" s="232"/>
      <c r="D432" s="232"/>
      <c r="E432" s="232"/>
      <c r="F432" s="233"/>
      <c r="G432" s="138"/>
      <c r="H432" s="155"/>
      <c r="I432" s="155"/>
      <c r="J432" s="155"/>
      <c r="K432" s="155"/>
      <c r="L432" s="155"/>
      <c r="M432" s="160"/>
      <c r="N432" s="160"/>
      <c r="O432" s="160"/>
      <c r="P432" s="160"/>
      <c r="Q432" s="160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</row>
    <row r="433" spans="1:30" x14ac:dyDescent="0.2">
      <c r="A433" s="231" t="s">
        <v>124</v>
      </c>
      <c r="B433" s="232"/>
      <c r="C433" s="232"/>
      <c r="D433" s="232"/>
      <c r="E433" s="232"/>
      <c r="F433" s="233"/>
      <c r="G433" s="138"/>
      <c r="H433" s="155"/>
      <c r="I433" s="155"/>
      <c r="J433" s="155"/>
      <c r="K433" s="155"/>
      <c r="L433" s="155"/>
      <c r="M433" s="160"/>
      <c r="N433" s="160"/>
      <c r="O433" s="160"/>
      <c r="P433" s="160"/>
      <c r="Q433" s="160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</row>
    <row r="434" spans="1:30" x14ac:dyDescent="0.2">
      <c r="A434" s="231" t="s">
        <v>125</v>
      </c>
      <c r="B434" s="232"/>
      <c r="C434" s="232"/>
      <c r="D434" s="232"/>
      <c r="E434" s="232"/>
      <c r="F434" s="233"/>
      <c r="G434" s="138"/>
      <c r="H434" s="155"/>
      <c r="I434" s="155"/>
      <c r="J434" s="155"/>
      <c r="K434" s="155"/>
      <c r="L434" s="155"/>
      <c r="M434" s="160"/>
      <c r="N434" s="160"/>
      <c r="O434" s="160"/>
      <c r="P434" s="160"/>
      <c r="Q434" s="160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</row>
    <row r="435" spans="1:30" x14ac:dyDescent="0.2">
      <c r="A435" s="231" t="s">
        <v>126</v>
      </c>
      <c r="B435" s="232"/>
      <c r="C435" s="232"/>
      <c r="D435" s="232"/>
      <c r="E435" s="232"/>
      <c r="F435" s="233"/>
      <c r="G435" s="138"/>
      <c r="H435" s="155"/>
      <c r="I435" s="155"/>
      <c r="J435" s="155"/>
      <c r="K435" s="155"/>
      <c r="L435" s="155"/>
      <c r="M435" s="160"/>
      <c r="N435" s="160"/>
      <c r="O435" s="160"/>
      <c r="P435" s="160"/>
      <c r="Q435" s="160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</row>
    <row r="436" spans="1:30" x14ac:dyDescent="0.2">
      <c r="A436" s="231" t="s">
        <v>127</v>
      </c>
      <c r="B436" s="232"/>
      <c r="C436" s="232"/>
      <c r="D436" s="232"/>
      <c r="E436" s="232"/>
      <c r="F436" s="233"/>
      <c r="G436" s="138"/>
      <c r="H436" s="155"/>
      <c r="I436" s="155"/>
      <c r="J436" s="155"/>
      <c r="K436" s="155"/>
      <c r="L436" s="155"/>
      <c r="M436" s="160"/>
      <c r="N436" s="160"/>
      <c r="O436" s="160"/>
      <c r="P436" s="160"/>
      <c r="Q436" s="160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</row>
    <row r="437" spans="1:30" x14ac:dyDescent="0.2">
      <c r="A437" s="231" t="s">
        <v>128</v>
      </c>
      <c r="B437" s="232"/>
      <c r="C437" s="232"/>
      <c r="D437" s="232"/>
      <c r="E437" s="232"/>
      <c r="F437" s="233"/>
      <c r="G437" s="138"/>
      <c r="H437" s="155"/>
      <c r="I437" s="155"/>
      <c r="J437" s="155"/>
      <c r="K437" s="155"/>
      <c r="L437" s="155"/>
      <c r="M437" s="160"/>
      <c r="N437" s="160"/>
      <c r="O437" s="160"/>
      <c r="P437" s="160"/>
      <c r="Q437" s="160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</row>
    <row r="438" spans="1:30" x14ac:dyDescent="0.2">
      <c r="A438" s="231" t="s">
        <v>129</v>
      </c>
      <c r="B438" s="232"/>
      <c r="C438" s="232"/>
      <c r="D438" s="232"/>
      <c r="E438" s="232"/>
      <c r="F438" s="233"/>
      <c r="G438" s="138"/>
      <c r="H438" s="155"/>
      <c r="I438" s="155"/>
      <c r="J438" s="155"/>
      <c r="K438" s="155"/>
      <c r="L438" s="155"/>
      <c r="M438" s="160"/>
      <c r="N438" s="160"/>
      <c r="O438" s="160"/>
      <c r="P438" s="160"/>
      <c r="Q438" s="160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</row>
    <row r="439" spans="1:30" x14ac:dyDescent="0.2">
      <c r="A439" s="231" t="s">
        <v>130</v>
      </c>
      <c r="B439" s="232"/>
      <c r="C439" s="232"/>
      <c r="D439" s="232"/>
      <c r="E439" s="232"/>
      <c r="F439" s="233"/>
      <c r="G439" s="138"/>
      <c r="H439" s="155"/>
      <c r="I439" s="155"/>
      <c r="J439" s="155"/>
      <c r="K439" s="155"/>
      <c r="L439" s="155"/>
      <c r="M439" s="160"/>
      <c r="N439" s="160"/>
      <c r="O439" s="160"/>
      <c r="P439" s="160"/>
      <c r="Q439" s="160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</row>
    <row r="440" spans="1:30" x14ac:dyDescent="0.2">
      <c r="A440" s="231" t="s">
        <v>131</v>
      </c>
      <c r="B440" s="232"/>
      <c r="C440" s="232"/>
      <c r="D440" s="232"/>
      <c r="E440" s="232"/>
      <c r="F440" s="233"/>
      <c r="G440" s="138"/>
      <c r="H440" s="155"/>
      <c r="I440" s="155"/>
      <c r="J440" s="155"/>
      <c r="K440" s="155"/>
      <c r="L440" s="155"/>
      <c r="M440" s="160"/>
      <c r="N440" s="160"/>
      <c r="O440" s="160"/>
      <c r="P440" s="160"/>
      <c r="Q440" s="160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</row>
    <row r="441" spans="1:30" x14ac:dyDescent="0.2">
      <c r="A441" s="231" t="s">
        <v>132</v>
      </c>
      <c r="B441" s="232"/>
      <c r="C441" s="232"/>
      <c r="D441" s="232"/>
      <c r="E441" s="232"/>
      <c r="F441" s="233"/>
      <c r="G441" s="138"/>
      <c r="H441" s="155"/>
      <c r="I441" s="155"/>
      <c r="J441" s="155"/>
      <c r="K441" s="155"/>
      <c r="L441" s="155"/>
      <c r="M441" s="160"/>
      <c r="N441" s="160"/>
      <c r="O441" s="160"/>
      <c r="P441" s="160"/>
      <c r="Q441" s="160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</row>
    <row r="442" spans="1:30" x14ac:dyDescent="0.2">
      <c r="A442" s="231" t="s">
        <v>133</v>
      </c>
      <c r="B442" s="232"/>
      <c r="C442" s="232"/>
      <c r="D442" s="232"/>
      <c r="E442" s="232"/>
      <c r="F442" s="233"/>
      <c r="G442" s="138"/>
      <c r="H442" s="155"/>
      <c r="I442" s="155"/>
      <c r="J442" s="155"/>
      <c r="K442" s="155"/>
      <c r="L442" s="155"/>
      <c r="M442" s="160"/>
      <c r="N442" s="160"/>
      <c r="O442" s="160"/>
      <c r="P442" s="160"/>
      <c r="Q442" s="160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</row>
    <row r="443" spans="1:30" x14ac:dyDescent="0.2">
      <c r="A443" s="231" t="s">
        <v>134</v>
      </c>
      <c r="B443" s="232"/>
      <c r="C443" s="232"/>
      <c r="D443" s="232"/>
      <c r="E443" s="232"/>
      <c r="F443" s="233"/>
      <c r="G443" s="138"/>
      <c r="H443" s="155"/>
      <c r="I443" s="155"/>
      <c r="J443" s="155"/>
      <c r="K443" s="155"/>
      <c r="L443" s="155"/>
      <c r="M443" s="160"/>
      <c r="N443" s="160"/>
      <c r="O443" s="160"/>
      <c r="P443" s="160"/>
      <c r="Q443" s="160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</row>
    <row r="444" spans="1:30" x14ac:dyDescent="0.2">
      <c r="A444" s="231" t="s">
        <v>135</v>
      </c>
      <c r="B444" s="232"/>
      <c r="C444" s="232"/>
      <c r="D444" s="232"/>
      <c r="E444" s="232"/>
      <c r="F444" s="233"/>
      <c r="G444" s="138"/>
      <c r="H444" s="155"/>
      <c r="I444" s="155"/>
      <c r="J444" s="155"/>
      <c r="K444" s="155"/>
      <c r="L444" s="155"/>
      <c r="M444" s="160"/>
      <c r="N444" s="160"/>
      <c r="O444" s="160"/>
      <c r="P444" s="160"/>
      <c r="Q444" s="160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</row>
    <row r="445" spans="1:30" x14ac:dyDescent="0.2">
      <c r="A445" s="231" t="s">
        <v>136</v>
      </c>
      <c r="B445" s="232"/>
      <c r="C445" s="232"/>
      <c r="D445" s="232"/>
      <c r="E445" s="232"/>
      <c r="F445" s="233"/>
      <c r="G445" s="138"/>
      <c r="H445" s="155"/>
      <c r="I445" s="155"/>
      <c r="J445" s="155"/>
      <c r="K445" s="155"/>
      <c r="L445" s="155"/>
      <c r="M445" s="160"/>
      <c r="N445" s="160"/>
      <c r="O445" s="160"/>
      <c r="P445" s="160"/>
      <c r="Q445" s="160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</row>
    <row r="446" spans="1:30" x14ac:dyDescent="0.2">
      <c r="A446" s="231" t="s">
        <v>137</v>
      </c>
      <c r="B446" s="232"/>
      <c r="C446" s="232"/>
      <c r="D446" s="232"/>
      <c r="E446" s="232"/>
      <c r="F446" s="233"/>
      <c r="G446" s="138"/>
      <c r="H446" s="155"/>
      <c r="I446" s="155"/>
      <c r="J446" s="155"/>
      <c r="K446" s="155"/>
      <c r="L446" s="155"/>
      <c r="M446" s="160"/>
      <c r="N446" s="160"/>
      <c r="O446" s="160"/>
      <c r="P446" s="160"/>
      <c r="Q446" s="160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</row>
    <row r="447" spans="1:30" x14ac:dyDescent="0.2">
      <c r="A447" s="231" t="s">
        <v>138</v>
      </c>
      <c r="B447" s="232"/>
      <c r="C447" s="232"/>
      <c r="D447" s="232"/>
      <c r="E447" s="232"/>
      <c r="F447" s="233"/>
      <c r="G447" s="138"/>
      <c r="H447" s="155"/>
      <c r="I447" s="155"/>
      <c r="J447" s="155"/>
      <c r="K447" s="155"/>
      <c r="L447" s="155"/>
      <c r="M447" s="160"/>
      <c r="N447" s="160"/>
      <c r="O447" s="160"/>
      <c r="P447" s="160"/>
      <c r="Q447" s="160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</row>
    <row r="448" spans="1:30" x14ac:dyDescent="0.2">
      <c r="A448" s="231" t="s">
        <v>139</v>
      </c>
      <c r="B448" s="232"/>
      <c r="C448" s="232"/>
      <c r="D448" s="232"/>
      <c r="E448" s="232"/>
      <c r="F448" s="233"/>
      <c r="G448" s="138"/>
      <c r="H448" s="155"/>
      <c r="I448" s="155"/>
      <c r="J448" s="155"/>
      <c r="K448" s="155"/>
      <c r="L448" s="155"/>
      <c r="M448" s="160"/>
      <c r="N448" s="160"/>
      <c r="O448" s="160"/>
      <c r="P448" s="160"/>
      <c r="Q448" s="160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</row>
    <row r="449" spans="1:30" x14ac:dyDescent="0.2">
      <c r="A449" s="231" t="s">
        <v>140</v>
      </c>
      <c r="B449" s="232"/>
      <c r="C449" s="232"/>
      <c r="D449" s="232"/>
      <c r="E449" s="232"/>
      <c r="F449" s="233"/>
      <c r="G449" s="138"/>
      <c r="H449" s="155"/>
      <c r="I449" s="155"/>
      <c r="J449" s="155"/>
      <c r="K449" s="155"/>
      <c r="L449" s="155"/>
      <c r="M449" s="160"/>
      <c r="N449" s="160"/>
      <c r="O449" s="160"/>
      <c r="P449" s="160"/>
      <c r="Q449" s="160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</row>
    <row r="450" spans="1:30" x14ac:dyDescent="0.2">
      <c r="A450" s="231" t="s">
        <v>141</v>
      </c>
      <c r="B450" s="232"/>
      <c r="C450" s="232"/>
      <c r="D450" s="232"/>
      <c r="E450" s="232"/>
      <c r="F450" s="233"/>
      <c r="G450" s="138"/>
      <c r="H450" s="155"/>
      <c r="I450" s="155"/>
      <c r="J450" s="155"/>
      <c r="K450" s="155"/>
      <c r="L450" s="155"/>
      <c r="M450" s="160"/>
      <c r="N450" s="160"/>
      <c r="O450" s="160"/>
      <c r="P450" s="160"/>
      <c r="Q450" s="160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</row>
    <row r="451" spans="1:30" x14ac:dyDescent="0.2">
      <c r="A451" s="231" t="s">
        <v>142</v>
      </c>
      <c r="B451" s="232"/>
      <c r="C451" s="232"/>
      <c r="D451" s="232"/>
      <c r="E451" s="232"/>
      <c r="F451" s="233"/>
      <c r="G451" s="138"/>
      <c r="H451" s="155"/>
      <c r="I451" s="155"/>
      <c r="J451" s="155"/>
      <c r="K451" s="155"/>
      <c r="L451" s="155"/>
      <c r="M451" s="160"/>
      <c r="N451" s="160"/>
      <c r="O451" s="160"/>
      <c r="P451" s="160"/>
      <c r="Q451" s="160"/>
      <c r="R451" s="167"/>
      <c r="S451" s="167"/>
      <c r="T451" s="167"/>
      <c r="U451" s="167"/>
      <c r="V451" s="167"/>
      <c r="W451" s="167"/>
      <c r="X451" s="167"/>
      <c r="Y451" s="167"/>
      <c r="Z451" s="167"/>
      <c r="AA451" s="167"/>
      <c r="AB451" s="167"/>
      <c r="AC451" s="167"/>
      <c r="AD451" s="167"/>
    </row>
    <row r="452" spans="1:30" x14ac:dyDescent="0.2">
      <c r="A452" s="231" t="s">
        <v>143</v>
      </c>
      <c r="B452" s="232"/>
      <c r="C452" s="232"/>
      <c r="D452" s="232"/>
      <c r="E452" s="232"/>
      <c r="F452" s="233"/>
      <c r="G452" s="138"/>
      <c r="H452" s="155"/>
      <c r="I452" s="155"/>
      <c r="J452" s="155"/>
      <c r="K452" s="155"/>
      <c r="L452" s="155"/>
      <c r="M452" s="160"/>
      <c r="N452" s="160"/>
      <c r="O452" s="160"/>
      <c r="P452" s="160"/>
      <c r="Q452" s="160"/>
      <c r="R452" s="167"/>
      <c r="S452" s="167"/>
      <c r="T452" s="167"/>
      <c r="U452" s="167"/>
      <c r="V452" s="167"/>
      <c r="W452" s="167"/>
      <c r="X452" s="167"/>
      <c r="Y452" s="167"/>
      <c r="Z452" s="167"/>
      <c r="AA452" s="167"/>
      <c r="AB452" s="167"/>
      <c r="AC452" s="167"/>
      <c r="AD452" s="167"/>
    </row>
    <row r="453" spans="1:30" x14ac:dyDescent="0.2">
      <c r="A453" s="231" t="s">
        <v>144</v>
      </c>
      <c r="B453" s="232"/>
      <c r="C453" s="232"/>
      <c r="D453" s="232"/>
      <c r="E453" s="232"/>
      <c r="F453" s="233"/>
      <c r="G453" s="138"/>
      <c r="H453" s="155"/>
      <c r="I453" s="155"/>
      <c r="J453" s="155"/>
      <c r="K453" s="155"/>
      <c r="L453" s="155"/>
      <c r="M453" s="160"/>
      <c r="N453" s="160"/>
      <c r="O453" s="160"/>
      <c r="P453" s="160"/>
      <c r="Q453" s="160"/>
      <c r="R453" s="167"/>
      <c r="S453" s="167"/>
      <c r="T453" s="167"/>
      <c r="U453" s="167"/>
      <c r="V453" s="167"/>
      <c r="W453" s="167"/>
      <c r="X453" s="167"/>
      <c r="Y453" s="167"/>
      <c r="Z453" s="167"/>
      <c r="AA453" s="167"/>
      <c r="AB453" s="167"/>
      <c r="AC453" s="167"/>
      <c r="AD453" s="167"/>
    </row>
    <row r="454" spans="1:30" x14ac:dyDescent="0.2">
      <c r="A454" s="231" t="s">
        <v>145</v>
      </c>
      <c r="B454" s="232"/>
      <c r="C454" s="232"/>
      <c r="D454" s="232"/>
      <c r="E454" s="232"/>
      <c r="F454" s="233"/>
      <c r="G454" s="138"/>
      <c r="H454" s="155"/>
      <c r="I454" s="155"/>
      <c r="J454" s="155"/>
      <c r="K454" s="155"/>
      <c r="L454" s="155"/>
      <c r="M454" s="160"/>
      <c r="N454" s="160"/>
      <c r="O454" s="160"/>
      <c r="P454" s="160"/>
      <c r="Q454" s="160"/>
      <c r="R454" s="167"/>
      <c r="S454" s="167"/>
      <c r="T454" s="167"/>
      <c r="U454" s="167"/>
      <c r="V454" s="167"/>
      <c r="W454" s="167"/>
      <c r="X454" s="167"/>
      <c r="Y454" s="167"/>
      <c r="Z454" s="167"/>
      <c r="AA454" s="167"/>
      <c r="AB454" s="167"/>
      <c r="AC454" s="167"/>
      <c r="AD454" s="167"/>
    </row>
    <row r="455" spans="1:30" x14ac:dyDescent="0.2">
      <c r="A455" s="231" t="s">
        <v>146</v>
      </c>
      <c r="B455" s="232"/>
      <c r="C455" s="232"/>
      <c r="D455" s="232"/>
      <c r="E455" s="232"/>
      <c r="F455" s="233"/>
      <c r="G455" s="138"/>
      <c r="H455" s="155"/>
      <c r="I455" s="155"/>
      <c r="J455" s="155"/>
      <c r="K455" s="155"/>
      <c r="L455" s="155"/>
      <c r="M455" s="160"/>
      <c r="N455" s="160"/>
      <c r="O455" s="160"/>
      <c r="P455" s="160"/>
      <c r="Q455" s="160"/>
      <c r="R455" s="167"/>
      <c r="S455" s="167"/>
      <c r="T455" s="167"/>
      <c r="U455" s="167"/>
      <c r="V455" s="167"/>
      <c r="W455" s="167"/>
      <c r="X455" s="167"/>
      <c r="Y455" s="167"/>
      <c r="Z455" s="167"/>
      <c r="AA455" s="167"/>
      <c r="AB455" s="167"/>
      <c r="AC455" s="167"/>
      <c r="AD455" s="167"/>
    </row>
    <row r="456" spans="1:30" x14ac:dyDescent="0.2">
      <c r="A456" s="231" t="s">
        <v>147</v>
      </c>
      <c r="B456" s="232"/>
      <c r="C456" s="232"/>
      <c r="D456" s="232"/>
      <c r="E456" s="232"/>
      <c r="F456" s="233"/>
      <c r="G456" s="138"/>
      <c r="H456" s="155"/>
      <c r="I456" s="155"/>
      <c r="J456" s="155"/>
      <c r="K456" s="155"/>
      <c r="L456" s="155"/>
      <c r="M456" s="160"/>
      <c r="N456" s="160"/>
      <c r="O456" s="160"/>
      <c r="P456" s="160"/>
      <c r="Q456" s="160"/>
      <c r="R456" s="167"/>
      <c r="S456" s="167"/>
      <c r="T456" s="167"/>
      <c r="U456" s="167"/>
      <c r="V456" s="167"/>
      <c r="W456" s="167"/>
      <c r="X456" s="167"/>
      <c r="Y456" s="167"/>
      <c r="Z456" s="167"/>
      <c r="AA456" s="167"/>
      <c r="AB456" s="167"/>
      <c r="AC456" s="167"/>
      <c r="AD456" s="167"/>
    </row>
    <row r="457" spans="1:30" x14ac:dyDescent="0.2">
      <c r="A457" s="231" t="s">
        <v>148</v>
      </c>
      <c r="B457" s="232"/>
      <c r="C457" s="232"/>
      <c r="D457" s="232"/>
      <c r="E457" s="232"/>
      <c r="F457" s="233"/>
      <c r="G457" s="138"/>
      <c r="H457" s="155"/>
      <c r="I457" s="155"/>
      <c r="J457" s="155"/>
      <c r="K457" s="155"/>
      <c r="L457" s="155"/>
      <c r="M457" s="160"/>
      <c r="N457" s="160"/>
      <c r="O457" s="160"/>
      <c r="P457" s="160"/>
      <c r="Q457" s="160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</row>
    <row r="458" spans="1:30" x14ac:dyDescent="0.2">
      <c r="A458" s="231" t="s">
        <v>149</v>
      </c>
      <c r="B458" s="232"/>
      <c r="C458" s="232"/>
      <c r="D458" s="232"/>
      <c r="E458" s="232"/>
      <c r="F458" s="233"/>
      <c r="G458" s="138"/>
      <c r="H458" s="155"/>
      <c r="I458" s="155"/>
      <c r="J458" s="155"/>
      <c r="K458" s="155"/>
      <c r="L458" s="155"/>
      <c r="M458" s="160"/>
      <c r="N458" s="160"/>
      <c r="O458" s="160"/>
      <c r="P458" s="160"/>
      <c r="Q458" s="160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</row>
    <row r="459" spans="1:30" x14ac:dyDescent="0.2">
      <c r="A459" s="231" t="s">
        <v>150</v>
      </c>
      <c r="B459" s="232"/>
      <c r="C459" s="232"/>
      <c r="D459" s="232"/>
      <c r="E459" s="232"/>
      <c r="F459" s="233"/>
      <c r="G459" s="138"/>
      <c r="H459" s="155"/>
      <c r="I459" s="155"/>
      <c r="J459" s="155"/>
      <c r="K459" s="155"/>
      <c r="L459" s="155"/>
      <c r="M459" s="160"/>
      <c r="N459" s="160"/>
      <c r="O459" s="160"/>
      <c r="P459" s="160"/>
      <c r="Q459" s="160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</row>
    <row r="460" spans="1:30" x14ac:dyDescent="0.2">
      <c r="A460" s="231" t="s">
        <v>151</v>
      </c>
      <c r="B460" s="232"/>
      <c r="C460" s="232"/>
      <c r="D460" s="232"/>
      <c r="E460" s="232"/>
      <c r="F460" s="233"/>
      <c r="G460" s="138"/>
      <c r="H460" s="155"/>
      <c r="I460" s="155"/>
      <c r="J460" s="155"/>
      <c r="K460" s="155"/>
      <c r="L460" s="155"/>
      <c r="M460" s="160"/>
      <c r="N460" s="160"/>
      <c r="O460" s="160"/>
      <c r="P460" s="160"/>
      <c r="Q460" s="160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</row>
    <row r="461" spans="1:30" x14ac:dyDescent="0.2">
      <c r="A461" s="231" t="s">
        <v>152</v>
      </c>
      <c r="B461" s="232"/>
      <c r="C461" s="232"/>
      <c r="D461" s="232"/>
      <c r="E461" s="232"/>
      <c r="F461" s="233"/>
      <c r="G461" s="138"/>
      <c r="H461" s="155"/>
      <c r="I461" s="155"/>
      <c r="J461" s="155"/>
      <c r="K461" s="155"/>
      <c r="L461" s="155"/>
      <c r="M461" s="160"/>
      <c r="N461" s="160"/>
      <c r="O461" s="160"/>
      <c r="P461" s="160"/>
      <c r="Q461" s="160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</row>
    <row r="462" spans="1:30" x14ac:dyDescent="0.2">
      <c r="A462" s="231" t="s">
        <v>153</v>
      </c>
      <c r="B462" s="232"/>
      <c r="C462" s="232"/>
      <c r="D462" s="232"/>
      <c r="E462" s="232"/>
      <c r="F462" s="233"/>
      <c r="G462" s="138"/>
      <c r="H462" s="155"/>
      <c r="I462" s="155"/>
      <c r="J462" s="155"/>
      <c r="K462" s="155"/>
      <c r="L462" s="155"/>
      <c r="M462" s="160"/>
      <c r="N462" s="160"/>
      <c r="O462" s="160"/>
      <c r="P462" s="160"/>
      <c r="Q462" s="160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</row>
    <row r="463" spans="1:30" x14ac:dyDescent="0.2">
      <c r="A463" s="231" t="s">
        <v>154</v>
      </c>
      <c r="B463" s="232"/>
      <c r="C463" s="232"/>
      <c r="D463" s="232"/>
      <c r="E463" s="232"/>
      <c r="F463" s="233"/>
      <c r="G463" s="138"/>
      <c r="H463" s="155"/>
      <c r="I463" s="155"/>
      <c r="J463" s="155"/>
      <c r="K463" s="155"/>
      <c r="L463" s="155"/>
      <c r="M463" s="160"/>
      <c r="N463" s="160"/>
      <c r="O463" s="160"/>
      <c r="P463" s="160"/>
      <c r="Q463" s="160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</row>
    <row r="464" spans="1:30" x14ac:dyDescent="0.2">
      <c r="A464" s="231" t="s">
        <v>155</v>
      </c>
      <c r="B464" s="232"/>
      <c r="C464" s="232"/>
      <c r="D464" s="232"/>
      <c r="E464" s="232"/>
      <c r="F464" s="233"/>
      <c r="G464" s="138"/>
      <c r="H464" s="155"/>
      <c r="I464" s="155"/>
      <c r="J464" s="155"/>
      <c r="K464" s="155"/>
      <c r="L464" s="155"/>
      <c r="M464" s="160"/>
      <c r="N464" s="160"/>
      <c r="O464" s="160"/>
      <c r="P464" s="160"/>
      <c r="Q464" s="160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</row>
    <row r="465" spans="1:30" x14ac:dyDescent="0.2">
      <c r="A465" s="231" t="s">
        <v>156</v>
      </c>
      <c r="B465" s="232"/>
      <c r="C465" s="232"/>
      <c r="D465" s="232"/>
      <c r="E465" s="232"/>
      <c r="F465" s="233"/>
      <c r="G465" s="138"/>
      <c r="H465" s="155"/>
      <c r="I465" s="155"/>
      <c r="J465" s="155"/>
      <c r="K465" s="155"/>
      <c r="L465" s="155"/>
      <c r="M465" s="160"/>
      <c r="N465" s="160"/>
      <c r="O465" s="160"/>
      <c r="P465" s="160"/>
      <c r="Q465" s="160"/>
      <c r="R465" s="167"/>
      <c r="S465" s="167"/>
      <c r="T465" s="167"/>
      <c r="U465" s="167"/>
      <c r="V465" s="167"/>
      <c r="W465" s="167"/>
      <c r="X465" s="167"/>
      <c r="Y465" s="167"/>
      <c r="Z465" s="167"/>
      <c r="AA465" s="167"/>
      <c r="AB465" s="167"/>
      <c r="AC465" s="167"/>
      <c r="AD465" s="167"/>
    </row>
    <row r="466" spans="1:30" x14ac:dyDescent="0.2">
      <c r="A466" s="231" t="s">
        <v>157</v>
      </c>
      <c r="B466" s="232"/>
      <c r="C466" s="232"/>
      <c r="D466" s="232"/>
      <c r="E466" s="232"/>
      <c r="F466" s="233"/>
      <c r="G466" s="138"/>
      <c r="H466" s="155"/>
      <c r="I466" s="155"/>
      <c r="J466" s="155"/>
      <c r="K466" s="155"/>
      <c r="L466" s="155"/>
      <c r="M466" s="160"/>
      <c r="N466" s="160"/>
      <c r="O466" s="160"/>
      <c r="P466" s="160"/>
      <c r="Q466" s="160"/>
      <c r="R466" s="167"/>
      <c r="S466" s="167"/>
      <c r="T466" s="167"/>
      <c r="U466" s="167"/>
      <c r="V466" s="167"/>
      <c r="W466" s="167"/>
      <c r="X466" s="167"/>
      <c r="Y466" s="167"/>
      <c r="Z466" s="167"/>
      <c r="AA466" s="167"/>
      <c r="AB466" s="167"/>
      <c r="AC466" s="167"/>
      <c r="AD466" s="167"/>
    </row>
    <row r="467" spans="1:30" x14ac:dyDescent="0.2">
      <c r="A467" s="231" t="s">
        <v>158</v>
      </c>
      <c r="B467" s="232"/>
      <c r="C467" s="232"/>
      <c r="D467" s="232"/>
      <c r="E467" s="232"/>
      <c r="F467" s="233"/>
      <c r="G467" s="138"/>
      <c r="H467" s="155"/>
      <c r="I467" s="155"/>
      <c r="J467" s="155"/>
      <c r="K467" s="155"/>
      <c r="L467" s="155"/>
      <c r="M467" s="160"/>
      <c r="N467" s="160"/>
      <c r="O467" s="160"/>
      <c r="P467" s="160"/>
      <c r="Q467" s="160"/>
      <c r="R467" s="167"/>
      <c r="S467" s="167"/>
      <c r="T467" s="167"/>
      <c r="U467" s="167"/>
      <c r="V467" s="167"/>
      <c r="W467" s="167"/>
      <c r="X467" s="167"/>
      <c r="Y467" s="167"/>
      <c r="Z467" s="167"/>
      <c r="AA467" s="167"/>
      <c r="AB467" s="167"/>
      <c r="AC467" s="167"/>
      <c r="AD467" s="167"/>
    </row>
    <row r="468" spans="1:30" x14ac:dyDescent="0.2">
      <c r="A468" s="231" t="s">
        <v>159</v>
      </c>
      <c r="B468" s="232"/>
      <c r="C468" s="232"/>
      <c r="D468" s="232"/>
      <c r="E468" s="232"/>
      <c r="F468" s="233"/>
      <c r="G468" s="138"/>
      <c r="H468" s="155"/>
      <c r="I468" s="155"/>
      <c r="J468" s="155"/>
      <c r="K468" s="155"/>
      <c r="L468" s="155"/>
      <c r="M468" s="160"/>
      <c r="N468" s="160"/>
      <c r="O468" s="160"/>
      <c r="P468" s="160"/>
      <c r="Q468" s="160"/>
      <c r="R468" s="167"/>
      <c r="S468" s="167"/>
      <c r="T468" s="167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</row>
    <row r="469" spans="1:30" ht="14.25" x14ac:dyDescent="0.2">
      <c r="A469" s="231" t="s">
        <v>160</v>
      </c>
      <c r="B469" s="232"/>
      <c r="C469" s="232"/>
      <c r="D469" s="232"/>
      <c r="E469" s="232"/>
      <c r="F469" s="233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167"/>
      <c r="S469" s="167"/>
      <c r="T469" s="167"/>
      <c r="U469" s="167"/>
      <c r="V469" s="167"/>
      <c r="W469" s="167"/>
      <c r="X469" s="167"/>
      <c r="Y469" s="167"/>
      <c r="Z469" s="167"/>
      <c r="AA469" s="167"/>
      <c r="AB469" s="167"/>
      <c r="AC469" s="167"/>
      <c r="AD469" s="167"/>
    </row>
    <row r="470" spans="1:30" ht="14.25" x14ac:dyDescent="0.2">
      <c r="A470" s="231" t="s">
        <v>161</v>
      </c>
      <c r="B470" s="232"/>
      <c r="C470" s="232"/>
      <c r="D470" s="232"/>
      <c r="E470" s="232"/>
      <c r="F470" s="233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167"/>
      <c r="S470" s="167"/>
      <c r="T470" s="167"/>
      <c r="U470" s="167"/>
      <c r="V470" s="167"/>
      <c r="W470" s="167"/>
      <c r="X470" s="167"/>
      <c r="Y470" s="167"/>
      <c r="Z470" s="167"/>
      <c r="AA470" s="167"/>
      <c r="AB470" s="167"/>
      <c r="AC470" s="167"/>
      <c r="AD470" s="167"/>
    </row>
    <row r="471" spans="1:30" ht="14.25" x14ac:dyDescent="0.2">
      <c r="A471" s="231" t="s">
        <v>162</v>
      </c>
      <c r="B471" s="232"/>
      <c r="C471" s="232"/>
      <c r="D471" s="232"/>
      <c r="E471" s="232"/>
      <c r="F471" s="233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167"/>
      <c r="S471" s="167"/>
      <c r="T471" s="167"/>
      <c r="U471" s="167"/>
      <c r="V471" s="167"/>
      <c r="W471" s="167"/>
      <c r="X471" s="167"/>
      <c r="Y471" s="167"/>
      <c r="Z471" s="167"/>
      <c r="AA471" s="167"/>
      <c r="AB471" s="167"/>
      <c r="AC471" s="167"/>
      <c r="AD471" s="167"/>
    </row>
    <row r="472" spans="1:30" ht="14.25" x14ac:dyDescent="0.2">
      <c r="A472" s="231" t="s">
        <v>163</v>
      </c>
      <c r="B472" s="232"/>
      <c r="C472" s="232"/>
      <c r="D472" s="232"/>
      <c r="E472" s="232"/>
      <c r="F472" s="233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167"/>
      <c r="S472" s="167"/>
      <c r="T472" s="167"/>
      <c r="U472" s="167"/>
      <c r="V472" s="167"/>
      <c r="W472" s="167"/>
      <c r="X472" s="167"/>
      <c r="Y472" s="167"/>
      <c r="Z472" s="167"/>
      <c r="AA472" s="167"/>
      <c r="AB472" s="167"/>
      <c r="AC472" s="167"/>
      <c r="AD472" s="167"/>
    </row>
    <row r="473" spans="1:30" ht="14.25" x14ac:dyDescent="0.2">
      <c r="A473" s="231" t="s">
        <v>164</v>
      </c>
      <c r="B473" s="232"/>
      <c r="C473" s="232"/>
      <c r="D473" s="232"/>
      <c r="E473" s="232"/>
      <c r="F473" s="233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167"/>
      <c r="S473" s="167"/>
      <c r="T473" s="167"/>
      <c r="U473" s="167"/>
      <c r="V473" s="167"/>
      <c r="W473" s="167"/>
      <c r="X473" s="167"/>
      <c r="Y473" s="167"/>
      <c r="Z473" s="167"/>
      <c r="AA473" s="167"/>
      <c r="AB473" s="167"/>
      <c r="AC473" s="167"/>
      <c r="AD473" s="167"/>
    </row>
    <row r="474" spans="1:30" ht="14.25" x14ac:dyDescent="0.2">
      <c r="A474" s="231" t="s">
        <v>165</v>
      </c>
      <c r="B474" s="232"/>
      <c r="C474" s="232"/>
      <c r="D474" s="232"/>
      <c r="E474" s="232"/>
      <c r="F474" s="233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167"/>
      <c r="S474" s="167"/>
      <c r="T474" s="167"/>
      <c r="U474" s="167"/>
      <c r="V474" s="167"/>
      <c r="W474" s="167"/>
      <c r="X474" s="167"/>
      <c r="Y474" s="167"/>
      <c r="Z474" s="167"/>
      <c r="AA474" s="167"/>
      <c r="AB474" s="167"/>
      <c r="AC474" s="167"/>
      <c r="AD474" s="167"/>
    </row>
    <row r="475" spans="1:30" ht="14.25" x14ac:dyDescent="0.2">
      <c r="A475" s="231" t="s">
        <v>166</v>
      </c>
      <c r="B475" s="232"/>
      <c r="C475" s="232"/>
      <c r="D475" s="232"/>
      <c r="E475" s="232"/>
      <c r="F475" s="233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167"/>
      <c r="S475" s="167"/>
      <c r="T475" s="167"/>
      <c r="U475" s="167"/>
      <c r="V475" s="167"/>
      <c r="W475" s="167"/>
      <c r="X475" s="167"/>
      <c r="Y475" s="167"/>
      <c r="Z475" s="167"/>
      <c r="AA475" s="167"/>
      <c r="AB475" s="167"/>
      <c r="AC475" s="167"/>
      <c r="AD475" s="167"/>
    </row>
    <row r="476" spans="1:30" ht="14.25" x14ac:dyDescent="0.2">
      <c r="A476" s="231" t="s">
        <v>167</v>
      </c>
      <c r="B476" s="232"/>
      <c r="C476" s="232"/>
      <c r="D476" s="232"/>
      <c r="E476" s="232"/>
      <c r="F476" s="233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167"/>
      <c r="S476" s="167"/>
      <c r="T476" s="167"/>
      <c r="U476" s="167"/>
      <c r="V476" s="167"/>
      <c r="W476" s="167"/>
      <c r="X476" s="167"/>
      <c r="Y476" s="167"/>
      <c r="Z476" s="167"/>
      <c r="AA476" s="167"/>
      <c r="AB476" s="167"/>
      <c r="AC476" s="167"/>
      <c r="AD476" s="167"/>
    </row>
    <row r="477" spans="1:30" ht="14.25" x14ac:dyDescent="0.2">
      <c r="A477" s="231" t="s">
        <v>168</v>
      </c>
      <c r="B477" s="232"/>
      <c r="C477" s="232"/>
      <c r="D477" s="232"/>
      <c r="E477" s="232"/>
      <c r="F477" s="233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167"/>
      <c r="S477" s="167"/>
      <c r="T477" s="167"/>
      <c r="U477" s="167"/>
      <c r="V477" s="167"/>
      <c r="W477" s="167"/>
      <c r="X477" s="167"/>
      <c r="Y477" s="167"/>
      <c r="Z477" s="167"/>
      <c r="AA477" s="167"/>
      <c r="AB477" s="167"/>
      <c r="AC477" s="167"/>
      <c r="AD477" s="167"/>
    </row>
    <row r="478" spans="1:30" ht="14.25" x14ac:dyDescent="0.2">
      <c r="A478" s="231" t="s">
        <v>169</v>
      </c>
      <c r="B478" s="232"/>
      <c r="C478" s="232"/>
      <c r="D478" s="232"/>
      <c r="E478" s="232"/>
      <c r="F478" s="233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167"/>
      <c r="S478" s="167"/>
      <c r="T478" s="167"/>
      <c r="U478" s="167"/>
      <c r="V478" s="167"/>
      <c r="W478" s="167"/>
      <c r="X478" s="167"/>
      <c r="Y478" s="167"/>
      <c r="Z478" s="167"/>
      <c r="AA478" s="167"/>
      <c r="AB478" s="167"/>
      <c r="AC478" s="167"/>
      <c r="AD478" s="167"/>
    </row>
    <row r="479" spans="1:30" ht="14.25" x14ac:dyDescent="0.2">
      <c r="A479" s="231" t="s">
        <v>170</v>
      </c>
      <c r="B479" s="232"/>
      <c r="C479" s="232"/>
      <c r="D479" s="232"/>
      <c r="E479" s="232"/>
      <c r="F479" s="233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167"/>
      <c r="S479" s="167"/>
      <c r="T479" s="167"/>
      <c r="U479" s="167"/>
      <c r="V479" s="167"/>
      <c r="W479" s="167"/>
      <c r="X479" s="167"/>
      <c r="Y479" s="167"/>
      <c r="Z479" s="167"/>
      <c r="AA479" s="167"/>
      <c r="AB479" s="167"/>
      <c r="AC479" s="167"/>
      <c r="AD479" s="167"/>
    </row>
    <row r="480" spans="1:30" ht="14.25" x14ac:dyDescent="0.2">
      <c r="A480" s="231" t="s">
        <v>171</v>
      </c>
      <c r="B480" s="232"/>
      <c r="C480" s="232"/>
      <c r="D480" s="232"/>
      <c r="E480" s="232"/>
      <c r="F480" s="233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167"/>
      <c r="S480" s="167"/>
      <c r="T480" s="167"/>
      <c r="U480" s="167"/>
      <c r="V480" s="167"/>
      <c r="W480" s="167"/>
      <c r="X480" s="167"/>
      <c r="Y480" s="167"/>
      <c r="Z480" s="167"/>
      <c r="AA480" s="167"/>
      <c r="AB480" s="167"/>
      <c r="AC480" s="167"/>
      <c r="AD480" s="167"/>
    </row>
    <row r="481" spans="1:30" ht="14.25" x14ac:dyDescent="0.2">
      <c r="A481" s="231" t="s">
        <v>172</v>
      </c>
      <c r="B481" s="232"/>
      <c r="C481" s="232"/>
      <c r="D481" s="232"/>
      <c r="E481" s="232"/>
      <c r="F481" s="233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167"/>
      <c r="S481" s="167"/>
      <c r="T481" s="167"/>
      <c r="U481" s="167"/>
      <c r="V481" s="167"/>
      <c r="W481" s="167"/>
      <c r="X481" s="167"/>
      <c r="Y481" s="167"/>
      <c r="Z481" s="167"/>
      <c r="AA481" s="167"/>
      <c r="AB481" s="167"/>
      <c r="AC481" s="167"/>
      <c r="AD481" s="167"/>
    </row>
    <row r="482" spans="1:30" ht="14.25" x14ac:dyDescent="0.2">
      <c r="A482" s="231" t="s">
        <v>173</v>
      </c>
      <c r="B482" s="232"/>
      <c r="C482" s="232"/>
      <c r="D482" s="232"/>
      <c r="E482" s="232"/>
      <c r="F482" s="233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167"/>
      <c r="S482" s="167"/>
      <c r="T482" s="167"/>
      <c r="U482" s="167"/>
      <c r="V482" s="167"/>
      <c r="W482" s="167"/>
      <c r="X482" s="167"/>
      <c r="Y482" s="167"/>
      <c r="Z482" s="167"/>
      <c r="AA482" s="167"/>
      <c r="AB482" s="167"/>
      <c r="AC482" s="167"/>
      <c r="AD482" s="167"/>
    </row>
    <row r="483" spans="1:30" ht="14.25" x14ac:dyDescent="0.2">
      <c r="A483" s="231" t="s">
        <v>174</v>
      </c>
      <c r="B483" s="232"/>
      <c r="C483" s="232"/>
      <c r="D483" s="232"/>
      <c r="E483" s="232"/>
      <c r="F483" s="233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167"/>
      <c r="S483" s="167"/>
      <c r="T483" s="167"/>
      <c r="U483" s="167"/>
      <c r="V483" s="167"/>
      <c r="W483" s="167"/>
      <c r="X483" s="167"/>
      <c r="Y483" s="167"/>
      <c r="Z483" s="167"/>
      <c r="AA483" s="167"/>
      <c r="AB483" s="167"/>
      <c r="AC483" s="167"/>
      <c r="AD483" s="167"/>
    </row>
    <row r="484" spans="1:30" ht="14.25" x14ac:dyDescent="0.2">
      <c r="A484" s="231" t="s">
        <v>175</v>
      </c>
      <c r="B484" s="232"/>
      <c r="C484" s="232"/>
      <c r="D484" s="232"/>
      <c r="E484" s="232"/>
      <c r="F484" s="233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167"/>
      <c r="S484" s="167"/>
      <c r="T484" s="167"/>
      <c r="U484" s="167"/>
      <c r="V484" s="167"/>
      <c r="W484" s="167"/>
      <c r="X484" s="167"/>
      <c r="Y484" s="167"/>
      <c r="Z484" s="167"/>
      <c r="AA484" s="167"/>
      <c r="AB484" s="167"/>
      <c r="AC484" s="167"/>
      <c r="AD484" s="167"/>
    </row>
    <row r="485" spans="1:30" ht="14.25" x14ac:dyDescent="0.2">
      <c r="A485" s="231" t="s">
        <v>176</v>
      </c>
      <c r="B485" s="232"/>
      <c r="C485" s="232"/>
      <c r="D485" s="232"/>
      <c r="E485" s="232"/>
      <c r="F485" s="233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167"/>
      <c r="S485" s="167"/>
      <c r="T485" s="167"/>
      <c r="U485" s="167"/>
      <c r="V485" s="167"/>
      <c r="W485" s="167"/>
      <c r="X485" s="167"/>
      <c r="Y485" s="167"/>
      <c r="Z485" s="167"/>
      <c r="AA485" s="167"/>
      <c r="AB485" s="167"/>
      <c r="AC485" s="167"/>
      <c r="AD485" s="167"/>
    </row>
    <row r="486" spans="1:30" ht="14.25" x14ac:dyDescent="0.2">
      <c r="A486" s="231" t="s">
        <v>177</v>
      </c>
      <c r="B486" s="232"/>
      <c r="C486" s="232"/>
      <c r="D486" s="232"/>
      <c r="E486" s="232"/>
      <c r="F486" s="233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167"/>
      <c r="S486" s="167"/>
      <c r="T486" s="167"/>
      <c r="U486" s="167"/>
      <c r="V486" s="167"/>
      <c r="W486" s="167"/>
      <c r="X486" s="167"/>
      <c r="Y486" s="167"/>
      <c r="Z486" s="167"/>
      <c r="AA486" s="167"/>
      <c r="AB486" s="167"/>
      <c r="AC486" s="167"/>
      <c r="AD486" s="167"/>
    </row>
    <row r="487" spans="1:30" ht="14.25" x14ac:dyDescent="0.2">
      <c r="A487" s="231" t="s">
        <v>178</v>
      </c>
      <c r="B487" s="232"/>
      <c r="C487" s="232"/>
      <c r="D487" s="232"/>
      <c r="E487" s="232"/>
      <c r="F487" s="233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167"/>
      <c r="S487" s="167"/>
      <c r="T487" s="167"/>
      <c r="U487" s="167"/>
      <c r="V487" s="167"/>
      <c r="W487" s="167"/>
      <c r="X487" s="167"/>
      <c r="Y487" s="167"/>
      <c r="Z487" s="167"/>
      <c r="AA487" s="167"/>
      <c r="AB487" s="167"/>
      <c r="AC487" s="167"/>
      <c r="AD487" s="167"/>
    </row>
    <row r="488" spans="1:30" ht="14.25" x14ac:dyDescent="0.2">
      <c r="A488" s="231" t="s">
        <v>179</v>
      </c>
      <c r="B488" s="232"/>
      <c r="C488" s="232"/>
      <c r="D488" s="232"/>
      <c r="E488" s="232"/>
      <c r="F488" s="233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167"/>
      <c r="S488" s="167"/>
      <c r="T488" s="167"/>
      <c r="U488" s="167"/>
      <c r="V488" s="167"/>
      <c r="W488" s="167"/>
      <c r="X488" s="167"/>
      <c r="Y488" s="167"/>
      <c r="Z488" s="167"/>
      <c r="AA488" s="167"/>
      <c r="AB488" s="167"/>
      <c r="AC488" s="167"/>
      <c r="AD488" s="167"/>
    </row>
    <row r="489" spans="1:30" ht="14.25" x14ac:dyDescent="0.2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</row>
    <row r="490" spans="1:30" ht="14.25" x14ac:dyDescent="0.2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</row>
    <row r="491" spans="1:30" ht="14.25" x14ac:dyDescent="0.2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</row>
    <row r="492" spans="1:30" ht="14.25" x14ac:dyDescent="0.2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</row>
    <row r="493" spans="1:30" ht="14.25" x14ac:dyDescent="0.2"/>
    <row r="494" spans="1:30" ht="14.25" x14ac:dyDescent="0.2"/>
    <row r="495" spans="1:30" ht="14.25" x14ac:dyDescent="0.2"/>
    <row r="496" spans="1:30" ht="14.25" x14ac:dyDescent="0.2"/>
    <row r="497" ht="14.25" x14ac:dyDescent="0.2"/>
    <row r="498" ht="14.25" x14ac:dyDescent="0.2"/>
    <row r="499" ht="14.25" x14ac:dyDescent="0.2"/>
    <row r="500" ht="14.25" x14ac:dyDescent="0.2"/>
    <row r="501" ht="14.25" x14ac:dyDescent="0.2"/>
    <row r="502" ht="14.25" x14ac:dyDescent="0.2"/>
    <row r="503" ht="14.25" x14ac:dyDescent="0.2"/>
    <row r="504" ht="14.25" x14ac:dyDescent="0.2"/>
    <row r="505" ht="14.25" x14ac:dyDescent="0.2"/>
    <row r="506" ht="14.25" x14ac:dyDescent="0.2"/>
    <row r="507" ht="14.25" x14ac:dyDescent="0.2"/>
    <row r="508" ht="14.25" x14ac:dyDescent="0.2"/>
    <row r="509" ht="14.25" x14ac:dyDescent="0.2"/>
    <row r="510" ht="14.25" x14ac:dyDescent="0.2"/>
    <row r="511" ht="14.25" x14ac:dyDescent="0.2"/>
    <row r="512" ht="14.25" x14ac:dyDescent="0.2"/>
    <row r="513" ht="14.25" x14ac:dyDescent="0.2"/>
    <row r="514" ht="14.25" x14ac:dyDescent="0.2"/>
    <row r="515" ht="14.25" x14ac:dyDescent="0.2"/>
    <row r="516" ht="14.25" x14ac:dyDescent="0.2"/>
    <row r="517" ht="14.25" x14ac:dyDescent="0.2"/>
    <row r="518" ht="14.25" x14ac:dyDescent="0.2"/>
    <row r="519" ht="14.25" x14ac:dyDescent="0.2"/>
    <row r="520" ht="14.25" x14ac:dyDescent="0.2"/>
    <row r="521" ht="14.25" x14ac:dyDescent="0.2"/>
    <row r="522" ht="14.25" x14ac:dyDescent="0.2"/>
    <row r="523" ht="14.25" x14ac:dyDescent="0.2"/>
    <row r="524" ht="14.25" x14ac:dyDescent="0.2"/>
    <row r="525" ht="14.25" x14ac:dyDescent="0.2"/>
    <row r="526" ht="14.25" x14ac:dyDescent="0.2"/>
    <row r="527" ht="14.25" x14ac:dyDescent="0.2"/>
    <row r="528" ht="14.25" x14ac:dyDescent="0.2"/>
    <row r="529" ht="14.25" x14ac:dyDescent="0.2"/>
    <row r="530" ht="14.25" x14ac:dyDescent="0.2"/>
    <row r="531" ht="14.25" x14ac:dyDescent="0.2"/>
    <row r="532" ht="14.25" x14ac:dyDescent="0.2"/>
    <row r="533" ht="14.25" x14ac:dyDescent="0.2"/>
    <row r="534" ht="14.25" x14ac:dyDescent="0.2"/>
    <row r="535" ht="14.25" x14ac:dyDescent="0.2"/>
    <row r="536" ht="14.25" x14ac:dyDescent="0.2"/>
    <row r="537" ht="14.25" x14ac:dyDescent="0.2"/>
    <row r="538" ht="14.25" x14ac:dyDescent="0.2"/>
    <row r="539" ht="14.25" x14ac:dyDescent="0.2"/>
    <row r="540" ht="14.25" x14ac:dyDescent="0.2"/>
    <row r="541" ht="14.25" x14ac:dyDescent="0.2"/>
    <row r="542" ht="14.25" x14ac:dyDescent="0.2"/>
    <row r="543" ht="14.25" x14ac:dyDescent="0.2"/>
    <row r="544" ht="14.25" x14ac:dyDescent="0.2"/>
    <row r="545" ht="14.25" x14ac:dyDescent="0.2"/>
    <row r="546" ht="14.25" x14ac:dyDescent="0.2"/>
    <row r="547" ht="14.25" x14ac:dyDescent="0.2"/>
    <row r="548" ht="14.25" x14ac:dyDescent="0.2"/>
    <row r="549" ht="14.25" x14ac:dyDescent="0.2"/>
    <row r="550" ht="14.25" x14ac:dyDescent="0.2"/>
    <row r="551" ht="14.25" x14ac:dyDescent="0.2"/>
    <row r="552" ht="14.25" x14ac:dyDescent="0.2"/>
    <row r="553" ht="14.25" x14ac:dyDescent="0.2"/>
    <row r="554" ht="14.25" x14ac:dyDescent="0.2"/>
    <row r="555" ht="14.25" x14ac:dyDescent="0.2"/>
    <row r="556" ht="14.25" x14ac:dyDescent="0.2"/>
    <row r="557" ht="14.25" x14ac:dyDescent="0.2"/>
    <row r="558" ht="14.25" x14ac:dyDescent="0.2"/>
    <row r="559" ht="14.25" x14ac:dyDescent="0.2"/>
    <row r="560" ht="14.25" x14ac:dyDescent="0.2"/>
    <row r="561" ht="14.25" x14ac:dyDescent="0.2"/>
    <row r="562" ht="14.25" x14ac:dyDescent="0.2"/>
    <row r="563" ht="14.25" x14ac:dyDescent="0.2"/>
    <row r="564" ht="14.25" x14ac:dyDescent="0.2"/>
    <row r="565" ht="14.25" x14ac:dyDescent="0.2"/>
    <row r="566" ht="14.25" x14ac:dyDescent="0.2"/>
    <row r="567" ht="14.25" x14ac:dyDescent="0.2"/>
    <row r="568" ht="14.25" x14ac:dyDescent="0.2"/>
    <row r="569" ht="14.25" x14ac:dyDescent="0.2"/>
    <row r="570" ht="14.25" x14ac:dyDescent="0.2"/>
    <row r="571" ht="14.25" x14ac:dyDescent="0.2"/>
    <row r="572" ht="14.25" x14ac:dyDescent="0.2"/>
    <row r="573" ht="14.25" x14ac:dyDescent="0.2"/>
    <row r="574" ht="14.25" x14ac:dyDescent="0.2"/>
    <row r="575" ht="14.25" x14ac:dyDescent="0.2"/>
    <row r="576" ht="14.25" x14ac:dyDescent="0.2"/>
    <row r="577" ht="14.25" x14ac:dyDescent="0.2"/>
    <row r="578" ht="14.25" x14ac:dyDescent="0.2"/>
    <row r="579" ht="14.25" x14ac:dyDescent="0.2"/>
    <row r="580" ht="14.25" x14ac:dyDescent="0.2"/>
    <row r="581" ht="14.25" x14ac:dyDescent="0.2"/>
    <row r="582" ht="14.25" x14ac:dyDescent="0.2"/>
    <row r="583" ht="14.25" x14ac:dyDescent="0.2"/>
    <row r="584" ht="14.25" x14ac:dyDescent="0.2"/>
    <row r="585" ht="14.25" x14ac:dyDescent="0.2"/>
    <row r="586" ht="14.25" x14ac:dyDescent="0.2"/>
    <row r="587" ht="14.25" x14ac:dyDescent="0.2"/>
    <row r="588" ht="14.25" x14ac:dyDescent="0.2"/>
    <row r="589" ht="14.25" x14ac:dyDescent="0.2"/>
    <row r="590" ht="14.25" x14ac:dyDescent="0.2"/>
    <row r="591" ht="14.25" x14ac:dyDescent="0.2"/>
    <row r="592" ht="14.25" x14ac:dyDescent="0.2"/>
    <row r="593" ht="14.25" x14ac:dyDescent="0.2"/>
    <row r="594" ht="14.25" x14ac:dyDescent="0.2"/>
    <row r="595" ht="14.25" x14ac:dyDescent="0.2"/>
    <row r="596" ht="14.25" x14ac:dyDescent="0.2"/>
    <row r="597" ht="14.25" x14ac:dyDescent="0.2"/>
    <row r="598" ht="14.25" x14ac:dyDescent="0.2"/>
    <row r="599" ht="14.25" x14ac:dyDescent="0.2"/>
    <row r="600" ht="14.25" x14ac:dyDescent="0.2"/>
    <row r="601" ht="14.25" x14ac:dyDescent="0.2"/>
    <row r="602" ht="14.25" x14ac:dyDescent="0.2"/>
    <row r="603" ht="14.25" x14ac:dyDescent="0.2"/>
    <row r="604" ht="14.25" x14ac:dyDescent="0.2"/>
    <row r="605" ht="14.25" x14ac:dyDescent="0.2"/>
    <row r="606" ht="14.25" x14ac:dyDescent="0.2"/>
    <row r="607" ht="14.25" x14ac:dyDescent="0.2"/>
    <row r="608" ht="14.25" x14ac:dyDescent="0.2"/>
    <row r="609" ht="14.25" x14ac:dyDescent="0.2"/>
    <row r="610" ht="14.25" x14ac:dyDescent="0.2"/>
    <row r="611" ht="14.25" x14ac:dyDescent="0.2"/>
    <row r="612" ht="14.25" x14ac:dyDescent="0.2"/>
    <row r="613" ht="14.25" x14ac:dyDescent="0.2"/>
    <row r="614" ht="14.25" x14ac:dyDescent="0.2"/>
    <row r="615" ht="14.25" x14ac:dyDescent="0.2"/>
    <row r="616" ht="14.25" x14ac:dyDescent="0.2"/>
    <row r="617" ht="14.25" x14ac:dyDescent="0.2"/>
    <row r="618" ht="14.25" x14ac:dyDescent="0.2"/>
    <row r="619" ht="14.25" x14ac:dyDescent="0.2"/>
    <row r="620" ht="14.25" x14ac:dyDescent="0.2"/>
    <row r="621" ht="14.25" x14ac:dyDescent="0.2"/>
    <row r="622" ht="14.25" x14ac:dyDescent="0.2"/>
    <row r="623" ht="14.25" x14ac:dyDescent="0.2"/>
    <row r="624" ht="14.25" x14ac:dyDescent="0.2"/>
    <row r="625" ht="14.25" x14ac:dyDescent="0.2"/>
    <row r="626" ht="14.25" x14ac:dyDescent="0.2"/>
    <row r="627" ht="14.25" x14ac:dyDescent="0.2"/>
    <row r="628" ht="14.25" x14ac:dyDescent="0.2"/>
    <row r="629" ht="14.25" x14ac:dyDescent="0.2"/>
    <row r="630" ht="14.25" x14ac:dyDescent="0.2"/>
    <row r="631" ht="14.25" x14ac:dyDescent="0.2"/>
    <row r="632" ht="14.25" x14ac:dyDescent="0.2"/>
    <row r="633" ht="14.25" x14ac:dyDescent="0.2"/>
    <row r="634" ht="14.25" x14ac:dyDescent="0.2"/>
    <row r="635" ht="14.25" x14ac:dyDescent="0.2"/>
    <row r="636" ht="14.25" x14ac:dyDescent="0.2"/>
    <row r="637" ht="14.25" x14ac:dyDescent="0.2"/>
    <row r="638" ht="14.25" x14ac:dyDescent="0.2"/>
    <row r="639" ht="14.25" x14ac:dyDescent="0.2"/>
    <row r="640" ht="14.25" x14ac:dyDescent="0.2"/>
    <row r="641" ht="14.25" x14ac:dyDescent="0.2"/>
    <row r="642" ht="14.25" x14ac:dyDescent="0.2"/>
    <row r="643" ht="14.25" x14ac:dyDescent="0.2"/>
    <row r="644" ht="14.25" x14ac:dyDescent="0.2"/>
    <row r="645" ht="14.25" x14ac:dyDescent="0.2"/>
    <row r="646" ht="14.25" x14ac:dyDescent="0.2"/>
    <row r="647" ht="14.25" x14ac:dyDescent="0.2"/>
    <row r="648" ht="14.25" x14ac:dyDescent="0.2"/>
    <row r="649" ht="14.25" x14ac:dyDescent="0.2"/>
    <row r="650" ht="14.25" x14ac:dyDescent="0.2"/>
    <row r="651" ht="14.25" x14ac:dyDescent="0.2"/>
    <row r="652" ht="14.25" x14ac:dyDescent="0.2"/>
    <row r="653" ht="14.25" x14ac:dyDescent="0.2"/>
    <row r="654" ht="14.25" x14ac:dyDescent="0.2"/>
    <row r="655" ht="14.25" x14ac:dyDescent="0.2"/>
    <row r="656" ht="14.25" x14ac:dyDescent="0.2"/>
    <row r="657" ht="14.25" x14ac:dyDescent="0.2"/>
    <row r="658" ht="14.25" x14ac:dyDescent="0.2"/>
    <row r="659" ht="14.25" x14ac:dyDescent="0.2"/>
    <row r="660" ht="14.25" x14ac:dyDescent="0.2"/>
    <row r="661" ht="14.25" x14ac:dyDescent="0.2"/>
    <row r="662" ht="14.25" x14ac:dyDescent="0.2"/>
    <row r="663" ht="14.25" x14ac:dyDescent="0.2"/>
    <row r="664" ht="14.25" x14ac:dyDescent="0.2"/>
    <row r="665" ht="14.25" x14ac:dyDescent="0.2"/>
    <row r="666" ht="14.25" x14ac:dyDescent="0.2"/>
    <row r="667" ht="14.25" x14ac:dyDescent="0.2"/>
    <row r="668" ht="14.25" x14ac:dyDescent="0.2"/>
    <row r="669" ht="14.25" x14ac:dyDescent="0.2"/>
    <row r="670" ht="14.25" x14ac:dyDescent="0.2"/>
    <row r="671" ht="14.25" x14ac:dyDescent="0.2"/>
    <row r="672" ht="14.25" x14ac:dyDescent="0.2"/>
    <row r="673" ht="14.25" x14ac:dyDescent="0.2"/>
    <row r="674" ht="14.25" x14ac:dyDescent="0.2"/>
    <row r="675" ht="14.25" x14ac:dyDescent="0.2"/>
    <row r="676" ht="14.25" x14ac:dyDescent="0.2"/>
    <row r="677" ht="14.25" x14ac:dyDescent="0.2"/>
    <row r="678" ht="14.25" x14ac:dyDescent="0.2"/>
    <row r="679" ht="14.25" x14ac:dyDescent="0.2"/>
    <row r="680" ht="14.25" x14ac:dyDescent="0.2"/>
    <row r="681" ht="14.25" x14ac:dyDescent="0.2"/>
    <row r="682" ht="14.25" x14ac:dyDescent="0.2"/>
    <row r="683" ht="14.25" x14ac:dyDescent="0.2"/>
    <row r="684" ht="14.25" x14ac:dyDescent="0.2"/>
    <row r="685" ht="14.25" x14ac:dyDescent="0.2"/>
    <row r="686" ht="14.25" x14ac:dyDescent="0.2"/>
    <row r="687" ht="14.25" x14ac:dyDescent="0.2"/>
    <row r="688" ht="14.25" x14ac:dyDescent="0.2"/>
    <row r="689" ht="14.25" x14ac:dyDescent="0.2"/>
    <row r="690" ht="14.25" x14ac:dyDescent="0.2"/>
    <row r="691" ht="14.25" x14ac:dyDescent="0.2"/>
    <row r="692" ht="14.25" x14ac:dyDescent="0.2"/>
    <row r="693" ht="14.25" x14ac:dyDescent="0.2"/>
    <row r="694" ht="14.25" x14ac:dyDescent="0.2"/>
    <row r="695" ht="14.25" x14ac:dyDescent="0.2"/>
    <row r="696" ht="14.25" x14ac:dyDescent="0.2"/>
    <row r="697" ht="14.25" x14ac:dyDescent="0.2"/>
    <row r="698" ht="14.25" x14ac:dyDescent="0.2"/>
    <row r="699" ht="14.25" x14ac:dyDescent="0.2"/>
    <row r="700" ht="14.25" x14ac:dyDescent="0.2"/>
    <row r="701" ht="14.25" x14ac:dyDescent="0.2"/>
    <row r="702" ht="14.25" x14ac:dyDescent="0.2"/>
    <row r="703" ht="14.25" x14ac:dyDescent="0.2"/>
    <row r="704" ht="14.25" x14ac:dyDescent="0.2"/>
    <row r="705" ht="14.25" x14ac:dyDescent="0.2"/>
    <row r="706" ht="14.25" x14ac:dyDescent="0.2"/>
    <row r="707" ht="14.25" x14ac:dyDescent="0.2"/>
    <row r="708" ht="14.25" x14ac:dyDescent="0.2"/>
    <row r="709" ht="14.25" x14ac:dyDescent="0.2"/>
    <row r="710" ht="14.25" x14ac:dyDescent="0.2"/>
    <row r="711" ht="14.25" x14ac:dyDescent="0.2"/>
    <row r="712" ht="14.25" x14ac:dyDescent="0.2"/>
    <row r="713" ht="14.25" x14ac:dyDescent="0.2"/>
    <row r="714" ht="14.25" x14ac:dyDescent="0.2"/>
    <row r="715" ht="14.25" x14ac:dyDescent="0.2"/>
    <row r="716" ht="14.25" x14ac:dyDescent="0.2"/>
    <row r="717" ht="14.25" x14ac:dyDescent="0.2"/>
    <row r="718" ht="14.25" x14ac:dyDescent="0.2"/>
    <row r="719" ht="14.25" x14ac:dyDescent="0.2"/>
    <row r="720" ht="14.25" x14ac:dyDescent="0.2"/>
    <row r="721" ht="14.25" x14ac:dyDescent="0.2"/>
    <row r="722" ht="14.25" x14ac:dyDescent="0.2"/>
    <row r="723" ht="14.25" x14ac:dyDescent="0.2"/>
    <row r="724" ht="14.25" x14ac:dyDescent="0.2"/>
    <row r="725" ht="14.25" x14ac:dyDescent="0.2"/>
    <row r="726" ht="14.25" x14ac:dyDescent="0.2"/>
    <row r="727" ht="14.25" x14ac:dyDescent="0.2"/>
    <row r="728" ht="14.25" x14ac:dyDescent="0.2"/>
    <row r="729" ht="14.25" x14ac:dyDescent="0.2"/>
    <row r="730" ht="14.25" x14ac:dyDescent="0.2"/>
    <row r="731" ht="14.25" x14ac:dyDescent="0.2"/>
    <row r="732" ht="14.25" x14ac:dyDescent="0.2"/>
    <row r="733" ht="14.25" x14ac:dyDescent="0.2"/>
    <row r="734" ht="14.25" x14ac:dyDescent="0.2"/>
    <row r="735" ht="14.25" x14ac:dyDescent="0.2"/>
    <row r="736" ht="14.25" x14ac:dyDescent="0.2"/>
    <row r="737" ht="14.25" x14ac:dyDescent="0.2"/>
    <row r="738" ht="14.25" x14ac:dyDescent="0.2"/>
    <row r="739" ht="14.25" x14ac:dyDescent="0.2"/>
    <row r="740" ht="14.25" x14ac:dyDescent="0.2"/>
    <row r="741" ht="14.25" x14ac:dyDescent="0.2"/>
    <row r="742" ht="14.25" x14ac:dyDescent="0.2"/>
    <row r="743" ht="14.25" x14ac:dyDescent="0.2"/>
    <row r="744" ht="14.25" x14ac:dyDescent="0.2"/>
    <row r="745" ht="14.25" x14ac:dyDescent="0.2"/>
    <row r="746" ht="14.25" x14ac:dyDescent="0.2"/>
    <row r="747" ht="14.25" x14ac:dyDescent="0.2"/>
    <row r="748" ht="14.25" x14ac:dyDescent="0.2"/>
    <row r="749" ht="14.25" x14ac:dyDescent="0.2"/>
    <row r="750" ht="14.25" x14ac:dyDescent="0.2"/>
    <row r="751" ht="14.25" x14ac:dyDescent="0.2"/>
    <row r="752" ht="14.25" x14ac:dyDescent="0.2"/>
    <row r="753" ht="14.25" x14ac:dyDescent="0.2"/>
    <row r="754" ht="14.25" x14ac:dyDescent="0.2"/>
    <row r="755" ht="14.25" x14ac:dyDescent="0.2"/>
    <row r="756" ht="14.25" x14ac:dyDescent="0.2"/>
    <row r="757" ht="14.25" x14ac:dyDescent="0.2"/>
    <row r="758" ht="14.25" x14ac:dyDescent="0.2"/>
    <row r="759" ht="14.25" x14ac:dyDescent="0.2"/>
    <row r="760" ht="14.25" x14ac:dyDescent="0.2"/>
    <row r="761" ht="14.25" x14ac:dyDescent="0.2"/>
    <row r="762" ht="14.25" x14ac:dyDescent="0.2"/>
    <row r="763" ht="14.25" x14ac:dyDescent="0.2"/>
    <row r="764" ht="14.25" x14ac:dyDescent="0.2"/>
    <row r="765" ht="14.25" x14ac:dyDescent="0.2"/>
    <row r="766" ht="14.25" x14ac:dyDescent="0.2"/>
    <row r="767" ht="14.25" x14ac:dyDescent="0.2"/>
    <row r="768" ht="14.25" x14ac:dyDescent="0.2"/>
    <row r="769" ht="14.25" x14ac:dyDescent="0.2"/>
    <row r="770" ht="14.25" x14ac:dyDescent="0.2"/>
    <row r="771" ht="14.25" x14ac:dyDescent="0.2"/>
    <row r="772" ht="14.25" x14ac:dyDescent="0.2"/>
    <row r="773" ht="14.25" x14ac:dyDescent="0.2"/>
    <row r="774" ht="14.25" x14ac:dyDescent="0.2"/>
    <row r="775" ht="14.25" x14ac:dyDescent="0.2"/>
    <row r="776" ht="14.25" x14ac:dyDescent="0.2"/>
    <row r="777" ht="14.25" x14ac:dyDescent="0.2"/>
    <row r="778" ht="14.25" x14ac:dyDescent="0.2"/>
    <row r="779" ht="14.25" x14ac:dyDescent="0.2"/>
    <row r="780" ht="14.25" x14ac:dyDescent="0.2"/>
    <row r="781" ht="14.25" x14ac:dyDescent="0.2"/>
    <row r="782" ht="14.25" x14ac:dyDescent="0.2"/>
    <row r="783" ht="14.25" x14ac:dyDescent="0.2"/>
    <row r="784" ht="14.25" x14ac:dyDescent="0.2"/>
    <row r="785" ht="14.25" x14ac:dyDescent="0.2"/>
    <row r="786" ht="14.25" x14ac:dyDescent="0.2"/>
    <row r="787" ht="14.25" x14ac:dyDescent="0.2"/>
    <row r="788" ht="14.25" x14ac:dyDescent="0.2"/>
    <row r="789" ht="14.25" x14ac:dyDescent="0.2"/>
    <row r="790" ht="14.25" x14ac:dyDescent="0.2"/>
    <row r="791" ht="14.25" x14ac:dyDescent="0.2"/>
    <row r="792" ht="14.25" x14ac:dyDescent="0.2"/>
    <row r="793" ht="14.25" x14ac:dyDescent="0.2"/>
    <row r="794" ht="14.25" x14ac:dyDescent="0.2"/>
    <row r="795" ht="14.25" x14ac:dyDescent="0.2"/>
    <row r="796" ht="14.25" x14ac:dyDescent="0.2"/>
    <row r="797" ht="14.25" x14ac:dyDescent="0.2"/>
    <row r="798" ht="14.25" x14ac:dyDescent="0.2"/>
    <row r="799" ht="14.25" x14ac:dyDescent="0.2"/>
    <row r="800" ht="14.25" x14ac:dyDescent="0.2"/>
    <row r="801" ht="14.25" x14ac:dyDescent="0.2"/>
    <row r="802" ht="14.25" x14ac:dyDescent="0.2"/>
    <row r="803" ht="14.25" x14ac:dyDescent="0.2"/>
    <row r="804" ht="14.25" x14ac:dyDescent="0.2"/>
    <row r="805" ht="14.25" x14ac:dyDescent="0.2"/>
    <row r="806" ht="14.25" x14ac:dyDescent="0.2"/>
    <row r="807" ht="14.25" x14ac:dyDescent="0.2"/>
    <row r="808" ht="14.25" x14ac:dyDescent="0.2"/>
    <row r="809" ht="14.25" x14ac:dyDescent="0.2"/>
    <row r="810" ht="14.25" x14ac:dyDescent="0.2"/>
    <row r="811" ht="14.25" x14ac:dyDescent="0.2"/>
    <row r="812" ht="14.25" x14ac:dyDescent="0.2"/>
    <row r="813" ht="14.25" x14ac:dyDescent="0.2"/>
    <row r="814" ht="14.25" x14ac:dyDescent="0.2"/>
    <row r="815" ht="14.25" x14ac:dyDescent="0.2"/>
    <row r="816" ht="14.25" x14ac:dyDescent="0.2"/>
    <row r="817" ht="14.25" x14ac:dyDescent="0.2"/>
    <row r="818" ht="14.25" x14ac:dyDescent="0.2"/>
    <row r="819" ht="14.25" x14ac:dyDescent="0.2"/>
    <row r="820" ht="14.25" x14ac:dyDescent="0.2"/>
    <row r="821" ht="14.25" x14ac:dyDescent="0.2"/>
    <row r="822" ht="14.25" x14ac:dyDescent="0.2"/>
    <row r="823" ht="14.25" x14ac:dyDescent="0.2"/>
    <row r="824" ht="14.25" x14ac:dyDescent="0.2"/>
    <row r="825" ht="14.25" x14ac:dyDescent="0.2"/>
    <row r="826" ht="14.25" x14ac:dyDescent="0.2"/>
    <row r="827" ht="14.25" x14ac:dyDescent="0.2"/>
    <row r="828" ht="14.25" x14ac:dyDescent="0.2"/>
    <row r="829" ht="14.25" x14ac:dyDescent="0.2"/>
    <row r="830" ht="14.25" x14ac:dyDescent="0.2"/>
    <row r="831" ht="14.25" x14ac:dyDescent="0.2"/>
    <row r="832" ht="14.25" x14ac:dyDescent="0.2"/>
    <row r="833" ht="14.25" x14ac:dyDescent="0.2"/>
    <row r="834" ht="14.25" x14ac:dyDescent="0.2"/>
    <row r="835" ht="14.25" x14ac:dyDescent="0.2"/>
    <row r="836" ht="14.25" x14ac:dyDescent="0.2"/>
    <row r="837" ht="14.25" x14ac:dyDescent="0.2"/>
    <row r="838" ht="14.25" x14ac:dyDescent="0.2"/>
    <row r="839" ht="14.25" x14ac:dyDescent="0.2"/>
    <row r="840" ht="14.25" x14ac:dyDescent="0.2"/>
    <row r="841" ht="14.25" x14ac:dyDescent="0.2"/>
    <row r="842" ht="14.25" x14ac:dyDescent="0.2"/>
    <row r="843" ht="14.25" x14ac:dyDescent="0.2"/>
    <row r="844" ht="14.25" x14ac:dyDescent="0.2"/>
    <row r="845" ht="14.25" x14ac:dyDescent="0.2"/>
    <row r="846" ht="14.25" x14ac:dyDescent="0.2"/>
    <row r="847" ht="14.25" x14ac:dyDescent="0.2"/>
    <row r="848" ht="14.25" x14ac:dyDescent="0.2"/>
    <row r="849" ht="14.25" x14ac:dyDescent="0.2"/>
    <row r="850" ht="14.25" x14ac:dyDescent="0.2"/>
    <row r="851" ht="14.25" x14ac:dyDescent="0.2"/>
    <row r="852" ht="14.25" x14ac:dyDescent="0.2"/>
    <row r="853" ht="14.25" x14ac:dyDescent="0.2"/>
    <row r="854" ht="14.25" x14ac:dyDescent="0.2"/>
    <row r="855" ht="14.25" x14ac:dyDescent="0.2"/>
    <row r="856" ht="14.25" x14ac:dyDescent="0.2"/>
    <row r="857" ht="14.25" x14ac:dyDescent="0.2"/>
    <row r="858" ht="14.25" x14ac:dyDescent="0.2"/>
    <row r="859" ht="14.25" x14ac:dyDescent="0.2"/>
    <row r="860" ht="14.25" x14ac:dyDescent="0.2"/>
    <row r="861" ht="14.25" x14ac:dyDescent="0.2"/>
    <row r="862" ht="14.25" x14ac:dyDescent="0.2"/>
    <row r="863" ht="14.25" x14ac:dyDescent="0.2"/>
    <row r="864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  <row r="1308" ht="14.25" x14ac:dyDescent="0.2"/>
  </sheetData>
  <mergeCells count="83">
    <mergeCell ref="A343:I343"/>
    <mergeCell ref="A1:J1"/>
    <mergeCell ref="A2:J2"/>
    <mergeCell ref="A3:J3"/>
    <mergeCell ref="B4:J4"/>
    <mergeCell ref="A5:J5"/>
    <mergeCell ref="A423:F423"/>
    <mergeCell ref="A366:I366"/>
    <mergeCell ref="A413:F413"/>
    <mergeCell ref="A414:F414"/>
    <mergeCell ref="A415:F415"/>
    <mergeCell ref="A416:F416"/>
    <mergeCell ref="A417:F417"/>
    <mergeCell ref="A418:F418"/>
    <mergeCell ref="A419:F419"/>
    <mergeCell ref="A420:F420"/>
    <mergeCell ref="A421:F421"/>
    <mergeCell ref="A422:F422"/>
    <mergeCell ref="A435:F435"/>
    <mergeCell ref="A424:F424"/>
    <mergeCell ref="A425:F425"/>
    <mergeCell ref="A426:F426"/>
    <mergeCell ref="A427:F427"/>
    <mergeCell ref="A428:F428"/>
    <mergeCell ref="A429:F429"/>
    <mergeCell ref="A430:F430"/>
    <mergeCell ref="A431:F431"/>
    <mergeCell ref="A432:F432"/>
    <mergeCell ref="A433:F433"/>
    <mergeCell ref="A434:F434"/>
    <mergeCell ref="A447:F447"/>
    <mergeCell ref="A436:F436"/>
    <mergeCell ref="A437:F437"/>
    <mergeCell ref="A438:F438"/>
    <mergeCell ref="A439:F439"/>
    <mergeCell ref="A440:F440"/>
    <mergeCell ref="A441:F441"/>
    <mergeCell ref="A442:F442"/>
    <mergeCell ref="A443:F443"/>
    <mergeCell ref="A444:F444"/>
    <mergeCell ref="A445:F445"/>
    <mergeCell ref="A446:F446"/>
    <mergeCell ref="A459:F459"/>
    <mergeCell ref="A448:F448"/>
    <mergeCell ref="A449:F449"/>
    <mergeCell ref="A450:F450"/>
    <mergeCell ref="A451:F451"/>
    <mergeCell ref="A452:F452"/>
    <mergeCell ref="A453:F453"/>
    <mergeCell ref="A454:F454"/>
    <mergeCell ref="A455:F455"/>
    <mergeCell ref="A456:F456"/>
    <mergeCell ref="A457:F457"/>
    <mergeCell ref="A458:F458"/>
    <mergeCell ref="A471:F471"/>
    <mergeCell ref="A460:F460"/>
    <mergeCell ref="A461:F461"/>
    <mergeCell ref="A462:F462"/>
    <mergeCell ref="A463:F463"/>
    <mergeCell ref="A464:F464"/>
    <mergeCell ref="A465:F465"/>
    <mergeCell ref="A466:F466"/>
    <mergeCell ref="A467:F467"/>
    <mergeCell ref="A468:F468"/>
    <mergeCell ref="A469:F469"/>
    <mergeCell ref="A470:F470"/>
    <mergeCell ref="A483:F483"/>
    <mergeCell ref="A472:F472"/>
    <mergeCell ref="A473:F473"/>
    <mergeCell ref="A474:F474"/>
    <mergeCell ref="A475:F475"/>
    <mergeCell ref="A476:F476"/>
    <mergeCell ref="A477:F477"/>
    <mergeCell ref="A478:F478"/>
    <mergeCell ref="A479:F479"/>
    <mergeCell ref="A480:F480"/>
    <mergeCell ref="A481:F481"/>
    <mergeCell ref="A482:F482"/>
    <mergeCell ref="A484:F484"/>
    <mergeCell ref="A485:F485"/>
    <mergeCell ref="A486:F486"/>
    <mergeCell ref="A487:F487"/>
    <mergeCell ref="A488:F488"/>
  </mergeCells>
  <dataValidations count="4">
    <dataValidation type="list" allowBlank="1" sqref="B368:B400">
      <formula1>"FGS-1,FGS-2,FGS-3,FGA-1,FGA-2,FGA-3"</formula1>
    </dataValidation>
    <dataValidation type="list" allowBlank="1" sqref="B345:B357">
      <formula1>"FDA,FDA-1,FDA-2,FDA-3,FDA-4"</formula1>
    </dataValidation>
    <dataValidation type="list" allowBlank="1" sqref="D345:D357 D7:D328 D368:D400">
      <formula1>"AGP,CLH,CLT,COM,CTD,CTI,DES,DISP,ELE,ESG,EST,EXM,EXQ,EXR,FRQ,REV,VAGO"</formula1>
    </dataValidation>
    <dataValidation type="list" allowBlank="1" sqref="B7:B328">
      <formula1>"DAS,DAS-1,DAS-2,DAS-3,DAS-4,DAS-5,CAA-1,CAA-2,CAA-3,CAA-4,CAA-5"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308"/>
  <sheetViews>
    <sheetView workbookViewId="0">
      <selection activeCell="A28" sqref="A28:XFD28"/>
    </sheetView>
  </sheetViews>
  <sheetFormatPr defaultColWidth="12.625" defaultRowHeight="15" customHeight="1" x14ac:dyDescent="0.2"/>
  <cols>
    <col min="1" max="1" width="79.625" style="128" customWidth="1"/>
    <col min="2" max="2" width="12" style="128" customWidth="1"/>
    <col min="3" max="3" width="17.375" style="128" customWidth="1"/>
    <col min="4" max="4" width="14.5" style="128" customWidth="1"/>
    <col min="5" max="5" width="9.875" style="128" customWidth="1"/>
    <col min="6" max="6" width="62.75" style="128" bestFit="1" customWidth="1"/>
    <col min="7" max="7" width="19.875" style="128" customWidth="1"/>
    <col min="8" max="8" width="18.25" style="128" customWidth="1"/>
    <col min="9" max="9" width="17.875" style="128" customWidth="1"/>
    <col min="10" max="10" width="15" style="128" customWidth="1"/>
    <col min="11" max="16" width="8" style="128" customWidth="1"/>
    <col min="17" max="17" width="43.875" style="128" customWidth="1"/>
    <col min="18" max="30" width="8" style="128" customWidth="1"/>
    <col min="31" max="16384" width="12.625" style="128"/>
  </cols>
  <sheetData>
    <row r="1" spans="1:30" ht="21" x14ac:dyDescent="0.35">
      <c r="A1" s="242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43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43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662</v>
      </c>
      <c r="B4" s="244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9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129"/>
      <c r="L5" s="130"/>
      <c r="M5" s="131"/>
      <c r="N5" s="131"/>
      <c r="O5" s="131"/>
      <c r="P5" s="131"/>
      <c r="Q5" s="131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32"/>
      <c r="L6" s="133"/>
      <c r="M6" s="133"/>
      <c r="N6" s="133"/>
      <c r="O6" s="133"/>
      <c r="P6" s="133"/>
      <c r="Q6" s="133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x14ac:dyDescent="0.2">
      <c r="A7" s="81" t="s">
        <v>593</v>
      </c>
      <c r="B7" s="48" t="s">
        <v>23</v>
      </c>
      <c r="C7" s="48" t="s">
        <v>212</v>
      </c>
      <c r="D7" s="48" t="s">
        <v>189</v>
      </c>
      <c r="E7" s="135">
        <v>1</v>
      </c>
      <c r="F7" s="81" t="s">
        <v>347</v>
      </c>
      <c r="G7" s="136">
        <v>0</v>
      </c>
      <c r="H7" s="136">
        <v>0</v>
      </c>
      <c r="I7" s="136">
        <v>18810</v>
      </c>
      <c r="J7" s="137">
        <f>SUM(G7:I7)</f>
        <v>18810</v>
      </c>
      <c r="K7" s="138"/>
      <c r="L7" s="138"/>
      <c r="M7" s="138"/>
      <c r="N7" s="138"/>
      <c r="O7" s="138"/>
      <c r="P7" s="138"/>
      <c r="Q7" s="138"/>
      <c r="R7" s="49"/>
      <c r="S7" s="49"/>
      <c r="T7" s="49"/>
      <c r="U7" s="49"/>
      <c r="V7" s="49"/>
      <c r="W7" s="49"/>
      <c r="X7" s="49"/>
      <c r="Y7" s="49"/>
      <c r="Z7" s="49"/>
      <c r="AA7" s="5"/>
      <c r="AB7" s="5"/>
      <c r="AC7" s="5"/>
      <c r="AD7" s="5"/>
    </row>
    <row r="8" spans="1:30" x14ac:dyDescent="0.2">
      <c r="A8" s="81" t="s">
        <v>594</v>
      </c>
      <c r="B8" s="48" t="s">
        <v>25</v>
      </c>
      <c r="C8" s="48" t="s">
        <v>191</v>
      </c>
      <c r="D8" s="48" t="s">
        <v>189</v>
      </c>
      <c r="E8" s="135">
        <v>1</v>
      </c>
      <c r="F8" s="81" t="s">
        <v>182</v>
      </c>
      <c r="G8" s="136">
        <v>0</v>
      </c>
      <c r="H8" s="136">
        <v>0</v>
      </c>
      <c r="I8" s="136">
        <v>11440</v>
      </c>
      <c r="J8" s="137">
        <f t="shared" ref="J8:J69" si="0">SUM(G8:I8)</f>
        <v>11440</v>
      </c>
      <c r="K8" s="138"/>
      <c r="L8" s="138"/>
      <c r="M8" s="138"/>
      <c r="N8" s="138"/>
      <c r="O8" s="138"/>
      <c r="P8" s="138"/>
      <c r="Q8" s="138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81" t="s">
        <v>232</v>
      </c>
      <c r="B9" s="48" t="s">
        <v>25</v>
      </c>
      <c r="C9" s="48" t="s">
        <v>185</v>
      </c>
      <c r="D9" s="48" t="s">
        <v>190</v>
      </c>
      <c r="E9" s="135">
        <v>1</v>
      </c>
      <c r="F9" s="81" t="s">
        <v>595</v>
      </c>
      <c r="G9" s="136">
        <v>0</v>
      </c>
      <c r="H9" s="136">
        <v>2860</v>
      </c>
      <c r="I9" s="136">
        <v>11440</v>
      </c>
      <c r="J9" s="137">
        <f t="shared" si="0"/>
        <v>14300</v>
      </c>
      <c r="K9" s="138"/>
      <c r="L9" s="138"/>
      <c r="M9" s="138"/>
      <c r="N9" s="138"/>
      <c r="O9" s="138"/>
      <c r="P9" s="138"/>
      <c r="Q9" s="138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81" t="s">
        <v>233</v>
      </c>
      <c r="B10" s="48" t="s">
        <v>25</v>
      </c>
      <c r="C10" s="48" t="s">
        <v>186</v>
      </c>
      <c r="D10" s="48" t="s">
        <v>189</v>
      </c>
      <c r="E10" s="135">
        <v>1</v>
      </c>
      <c r="F10" s="81" t="s">
        <v>183</v>
      </c>
      <c r="G10" s="136">
        <v>0</v>
      </c>
      <c r="H10" s="136">
        <v>0</v>
      </c>
      <c r="I10" s="136">
        <v>11440</v>
      </c>
      <c r="J10" s="137">
        <f t="shared" si="0"/>
        <v>11440</v>
      </c>
      <c r="K10" s="138"/>
      <c r="L10" s="138"/>
      <c r="M10" s="138"/>
      <c r="N10" s="138"/>
      <c r="O10" s="138"/>
      <c r="P10" s="138"/>
      <c r="Q10" s="138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81" t="s">
        <v>234</v>
      </c>
      <c r="B11" s="48" t="s">
        <v>25</v>
      </c>
      <c r="C11" s="48" t="s">
        <v>187</v>
      </c>
      <c r="D11" s="48" t="s">
        <v>190</v>
      </c>
      <c r="E11" s="135">
        <v>1</v>
      </c>
      <c r="F11" s="81" t="s">
        <v>184</v>
      </c>
      <c r="G11" s="136">
        <v>0</v>
      </c>
      <c r="H11" s="136">
        <v>2860</v>
      </c>
      <c r="I11" s="136">
        <v>11440</v>
      </c>
      <c r="J11" s="137">
        <f t="shared" si="0"/>
        <v>14300</v>
      </c>
      <c r="K11" s="138"/>
      <c r="L11" s="138"/>
      <c r="M11" s="138"/>
      <c r="N11" s="138"/>
      <c r="O11" s="138"/>
      <c r="P11" s="138"/>
      <c r="Q11" s="138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x14ac:dyDescent="0.2">
      <c r="A12" s="81" t="s">
        <v>197</v>
      </c>
      <c r="B12" s="48" t="s">
        <v>25</v>
      </c>
      <c r="C12" s="48" t="s">
        <v>188</v>
      </c>
      <c r="D12" s="48" t="s">
        <v>189</v>
      </c>
      <c r="E12" s="135">
        <v>1</v>
      </c>
      <c r="F12" s="81" t="s">
        <v>575</v>
      </c>
      <c r="G12" s="136">
        <v>0</v>
      </c>
      <c r="H12" s="136">
        <v>0</v>
      </c>
      <c r="I12" s="136">
        <v>11440</v>
      </c>
      <c r="J12" s="137">
        <f t="shared" si="0"/>
        <v>11440</v>
      </c>
      <c r="K12" s="138"/>
      <c r="L12" s="138"/>
      <c r="M12" s="138"/>
      <c r="N12" s="138"/>
      <c r="O12" s="138"/>
      <c r="P12" s="138"/>
      <c r="Q12" s="138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x14ac:dyDescent="0.2">
      <c r="A13" s="61" t="s">
        <v>545</v>
      </c>
      <c r="B13" s="48" t="s">
        <v>27</v>
      </c>
      <c r="C13" s="48" t="s">
        <v>212</v>
      </c>
      <c r="D13" s="48" t="s">
        <v>190</v>
      </c>
      <c r="E13" s="143">
        <v>1</v>
      </c>
      <c r="F13" s="81" t="s">
        <v>289</v>
      </c>
      <c r="G13" s="136">
        <v>0</v>
      </c>
      <c r="H13" s="136">
        <v>1865.22</v>
      </c>
      <c r="I13" s="136">
        <v>7460.87</v>
      </c>
      <c r="J13" s="137">
        <f>SUM(G13:I13)</f>
        <v>9326.09</v>
      </c>
      <c r="K13" s="138"/>
      <c r="L13" s="138"/>
      <c r="M13" s="138"/>
      <c r="N13" s="138"/>
      <c r="O13" s="138"/>
      <c r="P13" s="138"/>
      <c r="Q13" s="138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</row>
    <row r="14" spans="1:30" ht="15.75" customHeight="1" x14ac:dyDescent="0.2">
      <c r="A14" s="81" t="s">
        <v>195</v>
      </c>
      <c r="B14" s="48" t="s">
        <v>27</v>
      </c>
      <c r="C14" s="83" t="s">
        <v>212</v>
      </c>
      <c r="D14" s="48" t="s">
        <v>190</v>
      </c>
      <c r="E14" s="135">
        <v>1</v>
      </c>
      <c r="F14" s="82" t="s">
        <v>596</v>
      </c>
      <c r="G14" s="136">
        <v>0</v>
      </c>
      <c r="H14" s="136">
        <v>1865.22</v>
      </c>
      <c r="I14" s="136">
        <v>7460.87</v>
      </c>
      <c r="J14" s="137">
        <f t="shared" si="0"/>
        <v>9326.09</v>
      </c>
      <c r="K14" s="138"/>
      <c r="L14" s="138"/>
      <c r="M14" s="138"/>
      <c r="N14" s="138"/>
      <c r="O14" s="138"/>
      <c r="P14" s="138"/>
      <c r="Q14" s="138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81" t="s">
        <v>195</v>
      </c>
      <c r="B15" s="48" t="s">
        <v>27</v>
      </c>
      <c r="C15" s="48" t="s">
        <v>198</v>
      </c>
      <c r="D15" s="48" t="s">
        <v>190</v>
      </c>
      <c r="E15" s="135">
        <v>1</v>
      </c>
      <c r="F15" s="81" t="s">
        <v>193</v>
      </c>
      <c r="G15" s="136">
        <v>0</v>
      </c>
      <c r="H15" s="136">
        <v>1865.22</v>
      </c>
      <c r="I15" s="136">
        <v>7460.87</v>
      </c>
      <c r="J15" s="137">
        <f t="shared" si="0"/>
        <v>9326.09</v>
      </c>
      <c r="K15" s="138"/>
      <c r="L15" s="138"/>
      <c r="M15" s="138"/>
      <c r="N15" s="138"/>
      <c r="O15" s="138"/>
      <c r="P15" s="138"/>
      <c r="Q15" s="138"/>
      <c r="R15" s="49"/>
      <c r="S15" s="49"/>
      <c r="T15" s="49"/>
      <c r="U15" s="49"/>
      <c r="V15" s="49"/>
      <c r="W15" s="49"/>
      <c r="X15" s="49"/>
      <c r="Y15" s="49"/>
      <c r="Z15" s="49"/>
      <c r="AA15" s="5"/>
      <c r="AB15" s="5"/>
      <c r="AC15" s="5"/>
      <c r="AD15" s="5"/>
    </row>
    <row r="16" spans="1:30" x14ac:dyDescent="0.2">
      <c r="A16" s="81" t="s">
        <v>196</v>
      </c>
      <c r="B16" s="48" t="s">
        <v>27</v>
      </c>
      <c r="C16" s="48" t="s">
        <v>199</v>
      </c>
      <c r="D16" s="48" t="s">
        <v>190</v>
      </c>
      <c r="E16" s="135">
        <v>1</v>
      </c>
      <c r="F16" s="81" t="s">
        <v>194</v>
      </c>
      <c r="G16" s="136">
        <v>0</v>
      </c>
      <c r="H16" s="136">
        <v>1865.22</v>
      </c>
      <c r="I16" s="136">
        <v>7460.87</v>
      </c>
      <c r="J16" s="137">
        <f t="shared" si="0"/>
        <v>9326.09</v>
      </c>
      <c r="K16" s="138"/>
      <c r="L16" s="138"/>
      <c r="M16" s="138"/>
      <c r="N16" s="138"/>
      <c r="O16" s="138"/>
      <c r="P16" s="138"/>
      <c r="Q16" s="138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1" t="s">
        <v>195</v>
      </c>
      <c r="B17" s="48" t="s">
        <v>27</v>
      </c>
      <c r="C17" s="83" t="s">
        <v>212</v>
      </c>
      <c r="D17" s="48" t="s">
        <v>190</v>
      </c>
      <c r="E17" s="135">
        <v>1</v>
      </c>
      <c r="F17" s="82" t="s">
        <v>597</v>
      </c>
      <c r="G17" s="136">
        <v>0</v>
      </c>
      <c r="H17" s="136">
        <v>1865.22</v>
      </c>
      <c r="I17" s="136">
        <v>7460.87</v>
      </c>
      <c r="J17" s="137">
        <f t="shared" si="0"/>
        <v>9326.09</v>
      </c>
      <c r="K17" s="138"/>
      <c r="L17" s="138"/>
      <c r="M17" s="138"/>
      <c r="N17" s="138"/>
      <c r="O17" s="138"/>
      <c r="P17" s="138"/>
      <c r="Q17" s="138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s="106" customFormat="1" x14ac:dyDescent="0.2">
      <c r="A18" s="119" t="s">
        <v>598</v>
      </c>
      <c r="B18" s="67" t="s">
        <v>27</v>
      </c>
      <c r="C18" s="101" t="s">
        <v>212</v>
      </c>
      <c r="D18" s="67" t="s">
        <v>190</v>
      </c>
      <c r="E18" s="139">
        <v>1</v>
      </c>
      <c r="F18" s="119" t="s">
        <v>599</v>
      </c>
      <c r="G18" s="140">
        <v>0</v>
      </c>
      <c r="H18" s="140">
        <v>1865.22</v>
      </c>
      <c r="I18" s="140">
        <v>7460.87</v>
      </c>
      <c r="J18" s="141">
        <f t="shared" si="0"/>
        <v>9326.09</v>
      </c>
      <c r="K18" s="142"/>
      <c r="L18" s="142"/>
      <c r="M18" s="142"/>
      <c r="N18" s="142"/>
      <c r="O18" s="142"/>
      <c r="P18" s="142"/>
      <c r="Q18" s="142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</row>
    <row r="19" spans="1:30" s="106" customFormat="1" x14ac:dyDescent="0.2">
      <c r="A19" s="88" t="s">
        <v>624</v>
      </c>
      <c r="B19" s="67" t="s">
        <v>27</v>
      </c>
      <c r="C19" s="58" t="s">
        <v>187</v>
      </c>
      <c r="D19" s="48" t="s">
        <v>190</v>
      </c>
      <c r="E19" s="135">
        <v>1</v>
      </c>
      <c r="F19" s="81" t="s">
        <v>231</v>
      </c>
      <c r="G19" s="136">
        <v>0</v>
      </c>
      <c r="H19" s="136">
        <v>1865.22</v>
      </c>
      <c r="I19" s="136">
        <v>7460.87</v>
      </c>
      <c r="J19" s="137">
        <f>SUM(G19:I19)</f>
        <v>9326.09</v>
      </c>
      <c r="K19" s="142"/>
      <c r="L19" s="142"/>
      <c r="M19" s="142"/>
      <c r="N19" s="142"/>
      <c r="O19" s="142"/>
      <c r="P19" s="142"/>
      <c r="Q19" s="142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</row>
    <row r="20" spans="1:30" x14ac:dyDescent="0.2">
      <c r="A20" s="81" t="s">
        <v>266</v>
      </c>
      <c r="B20" s="48" t="s">
        <v>27</v>
      </c>
      <c r="C20" s="48" t="s">
        <v>186</v>
      </c>
      <c r="D20" s="48" t="s">
        <v>190</v>
      </c>
      <c r="E20" s="135">
        <v>1</v>
      </c>
      <c r="F20" s="81" t="s">
        <v>202</v>
      </c>
      <c r="G20" s="136">
        <v>0</v>
      </c>
      <c r="H20" s="136">
        <v>1865.22</v>
      </c>
      <c r="I20" s="136">
        <v>7460.87</v>
      </c>
      <c r="J20" s="137">
        <f t="shared" si="0"/>
        <v>9326.09</v>
      </c>
      <c r="K20" s="138"/>
      <c r="L20" s="138"/>
      <c r="M20" s="138"/>
      <c r="N20" s="138"/>
      <c r="O20" s="138"/>
      <c r="P20" s="138"/>
      <c r="Q20" s="138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</row>
    <row r="21" spans="1:30" x14ac:dyDescent="0.2">
      <c r="A21" s="81" t="s">
        <v>204</v>
      </c>
      <c r="B21" s="48" t="s">
        <v>27</v>
      </c>
      <c r="C21" s="48" t="s">
        <v>186</v>
      </c>
      <c r="D21" s="48" t="s">
        <v>190</v>
      </c>
      <c r="E21" s="135">
        <v>1</v>
      </c>
      <c r="F21" s="81" t="s">
        <v>203</v>
      </c>
      <c r="G21" s="136">
        <v>0</v>
      </c>
      <c r="H21" s="136">
        <v>1865.22</v>
      </c>
      <c r="I21" s="136">
        <v>7460.87</v>
      </c>
      <c r="J21" s="137">
        <f t="shared" si="0"/>
        <v>9326.09</v>
      </c>
      <c r="K21" s="138"/>
      <c r="L21" s="138"/>
      <c r="M21" s="138"/>
      <c r="N21" s="138"/>
      <c r="O21" s="138"/>
      <c r="P21" s="138"/>
      <c r="Q21" s="138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</row>
    <row r="22" spans="1:30" x14ac:dyDescent="0.2">
      <c r="A22" s="81" t="s">
        <v>633</v>
      </c>
      <c r="B22" s="48" t="s">
        <v>27</v>
      </c>
      <c r="C22" s="83" t="s">
        <v>185</v>
      </c>
      <c r="D22" s="48" t="s">
        <v>190</v>
      </c>
      <c r="E22" s="135">
        <v>1</v>
      </c>
      <c r="F22" s="82" t="s">
        <v>632</v>
      </c>
      <c r="G22" s="136">
        <v>0</v>
      </c>
      <c r="H22" s="136">
        <v>1865.22</v>
      </c>
      <c r="I22" s="136">
        <v>7460.87</v>
      </c>
      <c r="J22" s="137">
        <f t="shared" ref="J22" si="1">SUM(G22:I22)</f>
        <v>9326.09</v>
      </c>
      <c r="K22" s="138"/>
      <c r="L22" s="138"/>
      <c r="M22" s="138"/>
      <c r="N22" s="138"/>
      <c r="O22" s="138"/>
      <c r="P22" s="138"/>
      <c r="Q22" s="138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81" t="s">
        <v>217</v>
      </c>
      <c r="B23" s="48" t="s">
        <v>27</v>
      </c>
      <c r="C23" s="83" t="s">
        <v>188</v>
      </c>
      <c r="D23" s="48" t="s">
        <v>190</v>
      </c>
      <c r="E23" s="135">
        <v>1</v>
      </c>
      <c r="F23" s="82" t="s">
        <v>642</v>
      </c>
      <c r="G23" s="136">
        <v>0</v>
      </c>
      <c r="H23" s="136">
        <v>1865.22</v>
      </c>
      <c r="I23" s="136">
        <v>7460.87</v>
      </c>
      <c r="J23" s="137">
        <f t="shared" ref="J23" si="2">SUM(G23:I23)</f>
        <v>9326.09</v>
      </c>
      <c r="K23" s="138"/>
      <c r="L23" s="138"/>
      <c r="M23" s="138"/>
      <c r="N23" s="138"/>
      <c r="O23" s="138"/>
      <c r="P23" s="138"/>
      <c r="Q23" s="138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81" t="s">
        <v>210</v>
      </c>
      <c r="B24" s="48" t="s">
        <v>27</v>
      </c>
      <c r="C24" s="48" t="s">
        <v>213</v>
      </c>
      <c r="D24" s="48" t="s">
        <v>190</v>
      </c>
      <c r="E24" s="135">
        <v>1</v>
      </c>
      <c r="F24" s="81" t="s">
        <v>208</v>
      </c>
      <c r="G24" s="136">
        <v>0</v>
      </c>
      <c r="H24" s="136">
        <v>1865.22</v>
      </c>
      <c r="I24" s="136">
        <v>7460.87</v>
      </c>
      <c r="J24" s="137">
        <f t="shared" si="0"/>
        <v>9326.09</v>
      </c>
      <c r="K24" s="138"/>
      <c r="L24" s="138"/>
      <c r="M24" s="138"/>
      <c r="N24" s="138"/>
      <c r="O24" s="138"/>
      <c r="P24" s="138"/>
      <c r="Q24" s="13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82" t="s">
        <v>645</v>
      </c>
      <c r="B25" s="48" t="s">
        <v>27</v>
      </c>
      <c r="C25" s="83" t="s">
        <v>188</v>
      </c>
      <c r="D25" s="48" t="s">
        <v>189</v>
      </c>
      <c r="E25" s="135">
        <v>1</v>
      </c>
      <c r="F25" s="82" t="s">
        <v>644</v>
      </c>
      <c r="G25" s="136">
        <v>0</v>
      </c>
      <c r="H25" s="136">
        <v>0</v>
      </c>
      <c r="I25" s="136">
        <v>7460.87</v>
      </c>
      <c r="J25" s="137">
        <f t="shared" si="0"/>
        <v>7460.87</v>
      </c>
      <c r="K25" s="138"/>
      <c r="L25" s="138"/>
      <c r="M25" s="138"/>
      <c r="N25" s="138"/>
      <c r="O25" s="138"/>
      <c r="P25" s="138"/>
      <c r="Q25" s="138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81" t="s">
        <v>211</v>
      </c>
      <c r="B26" s="48" t="s">
        <v>27</v>
      </c>
      <c r="C26" s="48" t="s">
        <v>214</v>
      </c>
      <c r="D26" s="48" t="s">
        <v>190</v>
      </c>
      <c r="E26" s="135">
        <v>1</v>
      </c>
      <c r="F26" s="81" t="s">
        <v>209</v>
      </c>
      <c r="G26" s="136">
        <v>0</v>
      </c>
      <c r="H26" s="136">
        <v>1865.22</v>
      </c>
      <c r="I26" s="136">
        <v>7460.87</v>
      </c>
      <c r="J26" s="137">
        <f t="shared" si="0"/>
        <v>9326.09</v>
      </c>
      <c r="K26" s="138"/>
      <c r="L26" s="138"/>
      <c r="M26" s="138"/>
      <c r="N26" s="138"/>
      <c r="O26" s="138"/>
      <c r="P26" s="138"/>
      <c r="Q26" s="138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81" t="s">
        <v>647</v>
      </c>
      <c r="B27" s="48" t="s">
        <v>27</v>
      </c>
      <c r="C27" s="83" t="s">
        <v>188</v>
      </c>
      <c r="D27" s="48" t="s">
        <v>189</v>
      </c>
      <c r="E27" s="135">
        <v>1</v>
      </c>
      <c r="F27" s="82" t="s">
        <v>646</v>
      </c>
      <c r="G27" s="136">
        <v>0</v>
      </c>
      <c r="H27" s="136">
        <v>0</v>
      </c>
      <c r="I27" s="136">
        <v>7460.87</v>
      </c>
      <c r="J27" s="137">
        <f t="shared" si="0"/>
        <v>7460.87</v>
      </c>
      <c r="K27" s="138"/>
      <c r="L27" s="138"/>
      <c r="M27" s="138"/>
      <c r="N27" s="138"/>
      <c r="O27" s="138"/>
      <c r="P27" s="138"/>
      <c r="Q27" s="138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81" t="s">
        <v>938</v>
      </c>
      <c r="B28" s="48" t="s">
        <v>27</v>
      </c>
      <c r="C28" s="83" t="s">
        <v>185</v>
      </c>
      <c r="D28" s="48" t="s">
        <v>190</v>
      </c>
      <c r="E28" s="135">
        <v>1</v>
      </c>
      <c r="F28" s="82" t="s">
        <v>651</v>
      </c>
      <c r="G28" s="136">
        <v>0</v>
      </c>
      <c r="H28" s="136">
        <v>1865.22</v>
      </c>
      <c r="I28" s="136">
        <v>7460.87</v>
      </c>
      <c r="J28" s="137">
        <f t="shared" si="0"/>
        <v>9326.09</v>
      </c>
      <c r="K28" s="138"/>
      <c r="L28" s="138"/>
      <c r="M28" s="138"/>
      <c r="N28" s="138"/>
      <c r="O28" s="138"/>
      <c r="P28" s="138"/>
      <c r="Q28" s="138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54" t="s">
        <v>192</v>
      </c>
      <c r="B29" s="48" t="s">
        <v>27</v>
      </c>
      <c r="C29" s="52" t="s">
        <v>192</v>
      </c>
      <c r="D29" s="48" t="s">
        <v>192</v>
      </c>
      <c r="E29" s="135">
        <v>1</v>
      </c>
      <c r="F29" s="54" t="s">
        <v>192</v>
      </c>
      <c r="G29" s="136">
        <v>0</v>
      </c>
      <c r="H29" s="136">
        <v>0</v>
      </c>
      <c r="I29" s="136">
        <v>0</v>
      </c>
      <c r="J29" s="137">
        <f t="shared" si="0"/>
        <v>0</v>
      </c>
      <c r="K29" s="138"/>
      <c r="L29" s="138"/>
      <c r="M29" s="138"/>
      <c r="N29" s="138"/>
      <c r="O29" s="138"/>
      <c r="P29" s="138"/>
      <c r="Q29" s="1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54" t="s">
        <v>192</v>
      </c>
      <c r="B30" s="48" t="s">
        <v>27</v>
      </c>
      <c r="C30" s="52" t="s">
        <v>192</v>
      </c>
      <c r="D30" s="48" t="s">
        <v>192</v>
      </c>
      <c r="E30" s="135">
        <v>1</v>
      </c>
      <c r="F30" s="54" t="s">
        <v>192</v>
      </c>
      <c r="G30" s="136">
        <v>0</v>
      </c>
      <c r="H30" s="136">
        <v>0</v>
      </c>
      <c r="I30" s="136">
        <v>0</v>
      </c>
      <c r="J30" s="137">
        <f t="shared" si="0"/>
        <v>0</v>
      </c>
      <c r="K30" s="138"/>
      <c r="L30" s="138"/>
      <c r="M30" s="138"/>
      <c r="N30" s="138"/>
      <c r="O30" s="138"/>
      <c r="P30" s="138"/>
      <c r="Q30" s="13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81" t="s">
        <v>218</v>
      </c>
      <c r="B31" s="48" t="s">
        <v>27</v>
      </c>
      <c r="C31" s="48" t="s">
        <v>212</v>
      </c>
      <c r="D31" s="48" t="s">
        <v>190</v>
      </c>
      <c r="E31" s="135">
        <v>1</v>
      </c>
      <c r="F31" s="81" t="s">
        <v>577</v>
      </c>
      <c r="G31" s="136">
        <v>0</v>
      </c>
      <c r="H31" s="136">
        <v>1865.22</v>
      </c>
      <c r="I31" s="136">
        <v>7460.87</v>
      </c>
      <c r="J31" s="137">
        <f t="shared" si="0"/>
        <v>9326.09</v>
      </c>
      <c r="K31" s="138"/>
      <c r="L31" s="138"/>
      <c r="M31" s="138"/>
      <c r="N31" s="138"/>
      <c r="O31" s="138"/>
      <c r="P31" s="138"/>
      <c r="Q31" s="13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54" t="s">
        <v>192</v>
      </c>
      <c r="B32" s="48" t="s">
        <v>27</v>
      </c>
      <c r="C32" s="52" t="s">
        <v>192</v>
      </c>
      <c r="D32" s="48" t="s">
        <v>192</v>
      </c>
      <c r="E32" s="135">
        <v>1</v>
      </c>
      <c r="F32" s="54" t="s">
        <v>192</v>
      </c>
      <c r="G32" s="136">
        <v>0</v>
      </c>
      <c r="H32" s="136">
        <v>0</v>
      </c>
      <c r="I32" s="136">
        <v>0</v>
      </c>
      <c r="J32" s="137">
        <f t="shared" si="0"/>
        <v>0</v>
      </c>
      <c r="K32" s="138"/>
      <c r="L32" s="138"/>
      <c r="M32" s="138"/>
      <c r="N32" s="138"/>
      <c r="O32" s="138"/>
      <c r="P32" s="138"/>
      <c r="Q32" s="138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54" t="s">
        <v>192</v>
      </c>
      <c r="B33" s="48" t="s">
        <v>27</v>
      </c>
      <c r="C33" s="52" t="s">
        <v>192</v>
      </c>
      <c r="D33" s="48" t="s">
        <v>192</v>
      </c>
      <c r="E33" s="135">
        <v>1</v>
      </c>
      <c r="F33" s="54" t="s">
        <v>192</v>
      </c>
      <c r="G33" s="136">
        <v>0</v>
      </c>
      <c r="H33" s="136">
        <v>0</v>
      </c>
      <c r="I33" s="136">
        <v>0</v>
      </c>
      <c r="J33" s="137">
        <f t="shared" si="0"/>
        <v>0</v>
      </c>
      <c r="K33" s="138"/>
      <c r="L33" s="138"/>
      <c r="M33" s="138"/>
      <c r="N33" s="138"/>
      <c r="O33" s="138"/>
      <c r="P33" s="138"/>
      <c r="Q33" s="138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54" t="s">
        <v>192</v>
      </c>
      <c r="B34" s="48" t="s">
        <v>27</v>
      </c>
      <c r="C34" s="52" t="s">
        <v>192</v>
      </c>
      <c r="D34" s="48" t="s">
        <v>192</v>
      </c>
      <c r="E34" s="135">
        <v>1</v>
      </c>
      <c r="F34" s="54" t="s">
        <v>192</v>
      </c>
      <c r="G34" s="136">
        <v>0</v>
      </c>
      <c r="H34" s="136">
        <v>0</v>
      </c>
      <c r="I34" s="136">
        <v>0</v>
      </c>
      <c r="J34" s="137">
        <f t="shared" si="0"/>
        <v>0</v>
      </c>
      <c r="K34" s="138"/>
      <c r="L34" s="138"/>
      <c r="M34" s="138"/>
      <c r="N34" s="138"/>
      <c r="O34" s="138"/>
      <c r="P34" s="138"/>
      <c r="Q34" s="13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81" t="s">
        <v>204</v>
      </c>
      <c r="B35" s="48" t="s">
        <v>27</v>
      </c>
      <c r="C35" s="55" t="s">
        <v>215</v>
      </c>
      <c r="D35" s="48" t="s">
        <v>190</v>
      </c>
      <c r="E35" s="135">
        <v>1</v>
      </c>
      <c r="F35" s="81" t="s">
        <v>576</v>
      </c>
      <c r="G35" s="136">
        <v>0</v>
      </c>
      <c r="H35" s="136">
        <v>1865.22</v>
      </c>
      <c r="I35" s="136">
        <v>7460.87</v>
      </c>
      <c r="J35" s="137">
        <f t="shared" si="0"/>
        <v>9326.09</v>
      </c>
      <c r="K35" s="138"/>
      <c r="L35" s="138"/>
      <c r="M35" s="138"/>
      <c r="N35" s="138"/>
      <c r="O35" s="138"/>
      <c r="P35" s="138"/>
      <c r="Q35" s="13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s="177" customFormat="1" x14ac:dyDescent="0.2">
      <c r="A36" s="81" t="s">
        <v>530</v>
      </c>
      <c r="B36" s="48" t="s">
        <v>29</v>
      </c>
      <c r="C36" s="48" t="s">
        <v>186</v>
      </c>
      <c r="D36" s="48" t="s">
        <v>190</v>
      </c>
      <c r="E36" s="135">
        <v>1</v>
      </c>
      <c r="F36" s="81" t="s">
        <v>201</v>
      </c>
      <c r="G36" s="136">
        <v>0</v>
      </c>
      <c r="H36" s="136">
        <v>1568.48</v>
      </c>
      <c r="I36" s="136">
        <v>6273.92</v>
      </c>
      <c r="J36" s="137">
        <f t="shared" ref="J36" si="3">SUM(G36:I36)</f>
        <v>7842.4</v>
      </c>
      <c r="K36" s="138"/>
      <c r="L36" s="138"/>
      <c r="M36" s="138"/>
      <c r="N36" s="138"/>
      <c r="O36" s="138"/>
      <c r="P36" s="138"/>
      <c r="Q36" s="138"/>
      <c r="R36" s="49"/>
      <c r="S36" s="49"/>
      <c r="T36" s="49"/>
      <c r="U36" s="49"/>
      <c r="V36" s="49"/>
      <c r="W36" s="49"/>
      <c r="X36" s="49"/>
      <c r="Y36" s="49"/>
      <c r="Z36" s="49"/>
      <c r="AA36" s="5"/>
      <c r="AB36" s="5"/>
      <c r="AC36" s="5"/>
      <c r="AD36" s="5"/>
    </row>
    <row r="37" spans="1:30" s="106" customFormat="1" x14ac:dyDescent="0.2">
      <c r="A37" s="88" t="s">
        <v>221</v>
      </c>
      <c r="B37" s="67" t="s">
        <v>29</v>
      </c>
      <c r="C37" s="58" t="s">
        <v>186</v>
      </c>
      <c r="D37" s="67" t="s">
        <v>190</v>
      </c>
      <c r="E37" s="139">
        <v>1</v>
      </c>
      <c r="F37" s="88" t="s">
        <v>270</v>
      </c>
      <c r="G37" s="140">
        <v>0</v>
      </c>
      <c r="H37" s="140">
        <v>1568.48</v>
      </c>
      <c r="I37" s="140">
        <v>6273.92</v>
      </c>
      <c r="J37" s="141">
        <f t="shared" si="0"/>
        <v>7842.4</v>
      </c>
      <c r="K37" s="142"/>
      <c r="L37" s="142"/>
      <c r="M37" s="142"/>
      <c r="N37" s="142"/>
      <c r="O37" s="142"/>
      <c r="P37" s="142"/>
      <c r="Q37" s="142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</row>
    <row r="38" spans="1:30" s="106" customFormat="1" x14ac:dyDescent="0.2">
      <c r="A38" s="119" t="s">
        <v>242</v>
      </c>
      <c r="B38" s="67" t="s">
        <v>29</v>
      </c>
      <c r="C38" s="101" t="s">
        <v>185</v>
      </c>
      <c r="D38" s="67" t="s">
        <v>190</v>
      </c>
      <c r="E38" s="139">
        <v>1</v>
      </c>
      <c r="F38" s="119" t="s">
        <v>229</v>
      </c>
      <c r="G38" s="140">
        <v>0</v>
      </c>
      <c r="H38" s="140">
        <v>1568.48</v>
      </c>
      <c r="I38" s="140">
        <v>6273.92</v>
      </c>
      <c r="J38" s="141">
        <f t="shared" si="0"/>
        <v>7842.4</v>
      </c>
      <c r="K38" s="142"/>
      <c r="L38" s="142"/>
      <c r="M38" s="142"/>
      <c r="N38" s="142"/>
      <c r="O38" s="142"/>
      <c r="P38" s="142"/>
      <c r="Q38" s="142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</row>
    <row r="39" spans="1:30" s="106" customFormat="1" x14ac:dyDescent="0.2">
      <c r="A39" s="88" t="s">
        <v>239</v>
      </c>
      <c r="B39" s="67" t="s">
        <v>29</v>
      </c>
      <c r="C39" s="58" t="s">
        <v>212</v>
      </c>
      <c r="D39" s="67" t="s">
        <v>190</v>
      </c>
      <c r="E39" s="139">
        <v>1</v>
      </c>
      <c r="F39" s="88" t="s">
        <v>222</v>
      </c>
      <c r="G39" s="140">
        <v>0</v>
      </c>
      <c r="H39" s="140">
        <v>1568.48</v>
      </c>
      <c r="I39" s="140">
        <v>6273.92</v>
      </c>
      <c r="J39" s="141">
        <f t="shared" si="0"/>
        <v>7842.4</v>
      </c>
      <c r="K39" s="142"/>
      <c r="L39" s="142"/>
      <c r="M39" s="142"/>
      <c r="N39" s="142"/>
      <c r="O39" s="142"/>
      <c r="P39" s="142"/>
      <c r="Q39" s="142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</row>
    <row r="40" spans="1:30" s="106" customFormat="1" x14ac:dyDescent="0.2">
      <c r="A40" s="119" t="s">
        <v>530</v>
      </c>
      <c r="B40" s="67" t="s">
        <v>29</v>
      </c>
      <c r="C40" s="101" t="s">
        <v>186</v>
      </c>
      <c r="D40" s="67" t="s">
        <v>190</v>
      </c>
      <c r="E40" s="139">
        <v>1</v>
      </c>
      <c r="F40" s="119" t="s">
        <v>531</v>
      </c>
      <c r="G40" s="140">
        <v>0</v>
      </c>
      <c r="H40" s="140">
        <v>1568.48</v>
      </c>
      <c r="I40" s="140">
        <v>6273.92</v>
      </c>
      <c r="J40" s="141">
        <f t="shared" si="0"/>
        <v>7842.4</v>
      </c>
      <c r="K40" s="142"/>
      <c r="L40" s="142"/>
      <c r="M40" s="142"/>
      <c r="N40" s="142"/>
      <c r="O40" s="142"/>
      <c r="P40" s="142"/>
      <c r="Q40" s="142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1:30" s="106" customFormat="1" x14ac:dyDescent="0.2">
      <c r="A41" s="88" t="s">
        <v>238</v>
      </c>
      <c r="B41" s="67" t="s">
        <v>29</v>
      </c>
      <c r="C41" s="58" t="s">
        <v>188</v>
      </c>
      <c r="D41" s="67" t="s">
        <v>189</v>
      </c>
      <c r="E41" s="139">
        <v>1</v>
      </c>
      <c r="F41" s="88" t="s">
        <v>223</v>
      </c>
      <c r="G41" s="140">
        <v>0</v>
      </c>
      <c r="H41" s="140">
        <v>0</v>
      </c>
      <c r="I41" s="140">
        <v>6273.92</v>
      </c>
      <c r="J41" s="141">
        <f t="shared" si="0"/>
        <v>6273.92</v>
      </c>
      <c r="K41" s="142"/>
      <c r="L41" s="142"/>
      <c r="M41" s="142"/>
      <c r="N41" s="142"/>
      <c r="O41" s="142"/>
      <c r="P41" s="142"/>
      <c r="Q41" s="142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2" spans="1:30" s="106" customFormat="1" x14ac:dyDescent="0.2">
      <c r="A42" s="88" t="s">
        <v>237</v>
      </c>
      <c r="B42" s="67" t="s">
        <v>29</v>
      </c>
      <c r="C42" s="58" t="s">
        <v>235</v>
      </c>
      <c r="D42" s="67" t="s">
        <v>190</v>
      </c>
      <c r="E42" s="139">
        <v>1</v>
      </c>
      <c r="F42" s="88" t="s">
        <v>224</v>
      </c>
      <c r="G42" s="140">
        <v>0</v>
      </c>
      <c r="H42" s="140">
        <v>1568.48</v>
      </c>
      <c r="I42" s="140">
        <v>6273.92</v>
      </c>
      <c r="J42" s="141">
        <f t="shared" si="0"/>
        <v>7842.4</v>
      </c>
      <c r="K42" s="142"/>
      <c r="L42" s="142"/>
      <c r="M42" s="142"/>
      <c r="N42" s="142"/>
      <c r="O42" s="142"/>
      <c r="P42" s="142"/>
      <c r="Q42" s="142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</row>
    <row r="43" spans="1:30" s="106" customFormat="1" x14ac:dyDescent="0.2">
      <c r="A43" s="88" t="s">
        <v>236</v>
      </c>
      <c r="B43" s="67" t="s">
        <v>29</v>
      </c>
      <c r="C43" s="58" t="s">
        <v>185</v>
      </c>
      <c r="D43" s="67" t="s">
        <v>190</v>
      </c>
      <c r="E43" s="139">
        <v>1</v>
      </c>
      <c r="F43" s="88" t="s">
        <v>225</v>
      </c>
      <c r="G43" s="140">
        <v>0</v>
      </c>
      <c r="H43" s="140">
        <v>1568.48</v>
      </c>
      <c r="I43" s="140">
        <v>6273.92</v>
      </c>
      <c r="J43" s="141">
        <f t="shared" si="0"/>
        <v>7842.4</v>
      </c>
      <c r="K43" s="142"/>
      <c r="L43" s="142"/>
      <c r="M43" s="142"/>
      <c r="N43" s="142"/>
      <c r="O43" s="142"/>
      <c r="P43" s="142"/>
      <c r="Q43" s="142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4" spans="1:30" s="106" customFormat="1" x14ac:dyDescent="0.2">
      <c r="A44" s="88" t="s">
        <v>236</v>
      </c>
      <c r="B44" s="67" t="s">
        <v>29</v>
      </c>
      <c r="C44" s="58" t="s">
        <v>185</v>
      </c>
      <c r="D44" s="67" t="s">
        <v>190</v>
      </c>
      <c r="E44" s="139">
        <v>1</v>
      </c>
      <c r="F44" s="88" t="s">
        <v>226</v>
      </c>
      <c r="G44" s="140">
        <v>0</v>
      </c>
      <c r="H44" s="140">
        <v>1568.48</v>
      </c>
      <c r="I44" s="140">
        <v>6273.92</v>
      </c>
      <c r="J44" s="141">
        <f t="shared" si="0"/>
        <v>7842.4</v>
      </c>
      <c r="K44" s="142"/>
      <c r="L44" s="142"/>
      <c r="M44" s="142"/>
      <c r="N44" s="142"/>
      <c r="O44" s="142"/>
      <c r="P44" s="142"/>
      <c r="Q44" s="142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</row>
    <row r="45" spans="1:30" s="106" customFormat="1" x14ac:dyDescent="0.2">
      <c r="A45" s="119" t="s">
        <v>242</v>
      </c>
      <c r="B45" s="67" t="s">
        <v>29</v>
      </c>
      <c r="C45" s="101" t="s">
        <v>212</v>
      </c>
      <c r="D45" s="67" t="s">
        <v>190</v>
      </c>
      <c r="E45" s="139">
        <v>1</v>
      </c>
      <c r="F45" s="119" t="s">
        <v>540</v>
      </c>
      <c r="G45" s="140">
        <v>0</v>
      </c>
      <c r="H45" s="140">
        <v>1568.48</v>
      </c>
      <c r="I45" s="140">
        <v>6273.92</v>
      </c>
      <c r="J45" s="141">
        <f t="shared" si="0"/>
        <v>7842.4</v>
      </c>
      <c r="K45" s="142"/>
      <c r="L45" s="142"/>
      <c r="M45" s="142"/>
      <c r="N45" s="142"/>
      <c r="O45" s="142"/>
      <c r="P45" s="142"/>
      <c r="Q45" s="142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</row>
    <row r="46" spans="1:30" x14ac:dyDescent="0.2">
      <c r="A46" s="88" t="s">
        <v>240</v>
      </c>
      <c r="B46" s="67" t="s">
        <v>29</v>
      </c>
      <c r="C46" s="58" t="s">
        <v>213</v>
      </c>
      <c r="D46" s="48" t="s">
        <v>190</v>
      </c>
      <c r="E46" s="135">
        <v>1</v>
      </c>
      <c r="F46" s="81" t="s">
        <v>227</v>
      </c>
      <c r="G46" s="136">
        <v>0</v>
      </c>
      <c r="H46" s="136">
        <v>1568.48</v>
      </c>
      <c r="I46" s="136">
        <v>6273.92</v>
      </c>
      <c r="J46" s="137">
        <f t="shared" si="0"/>
        <v>7842.4</v>
      </c>
      <c r="K46" s="138"/>
      <c r="L46" s="138"/>
      <c r="M46" s="138"/>
      <c r="N46" s="138"/>
      <c r="O46" s="138"/>
      <c r="P46" s="138"/>
      <c r="Q46" s="138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x14ac:dyDescent="0.2">
      <c r="A47" s="88" t="s">
        <v>243</v>
      </c>
      <c r="B47" s="67" t="s">
        <v>29</v>
      </c>
      <c r="C47" s="58" t="s">
        <v>186</v>
      </c>
      <c r="D47" s="48" t="s">
        <v>190</v>
      </c>
      <c r="E47" s="135">
        <v>1</v>
      </c>
      <c r="F47" s="81" t="s">
        <v>228</v>
      </c>
      <c r="G47" s="136">
        <v>0</v>
      </c>
      <c r="H47" s="136">
        <v>1568.48</v>
      </c>
      <c r="I47" s="136">
        <v>6273.92</v>
      </c>
      <c r="J47" s="137">
        <f t="shared" si="0"/>
        <v>7842.4</v>
      </c>
      <c r="K47" s="138"/>
      <c r="L47" s="138"/>
      <c r="M47" s="138"/>
      <c r="N47" s="138"/>
      <c r="O47" s="138"/>
      <c r="P47" s="138"/>
      <c r="Q47" s="138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x14ac:dyDescent="0.2">
      <c r="A48" s="88" t="s">
        <v>242</v>
      </c>
      <c r="B48" s="67" t="s">
        <v>29</v>
      </c>
      <c r="C48" s="58" t="s">
        <v>241</v>
      </c>
      <c r="D48" s="48" t="s">
        <v>190</v>
      </c>
      <c r="E48" s="135">
        <v>1</v>
      </c>
      <c r="F48" s="81" t="s">
        <v>229</v>
      </c>
      <c r="G48" s="136">
        <v>0</v>
      </c>
      <c r="H48" s="136">
        <v>1568.48</v>
      </c>
      <c r="I48" s="136">
        <v>6273.92</v>
      </c>
      <c r="J48" s="137">
        <f t="shared" si="0"/>
        <v>7842.4</v>
      </c>
      <c r="K48" s="138"/>
      <c r="L48" s="138"/>
      <c r="M48" s="138"/>
      <c r="N48" s="138"/>
      <c r="O48" s="138"/>
      <c r="P48" s="138"/>
      <c r="Q48" s="138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x14ac:dyDescent="0.2">
      <c r="A49" s="88" t="s">
        <v>243</v>
      </c>
      <c r="B49" s="67" t="s">
        <v>29</v>
      </c>
      <c r="C49" s="58" t="s">
        <v>186</v>
      </c>
      <c r="D49" s="48" t="s">
        <v>190</v>
      </c>
      <c r="E49" s="135">
        <v>1</v>
      </c>
      <c r="F49" s="81" t="s">
        <v>230</v>
      </c>
      <c r="G49" s="136">
        <v>0</v>
      </c>
      <c r="H49" s="136">
        <v>1568.48</v>
      </c>
      <c r="I49" s="136">
        <v>6273.92</v>
      </c>
      <c r="J49" s="137">
        <f t="shared" si="0"/>
        <v>7842.4</v>
      </c>
      <c r="K49" s="138"/>
      <c r="L49" s="138"/>
      <c r="M49" s="138"/>
      <c r="N49" s="138"/>
      <c r="O49" s="138"/>
      <c r="P49" s="138"/>
      <c r="Q49" s="138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s="177" customFormat="1" x14ac:dyDescent="0.2">
      <c r="A50" s="61" t="s">
        <v>625</v>
      </c>
      <c r="B50" s="48" t="s">
        <v>29</v>
      </c>
      <c r="C50" s="65" t="s">
        <v>187</v>
      </c>
      <c r="D50" s="48" t="s">
        <v>190</v>
      </c>
      <c r="E50" s="143">
        <v>1</v>
      </c>
      <c r="F50" s="63" t="s">
        <v>310</v>
      </c>
      <c r="G50" s="136">
        <v>0</v>
      </c>
      <c r="H50" s="136">
        <v>1568.48</v>
      </c>
      <c r="I50" s="136">
        <v>6273.92</v>
      </c>
      <c r="J50" s="137">
        <f t="shared" si="0"/>
        <v>7842.4</v>
      </c>
      <c r="K50" s="138"/>
      <c r="L50" s="138"/>
      <c r="M50" s="138"/>
      <c r="N50" s="138"/>
      <c r="O50" s="138"/>
      <c r="P50" s="138"/>
      <c r="Q50" s="138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x14ac:dyDescent="0.2">
      <c r="A51" s="82" t="s">
        <v>572</v>
      </c>
      <c r="B51" s="67" t="s">
        <v>29</v>
      </c>
      <c r="C51" s="83" t="s">
        <v>186</v>
      </c>
      <c r="D51" s="48" t="s">
        <v>190</v>
      </c>
      <c r="E51" s="135">
        <v>1</v>
      </c>
      <c r="F51" s="82" t="s">
        <v>306</v>
      </c>
      <c r="G51" s="136">
        <v>0</v>
      </c>
      <c r="H51" s="136">
        <v>1568.48</v>
      </c>
      <c r="I51" s="136">
        <v>6273.92</v>
      </c>
      <c r="J51" s="137">
        <f t="shared" si="0"/>
        <v>7842.4</v>
      </c>
      <c r="K51" s="138"/>
      <c r="L51" s="138"/>
      <c r="M51" s="138"/>
      <c r="N51" s="138"/>
      <c r="O51" s="138"/>
      <c r="P51" s="138"/>
      <c r="Q51" s="138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x14ac:dyDescent="0.2">
      <c r="A52" s="82" t="s">
        <v>600</v>
      </c>
      <c r="B52" s="67" t="s">
        <v>29</v>
      </c>
      <c r="C52" s="83" t="s">
        <v>186</v>
      </c>
      <c r="D52" s="48" t="s">
        <v>190</v>
      </c>
      <c r="E52" s="135">
        <v>1</v>
      </c>
      <c r="F52" s="82" t="s">
        <v>267</v>
      </c>
      <c r="G52" s="136">
        <v>0</v>
      </c>
      <c r="H52" s="136">
        <v>1568.48</v>
      </c>
      <c r="I52" s="136">
        <v>6273.92</v>
      </c>
      <c r="J52" s="137">
        <f t="shared" si="0"/>
        <v>7842.4</v>
      </c>
      <c r="K52" s="138"/>
      <c r="L52" s="138"/>
      <c r="M52" s="138"/>
      <c r="N52" s="138"/>
      <c r="O52" s="138"/>
      <c r="P52" s="138"/>
      <c r="Q52" s="138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x14ac:dyDescent="0.2">
      <c r="A53" s="82" t="s">
        <v>629</v>
      </c>
      <c r="B53" s="67" t="s">
        <v>29</v>
      </c>
      <c r="C53" s="83" t="s">
        <v>188</v>
      </c>
      <c r="D53" s="48" t="s">
        <v>190</v>
      </c>
      <c r="E53" s="135">
        <v>1</v>
      </c>
      <c r="F53" s="82" t="s">
        <v>628</v>
      </c>
      <c r="G53" s="136">
        <v>0</v>
      </c>
      <c r="H53" s="136">
        <v>1568.48</v>
      </c>
      <c r="I53" s="136">
        <v>6273.92</v>
      </c>
      <c r="J53" s="137">
        <f t="shared" ref="J53" si="4">SUM(G53:I53)</f>
        <v>7842.4</v>
      </c>
      <c r="K53" s="138"/>
      <c r="L53" s="138"/>
      <c r="M53" s="138"/>
      <c r="N53" s="138"/>
      <c r="O53" s="138"/>
      <c r="P53" s="138"/>
      <c r="Q53" s="138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x14ac:dyDescent="0.2">
      <c r="A54" s="82" t="s">
        <v>635</v>
      </c>
      <c r="B54" s="67" t="s">
        <v>29</v>
      </c>
      <c r="C54" s="83" t="s">
        <v>188</v>
      </c>
      <c r="D54" s="48" t="s">
        <v>190</v>
      </c>
      <c r="E54" s="135">
        <v>1</v>
      </c>
      <c r="F54" s="82" t="s">
        <v>634</v>
      </c>
      <c r="G54" s="136">
        <v>0</v>
      </c>
      <c r="H54" s="136">
        <v>1568.48</v>
      </c>
      <c r="I54" s="136">
        <v>6273.92</v>
      </c>
      <c r="J54" s="137">
        <f t="shared" ref="J54" si="5">SUM(G54:I54)</f>
        <v>7842.4</v>
      </c>
      <c r="K54" s="138"/>
      <c r="L54" s="138"/>
      <c r="M54" s="138"/>
      <c r="N54" s="138"/>
      <c r="O54" s="138"/>
      <c r="P54" s="138"/>
      <c r="Q54" s="13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82" t="s">
        <v>641</v>
      </c>
      <c r="B55" s="67" t="s">
        <v>29</v>
      </c>
      <c r="C55" s="83" t="s">
        <v>188</v>
      </c>
      <c r="D55" s="48" t="s">
        <v>190</v>
      </c>
      <c r="E55" s="135">
        <v>1</v>
      </c>
      <c r="F55" s="82" t="s">
        <v>640</v>
      </c>
      <c r="G55" s="136">
        <v>0</v>
      </c>
      <c r="H55" s="136">
        <v>1568.48</v>
      </c>
      <c r="I55" s="136">
        <v>6273.92</v>
      </c>
      <c r="J55" s="137">
        <f t="shared" ref="J55" si="6">SUM(G55:I55)</f>
        <v>7842.4</v>
      </c>
      <c r="K55" s="138"/>
      <c r="L55" s="138"/>
      <c r="M55" s="138"/>
      <c r="N55" s="138"/>
      <c r="O55" s="138"/>
      <c r="P55" s="138"/>
      <c r="Q55" s="13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82" t="s">
        <v>242</v>
      </c>
      <c r="B56" s="67" t="s">
        <v>29</v>
      </c>
      <c r="C56" s="83" t="s">
        <v>185</v>
      </c>
      <c r="D56" s="48" t="s">
        <v>190</v>
      </c>
      <c r="E56" s="135">
        <v>1</v>
      </c>
      <c r="F56" s="82" t="s">
        <v>657</v>
      </c>
      <c r="G56" s="136">
        <v>0</v>
      </c>
      <c r="H56" s="136">
        <v>1568.48</v>
      </c>
      <c r="I56" s="136">
        <v>6273.92</v>
      </c>
      <c r="J56" s="137">
        <f t="shared" si="0"/>
        <v>7842.4</v>
      </c>
      <c r="K56" s="138"/>
      <c r="L56" s="138"/>
      <c r="M56" s="138"/>
      <c r="N56" s="138"/>
      <c r="O56" s="138"/>
      <c r="P56" s="138"/>
      <c r="Q56" s="13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54" t="s">
        <v>192</v>
      </c>
      <c r="B57" s="67" t="s">
        <v>29</v>
      </c>
      <c r="C57" s="52" t="s">
        <v>192</v>
      </c>
      <c r="D57" s="48" t="s">
        <v>192</v>
      </c>
      <c r="E57" s="135">
        <v>1</v>
      </c>
      <c r="F57" s="54" t="s">
        <v>192</v>
      </c>
      <c r="G57" s="136">
        <v>0</v>
      </c>
      <c r="H57" s="136">
        <v>0</v>
      </c>
      <c r="I57" s="136">
        <v>0</v>
      </c>
      <c r="J57" s="137">
        <f t="shared" si="0"/>
        <v>0</v>
      </c>
      <c r="K57" s="138"/>
      <c r="L57" s="138"/>
      <c r="M57" s="138"/>
      <c r="N57" s="138"/>
      <c r="O57" s="138"/>
      <c r="P57" s="138"/>
      <c r="Q57" s="13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54" t="s">
        <v>192</v>
      </c>
      <c r="B58" s="67" t="s">
        <v>29</v>
      </c>
      <c r="C58" s="52" t="s">
        <v>192</v>
      </c>
      <c r="D58" s="48" t="s">
        <v>192</v>
      </c>
      <c r="E58" s="135">
        <v>1</v>
      </c>
      <c r="F58" s="54" t="s">
        <v>192</v>
      </c>
      <c r="G58" s="136">
        <v>0</v>
      </c>
      <c r="H58" s="136">
        <v>0</v>
      </c>
      <c r="I58" s="136">
        <v>0</v>
      </c>
      <c r="J58" s="137">
        <f t="shared" si="0"/>
        <v>0</v>
      </c>
      <c r="K58" s="138"/>
      <c r="L58" s="138"/>
      <c r="M58" s="138"/>
      <c r="N58" s="138"/>
      <c r="O58" s="138"/>
      <c r="P58" s="138"/>
      <c r="Q58" s="13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54" t="s">
        <v>192</v>
      </c>
      <c r="B59" s="67" t="s">
        <v>29</v>
      </c>
      <c r="C59" s="52" t="s">
        <v>192</v>
      </c>
      <c r="D59" s="48" t="s">
        <v>192</v>
      </c>
      <c r="E59" s="135">
        <v>1</v>
      </c>
      <c r="F59" s="54" t="s">
        <v>192</v>
      </c>
      <c r="G59" s="136">
        <v>0</v>
      </c>
      <c r="H59" s="136">
        <v>0</v>
      </c>
      <c r="I59" s="136">
        <v>0</v>
      </c>
      <c r="J59" s="137">
        <f t="shared" si="0"/>
        <v>0</v>
      </c>
      <c r="K59" s="138"/>
      <c r="L59" s="138"/>
      <c r="M59" s="138"/>
      <c r="N59" s="138"/>
      <c r="O59" s="138"/>
      <c r="P59" s="138"/>
      <c r="Q59" s="13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54" t="s">
        <v>192</v>
      </c>
      <c r="B60" s="67" t="s">
        <v>29</v>
      </c>
      <c r="C60" s="52" t="s">
        <v>192</v>
      </c>
      <c r="D60" s="48" t="s">
        <v>192</v>
      </c>
      <c r="E60" s="135">
        <v>1</v>
      </c>
      <c r="F60" s="54" t="s">
        <v>192</v>
      </c>
      <c r="G60" s="136">
        <v>0</v>
      </c>
      <c r="H60" s="136">
        <v>0</v>
      </c>
      <c r="I60" s="136">
        <v>0</v>
      </c>
      <c r="J60" s="137">
        <f t="shared" si="0"/>
        <v>0</v>
      </c>
      <c r="K60" s="138"/>
      <c r="L60" s="138"/>
      <c r="M60" s="138"/>
      <c r="N60" s="138"/>
      <c r="O60" s="138"/>
      <c r="P60" s="138"/>
      <c r="Q60" s="13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54" t="s">
        <v>192</v>
      </c>
      <c r="B61" s="67" t="s">
        <v>29</v>
      </c>
      <c r="C61" s="52" t="s">
        <v>192</v>
      </c>
      <c r="D61" s="48" t="s">
        <v>192</v>
      </c>
      <c r="E61" s="135">
        <v>1</v>
      </c>
      <c r="F61" s="54" t="s">
        <v>192</v>
      </c>
      <c r="G61" s="136">
        <v>0</v>
      </c>
      <c r="H61" s="136">
        <v>0</v>
      </c>
      <c r="I61" s="136">
        <v>0</v>
      </c>
      <c r="J61" s="137">
        <f t="shared" si="0"/>
        <v>0</v>
      </c>
      <c r="K61" s="138"/>
      <c r="L61" s="138"/>
      <c r="M61" s="138"/>
      <c r="N61" s="138"/>
      <c r="O61" s="138"/>
      <c r="P61" s="138"/>
      <c r="Q61" s="13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54" t="s">
        <v>192</v>
      </c>
      <c r="B62" s="67" t="s">
        <v>29</v>
      </c>
      <c r="C62" s="52" t="s">
        <v>192</v>
      </c>
      <c r="D62" s="48" t="s">
        <v>192</v>
      </c>
      <c r="E62" s="135">
        <v>1</v>
      </c>
      <c r="F62" s="54" t="s">
        <v>192</v>
      </c>
      <c r="G62" s="136">
        <v>0</v>
      </c>
      <c r="H62" s="136">
        <v>0</v>
      </c>
      <c r="I62" s="136">
        <v>0</v>
      </c>
      <c r="J62" s="137">
        <f t="shared" si="0"/>
        <v>0</v>
      </c>
      <c r="K62" s="138"/>
      <c r="L62" s="138"/>
      <c r="M62" s="138"/>
      <c r="N62" s="138"/>
      <c r="O62" s="138"/>
      <c r="P62" s="138"/>
      <c r="Q62" s="13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54" t="s">
        <v>192</v>
      </c>
      <c r="B63" s="67" t="s">
        <v>29</v>
      </c>
      <c r="C63" s="52" t="s">
        <v>192</v>
      </c>
      <c r="D63" s="48" t="s">
        <v>192</v>
      </c>
      <c r="E63" s="135">
        <v>1</v>
      </c>
      <c r="F63" s="54" t="s">
        <v>192</v>
      </c>
      <c r="G63" s="136">
        <v>0</v>
      </c>
      <c r="H63" s="136">
        <v>0</v>
      </c>
      <c r="I63" s="136">
        <v>0</v>
      </c>
      <c r="J63" s="137">
        <f t="shared" si="0"/>
        <v>0</v>
      </c>
      <c r="K63" s="138"/>
      <c r="L63" s="138"/>
      <c r="M63" s="138"/>
      <c r="N63" s="138"/>
      <c r="O63" s="138"/>
      <c r="P63" s="138"/>
      <c r="Q63" s="13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54" t="s">
        <v>192</v>
      </c>
      <c r="B64" s="67" t="s">
        <v>29</v>
      </c>
      <c r="C64" s="52" t="s">
        <v>192</v>
      </c>
      <c r="D64" s="48" t="s">
        <v>192</v>
      </c>
      <c r="E64" s="135">
        <v>1</v>
      </c>
      <c r="F64" s="54" t="s">
        <v>192</v>
      </c>
      <c r="G64" s="136">
        <v>0</v>
      </c>
      <c r="H64" s="136">
        <v>0</v>
      </c>
      <c r="I64" s="136">
        <v>0</v>
      </c>
      <c r="J64" s="137">
        <f t="shared" si="0"/>
        <v>0</v>
      </c>
      <c r="K64" s="138"/>
      <c r="L64" s="138"/>
      <c r="M64" s="138"/>
      <c r="N64" s="138"/>
      <c r="O64" s="138"/>
      <c r="P64" s="138"/>
      <c r="Q64" s="138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54" t="s">
        <v>192</v>
      </c>
      <c r="B65" s="67" t="s">
        <v>29</v>
      </c>
      <c r="C65" s="52" t="s">
        <v>192</v>
      </c>
      <c r="D65" s="48" t="s">
        <v>192</v>
      </c>
      <c r="E65" s="135">
        <v>1</v>
      </c>
      <c r="F65" s="54" t="s">
        <v>192</v>
      </c>
      <c r="G65" s="136">
        <v>0</v>
      </c>
      <c r="H65" s="136">
        <v>0</v>
      </c>
      <c r="I65" s="136">
        <v>0</v>
      </c>
      <c r="J65" s="137">
        <f t="shared" si="0"/>
        <v>0</v>
      </c>
      <c r="K65" s="138"/>
      <c r="L65" s="138"/>
      <c r="M65" s="138"/>
      <c r="N65" s="138"/>
      <c r="O65" s="138"/>
      <c r="P65" s="138"/>
      <c r="Q65" s="138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54" t="s">
        <v>192</v>
      </c>
      <c r="B66" s="67" t="s">
        <v>29</v>
      </c>
      <c r="C66" s="52" t="s">
        <v>192</v>
      </c>
      <c r="D66" s="48" t="s">
        <v>192</v>
      </c>
      <c r="E66" s="135">
        <v>1</v>
      </c>
      <c r="F66" s="54" t="s">
        <v>192</v>
      </c>
      <c r="G66" s="136">
        <v>0</v>
      </c>
      <c r="H66" s="136">
        <v>0</v>
      </c>
      <c r="I66" s="136">
        <v>0</v>
      </c>
      <c r="J66" s="137">
        <f t="shared" si="0"/>
        <v>0</v>
      </c>
      <c r="K66" s="138"/>
      <c r="L66" s="138"/>
      <c r="M66" s="138"/>
      <c r="N66" s="138"/>
      <c r="O66" s="138"/>
      <c r="P66" s="138"/>
      <c r="Q66" s="138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A67" s="54" t="s">
        <v>192</v>
      </c>
      <c r="B67" s="67" t="s">
        <v>29</v>
      </c>
      <c r="C67" s="52" t="s">
        <v>192</v>
      </c>
      <c r="D67" s="48" t="s">
        <v>192</v>
      </c>
      <c r="E67" s="135">
        <v>1</v>
      </c>
      <c r="F67" s="54" t="s">
        <v>192</v>
      </c>
      <c r="G67" s="136">
        <v>0</v>
      </c>
      <c r="H67" s="136">
        <v>0</v>
      </c>
      <c r="I67" s="136">
        <v>0</v>
      </c>
      <c r="J67" s="137">
        <f t="shared" si="0"/>
        <v>0</v>
      </c>
      <c r="K67" s="138"/>
      <c r="L67" s="138"/>
      <c r="M67" s="138"/>
      <c r="N67" s="138"/>
      <c r="O67" s="138"/>
      <c r="P67" s="138"/>
      <c r="Q67" s="138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A68" s="54" t="s">
        <v>192</v>
      </c>
      <c r="B68" s="67" t="s">
        <v>29</v>
      </c>
      <c r="C68" s="52" t="s">
        <v>192</v>
      </c>
      <c r="D68" s="48" t="s">
        <v>192</v>
      </c>
      <c r="E68" s="135">
        <v>1</v>
      </c>
      <c r="F68" s="54" t="s">
        <v>192</v>
      </c>
      <c r="G68" s="136">
        <v>0</v>
      </c>
      <c r="H68" s="136">
        <v>0</v>
      </c>
      <c r="I68" s="136">
        <v>0</v>
      </c>
      <c r="J68" s="137">
        <f t="shared" si="0"/>
        <v>0</v>
      </c>
      <c r="K68" s="138"/>
      <c r="L68" s="138"/>
      <c r="M68" s="138"/>
      <c r="N68" s="138"/>
      <c r="O68" s="138"/>
      <c r="P68" s="138"/>
      <c r="Q68" s="13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54" t="s">
        <v>192</v>
      </c>
      <c r="B69" s="67" t="s">
        <v>29</v>
      </c>
      <c r="C69" s="52" t="s">
        <v>192</v>
      </c>
      <c r="D69" s="48" t="s">
        <v>192</v>
      </c>
      <c r="E69" s="135">
        <v>1</v>
      </c>
      <c r="F69" s="54" t="s">
        <v>192</v>
      </c>
      <c r="G69" s="136">
        <v>0</v>
      </c>
      <c r="H69" s="136">
        <v>0</v>
      </c>
      <c r="I69" s="136">
        <v>0</v>
      </c>
      <c r="J69" s="137">
        <f t="shared" si="0"/>
        <v>0</v>
      </c>
      <c r="K69" s="138"/>
      <c r="L69" s="138"/>
      <c r="M69" s="138"/>
      <c r="N69" s="138"/>
      <c r="O69" s="138"/>
      <c r="P69" s="138"/>
      <c r="Q69" s="138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61" t="s">
        <v>205</v>
      </c>
      <c r="B70" s="67" t="s">
        <v>31</v>
      </c>
      <c r="C70" s="101" t="s">
        <v>185</v>
      </c>
      <c r="D70" s="48" t="s">
        <v>190</v>
      </c>
      <c r="E70" s="135">
        <v>1</v>
      </c>
      <c r="F70" s="82" t="s">
        <v>560</v>
      </c>
      <c r="G70" s="136">
        <v>0</v>
      </c>
      <c r="H70" s="136">
        <v>1441.31</v>
      </c>
      <c r="I70" s="136">
        <v>5765.22</v>
      </c>
      <c r="J70" s="137">
        <f t="shared" ref="J70:J101" si="7">SUM(G70:I70)</f>
        <v>7206.5300000000007</v>
      </c>
      <c r="K70" s="138"/>
      <c r="L70" s="138"/>
      <c r="M70" s="138"/>
      <c r="N70" s="138"/>
      <c r="O70" s="138"/>
      <c r="P70" s="138"/>
      <c r="Q70" s="138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81" t="s">
        <v>205</v>
      </c>
      <c r="B71" s="48" t="s">
        <v>31</v>
      </c>
      <c r="C71" s="48" t="s">
        <v>191</v>
      </c>
      <c r="D71" s="48" t="s">
        <v>190</v>
      </c>
      <c r="E71" s="135">
        <v>1</v>
      </c>
      <c r="F71" s="81" t="s">
        <v>606</v>
      </c>
      <c r="G71" s="136">
        <v>0</v>
      </c>
      <c r="H71" s="136">
        <v>1441.31</v>
      </c>
      <c r="I71" s="136">
        <v>5765.22</v>
      </c>
      <c r="J71" s="137">
        <f t="shared" si="7"/>
        <v>7206.5300000000007</v>
      </c>
      <c r="K71" s="138"/>
      <c r="L71" s="138"/>
      <c r="M71" s="138"/>
      <c r="N71" s="138"/>
      <c r="O71" s="138"/>
      <c r="P71" s="138"/>
      <c r="Q71" s="138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A72" s="121" t="s">
        <v>205</v>
      </c>
      <c r="B72" s="145" t="s">
        <v>31</v>
      </c>
      <c r="C72" s="145" t="s">
        <v>186</v>
      </c>
      <c r="D72" s="145" t="s">
        <v>190</v>
      </c>
      <c r="E72" s="186">
        <v>1</v>
      </c>
      <c r="F72" s="120" t="s">
        <v>220</v>
      </c>
      <c r="G72" s="147">
        <v>0</v>
      </c>
      <c r="H72" s="147">
        <v>1441.31</v>
      </c>
      <c r="I72" s="147">
        <v>5765.22</v>
      </c>
      <c r="J72" s="148">
        <f t="shared" si="7"/>
        <v>7206.5300000000007</v>
      </c>
      <c r="K72" s="149"/>
      <c r="L72" s="149"/>
      <c r="M72" s="149"/>
      <c r="N72" s="149"/>
      <c r="O72" s="149"/>
      <c r="P72" s="149"/>
      <c r="Q72" s="14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</row>
    <row r="73" spans="1:30" ht="15.75" customHeight="1" x14ac:dyDescent="0.2">
      <c r="A73" s="110" t="s">
        <v>205</v>
      </c>
      <c r="B73" s="67" t="s">
        <v>31</v>
      </c>
      <c r="C73" s="67" t="s">
        <v>186</v>
      </c>
      <c r="D73" s="67" t="s">
        <v>190</v>
      </c>
      <c r="E73" s="139">
        <v>1</v>
      </c>
      <c r="F73" s="88" t="s">
        <v>264</v>
      </c>
      <c r="G73" s="140">
        <v>0</v>
      </c>
      <c r="H73" s="140">
        <v>1441.31</v>
      </c>
      <c r="I73" s="140">
        <v>5765.22</v>
      </c>
      <c r="J73" s="141">
        <f t="shared" si="7"/>
        <v>7206.5300000000007</v>
      </c>
      <c r="K73" s="142"/>
      <c r="L73" s="142"/>
      <c r="M73" s="142"/>
      <c r="N73" s="142"/>
      <c r="O73" s="142"/>
      <c r="P73" s="142"/>
      <c r="Q73" s="142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</row>
    <row r="74" spans="1:30" x14ac:dyDescent="0.2">
      <c r="A74" s="61" t="s">
        <v>205</v>
      </c>
      <c r="B74" s="48" t="s">
        <v>31</v>
      </c>
      <c r="C74" s="48" t="s">
        <v>186</v>
      </c>
      <c r="D74" s="48" t="s">
        <v>190</v>
      </c>
      <c r="E74" s="135">
        <v>1</v>
      </c>
      <c r="F74" s="81" t="s">
        <v>269</v>
      </c>
      <c r="G74" s="136">
        <v>0</v>
      </c>
      <c r="H74" s="136">
        <v>1441.31</v>
      </c>
      <c r="I74" s="136">
        <v>5765.22</v>
      </c>
      <c r="J74" s="137">
        <f t="shared" si="7"/>
        <v>7206.5300000000007</v>
      </c>
      <c r="K74" s="138"/>
      <c r="L74" s="138"/>
      <c r="M74" s="138"/>
      <c r="N74" s="138"/>
      <c r="O74" s="138"/>
      <c r="P74" s="138"/>
      <c r="Q74" s="13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x14ac:dyDescent="0.2">
      <c r="A75" s="61" t="s">
        <v>299</v>
      </c>
      <c r="B75" s="48" t="s">
        <v>31</v>
      </c>
      <c r="C75" s="48" t="s">
        <v>187</v>
      </c>
      <c r="D75" s="48" t="s">
        <v>190</v>
      </c>
      <c r="E75" s="143">
        <v>1</v>
      </c>
      <c r="F75" s="81" t="s">
        <v>288</v>
      </c>
      <c r="G75" s="136">
        <v>0</v>
      </c>
      <c r="H75" s="136">
        <v>1441.31</v>
      </c>
      <c r="I75" s="136">
        <v>5765.22</v>
      </c>
      <c r="J75" s="137">
        <f t="shared" si="7"/>
        <v>7206.5300000000007</v>
      </c>
      <c r="K75" s="138"/>
      <c r="L75" s="138"/>
      <c r="M75" s="138"/>
      <c r="N75" s="138"/>
      <c r="O75" s="138"/>
      <c r="P75" s="138"/>
      <c r="Q75" s="138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x14ac:dyDescent="0.2">
      <c r="A76" s="110" t="s">
        <v>205</v>
      </c>
      <c r="B76" s="67" t="s">
        <v>31</v>
      </c>
      <c r="C76" s="67" t="s">
        <v>186</v>
      </c>
      <c r="D76" s="67" t="s">
        <v>190</v>
      </c>
      <c r="E76" s="144">
        <v>1</v>
      </c>
      <c r="F76" s="88" t="s">
        <v>265</v>
      </c>
      <c r="G76" s="140">
        <v>0</v>
      </c>
      <c r="H76" s="140">
        <v>1441.31</v>
      </c>
      <c r="I76" s="140">
        <v>5765.22</v>
      </c>
      <c r="J76" s="141">
        <f t="shared" si="7"/>
        <v>7206.5300000000007</v>
      </c>
      <c r="K76" s="142"/>
      <c r="L76" s="142"/>
      <c r="M76" s="142"/>
      <c r="N76" s="142"/>
      <c r="O76" s="142"/>
      <c r="P76" s="142"/>
      <c r="Q76" s="142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</row>
    <row r="77" spans="1:30" x14ac:dyDescent="0.2">
      <c r="A77" s="82" t="s">
        <v>205</v>
      </c>
      <c r="B77" s="48" t="s">
        <v>31</v>
      </c>
      <c r="C77" s="83" t="s">
        <v>191</v>
      </c>
      <c r="D77" s="48" t="s">
        <v>190</v>
      </c>
      <c r="E77" s="143">
        <v>1</v>
      </c>
      <c r="F77" s="82" t="s">
        <v>343</v>
      </c>
      <c r="G77" s="136">
        <v>0</v>
      </c>
      <c r="H77" s="136">
        <v>1441.31</v>
      </c>
      <c r="I77" s="136">
        <v>5765.22</v>
      </c>
      <c r="J77" s="137">
        <f t="shared" si="7"/>
        <v>7206.5300000000007</v>
      </c>
      <c r="K77" s="138"/>
      <c r="L77" s="138"/>
      <c r="M77" s="138"/>
      <c r="N77" s="138"/>
      <c r="O77" s="138"/>
      <c r="P77" s="138"/>
      <c r="Q77" s="138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61" t="s">
        <v>205</v>
      </c>
      <c r="B78" s="48" t="s">
        <v>31</v>
      </c>
      <c r="C78" s="48" t="s">
        <v>185</v>
      </c>
      <c r="D78" s="48" t="s">
        <v>190</v>
      </c>
      <c r="E78" s="143">
        <v>1</v>
      </c>
      <c r="F78" s="81" t="s">
        <v>283</v>
      </c>
      <c r="G78" s="136">
        <v>0</v>
      </c>
      <c r="H78" s="136">
        <v>1441.31</v>
      </c>
      <c r="I78" s="136">
        <v>5765.22</v>
      </c>
      <c r="J78" s="137">
        <f t="shared" si="7"/>
        <v>7206.5300000000007</v>
      </c>
      <c r="K78" s="138"/>
      <c r="L78" s="138"/>
      <c r="M78" s="138"/>
      <c r="N78" s="138"/>
      <c r="O78" s="138"/>
      <c r="P78" s="138"/>
      <c r="Q78" s="138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107" t="s">
        <v>205</v>
      </c>
      <c r="B79" s="67" t="s">
        <v>31</v>
      </c>
      <c r="C79" s="101" t="s">
        <v>212</v>
      </c>
      <c r="D79" s="67" t="s">
        <v>190</v>
      </c>
      <c r="E79" s="144">
        <v>1</v>
      </c>
      <c r="F79" s="119" t="s">
        <v>548</v>
      </c>
      <c r="G79" s="140">
        <v>0</v>
      </c>
      <c r="H79" s="140">
        <v>1441.31</v>
      </c>
      <c r="I79" s="140">
        <v>5765.22</v>
      </c>
      <c r="J79" s="141">
        <f t="shared" si="7"/>
        <v>7206.5300000000007</v>
      </c>
      <c r="K79" s="142"/>
      <c r="L79" s="142"/>
      <c r="M79" s="142"/>
      <c r="N79" s="142"/>
      <c r="O79" s="142"/>
      <c r="P79" s="142"/>
      <c r="Q79" s="142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</row>
    <row r="80" spans="1:30" x14ac:dyDescent="0.2">
      <c r="A80" s="107" t="s">
        <v>205</v>
      </c>
      <c r="B80" s="67" t="s">
        <v>31</v>
      </c>
      <c r="C80" s="101" t="s">
        <v>186</v>
      </c>
      <c r="D80" s="67" t="s">
        <v>190</v>
      </c>
      <c r="E80" s="144">
        <v>1</v>
      </c>
      <c r="F80" s="119" t="s">
        <v>573</v>
      </c>
      <c r="G80" s="140">
        <v>0</v>
      </c>
      <c r="H80" s="140">
        <v>1441.31</v>
      </c>
      <c r="I80" s="140">
        <v>5765.22</v>
      </c>
      <c r="J80" s="141">
        <f t="shared" si="7"/>
        <v>7206.5300000000007</v>
      </c>
      <c r="K80" s="142"/>
      <c r="L80" s="142"/>
      <c r="M80" s="142"/>
      <c r="N80" s="142"/>
      <c r="O80" s="142"/>
      <c r="P80" s="142"/>
      <c r="Q80" s="142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</row>
    <row r="81" spans="1:30" x14ac:dyDescent="0.2">
      <c r="A81" s="126" t="s">
        <v>205</v>
      </c>
      <c r="B81" s="48" t="s">
        <v>31</v>
      </c>
      <c r="C81" s="101" t="s">
        <v>212</v>
      </c>
      <c r="D81" s="48" t="s">
        <v>190</v>
      </c>
      <c r="E81" s="143">
        <v>1</v>
      </c>
      <c r="F81" s="82" t="s">
        <v>601</v>
      </c>
      <c r="G81" s="136">
        <v>0</v>
      </c>
      <c r="H81" s="136">
        <v>1441.31</v>
      </c>
      <c r="I81" s="136">
        <v>5765.22</v>
      </c>
      <c r="J81" s="137">
        <f t="shared" si="7"/>
        <v>7206.5300000000007</v>
      </c>
      <c r="K81" s="138"/>
      <c r="L81" s="138"/>
      <c r="M81" s="138"/>
      <c r="N81" s="138"/>
      <c r="O81" s="138"/>
      <c r="P81" s="138"/>
      <c r="Q81" s="138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107" t="s">
        <v>205</v>
      </c>
      <c r="B82" s="67" t="s">
        <v>31</v>
      </c>
      <c r="C82" s="101" t="s">
        <v>186</v>
      </c>
      <c r="D82" s="67" t="s">
        <v>190</v>
      </c>
      <c r="E82" s="144">
        <v>1</v>
      </c>
      <c r="F82" s="119" t="s">
        <v>568</v>
      </c>
      <c r="G82" s="140">
        <v>0</v>
      </c>
      <c r="H82" s="140">
        <v>1441.31</v>
      </c>
      <c r="I82" s="140">
        <v>5765.22</v>
      </c>
      <c r="J82" s="141">
        <f t="shared" si="7"/>
        <v>7206.5300000000007</v>
      </c>
      <c r="K82" s="142"/>
      <c r="L82" s="142"/>
      <c r="M82" s="142"/>
      <c r="N82" s="142"/>
      <c r="O82" s="142"/>
      <c r="P82" s="142"/>
      <c r="Q82" s="142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</row>
    <row r="83" spans="1:30" x14ac:dyDescent="0.2">
      <c r="A83" s="107" t="s">
        <v>205</v>
      </c>
      <c r="B83" s="67" t="s">
        <v>31</v>
      </c>
      <c r="C83" s="101" t="s">
        <v>188</v>
      </c>
      <c r="D83" s="67" t="s">
        <v>190</v>
      </c>
      <c r="E83" s="144">
        <v>1</v>
      </c>
      <c r="F83" s="119" t="s">
        <v>322</v>
      </c>
      <c r="G83" s="140">
        <v>0</v>
      </c>
      <c r="H83" s="140">
        <v>1441.31</v>
      </c>
      <c r="I83" s="140">
        <v>5765.22</v>
      </c>
      <c r="J83" s="141">
        <f t="shared" si="7"/>
        <v>7206.5300000000007</v>
      </c>
      <c r="K83" s="142"/>
      <c r="L83" s="142"/>
      <c r="M83" s="142"/>
      <c r="N83" s="142"/>
      <c r="O83" s="142"/>
      <c r="P83" s="142"/>
      <c r="Q83" s="142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</row>
    <row r="84" spans="1:30" s="106" customFormat="1" x14ac:dyDescent="0.2">
      <c r="A84" s="107" t="s">
        <v>205</v>
      </c>
      <c r="B84" s="67" t="s">
        <v>31</v>
      </c>
      <c r="C84" s="67" t="s">
        <v>186</v>
      </c>
      <c r="D84" s="67" t="s">
        <v>190</v>
      </c>
      <c r="E84" s="144">
        <v>1</v>
      </c>
      <c r="F84" s="88" t="s">
        <v>324</v>
      </c>
      <c r="G84" s="140">
        <v>0</v>
      </c>
      <c r="H84" s="140">
        <v>1441.31</v>
      </c>
      <c r="I84" s="140">
        <v>5765.22</v>
      </c>
      <c r="J84" s="141">
        <f t="shared" si="7"/>
        <v>7206.5300000000007</v>
      </c>
      <c r="K84" s="142"/>
      <c r="L84" s="142"/>
      <c r="M84" s="142"/>
      <c r="N84" s="142"/>
      <c r="O84" s="142"/>
      <c r="P84" s="142"/>
      <c r="Q84" s="142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</row>
    <row r="85" spans="1:30" s="106" customFormat="1" x14ac:dyDescent="0.2">
      <c r="A85" s="110" t="s">
        <v>205</v>
      </c>
      <c r="B85" s="67" t="s">
        <v>31</v>
      </c>
      <c r="C85" s="67" t="s">
        <v>185</v>
      </c>
      <c r="D85" s="67" t="s">
        <v>190</v>
      </c>
      <c r="E85" s="144">
        <v>1</v>
      </c>
      <c r="F85" s="88" t="s">
        <v>262</v>
      </c>
      <c r="G85" s="140">
        <v>0</v>
      </c>
      <c r="H85" s="140">
        <v>1441.31</v>
      </c>
      <c r="I85" s="140">
        <v>5765.22</v>
      </c>
      <c r="J85" s="141">
        <f t="shared" si="7"/>
        <v>7206.5300000000007</v>
      </c>
      <c r="K85" s="142"/>
      <c r="L85" s="142"/>
      <c r="M85" s="142"/>
      <c r="N85" s="142"/>
      <c r="O85" s="142"/>
      <c r="P85" s="142"/>
      <c r="Q85" s="142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</row>
    <row r="86" spans="1:30" s="106" customFormat="1" x14ac:dyDescent="0.2">
      <c r="A86" s="107" t="s">
        <v>205</v>
      </c>
      <c r="B86" s="67" t="s">
        <v>31</v>
      </c>
      <c r="C86" s="101" t="s">
        <v>185</v>
      </c>
      <c r="D86" s="67" t="s">
        <v>190</v>
      </c>
      <c r="E86" s="144">
        <v>1</v>
      </c>
      <c r="F86" s="119" t="s">
        <v>653</v>
      </c>
      <c r="G86" s="140">
        <v>0</v>
      </c>
      <c r="H86" s="136">
        <v>1441.31</v>
      </c>
      <c r="I86" s="136">
        <v>5765.22</v>
      </c>
      <c r="J86" s="141">
        <f t="shared" si="7"/>
        <v>7206.5300000000007</v>
      </c>
      <c r="K86" s="142"/>
      <c r="L86" s="142"/>
      <c r="M86" s="142"/>
      <c r="N86" s="142"/>
      <c r="O86" s="142"/>
      <c r="P86" s="142"/>
      <c r="Q86" s="142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</row>
    <row r="87" spans="1:30" s="106" customFormat="1" x14ac:dyDescent="0.2">
      <c r="A87" s="61" t="s">
        <v>205</v>
      </c>
      <c r="B87" s="48" t="s">
        <v>31</v>
      </c>
      <c r="C87" s="58" t="s">
        <v>257</v>
      </c>
      <c r="D87" s="48" t="s">
        <v>190</v>
      </c>
      <c r="E87" s="143">
        <v>1</v>
      </c>
      <c r="F87" s="81" t="s">
        <v>255</v>
      </c>
      <c r="G87" s="136">
        <v>0</v>
      </c>
      <c r="H87" s="136">
        <v>1441.31</v>
      </c>
      <c r="I87" s="136">
        <v>5765.22</v>
      </c>
      <c r="J87" s="137">
        <f t="shared" si="7"/>
        <v>7206.5300000000007</v>
      </c>
      <c r="K87" s="138"/>
      <c r="L87" s="138"/>
      <c r="M87" s="138"/>
      <c r="N87" s="138"/>
      <c r="O87" s="138"/>
      <c r="P87" s="138"/>
      <c r="Q87" s="138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s="106" customFormat="1" x14ac:dyDescent="0.2">
      <c r="A88" s="107" t="s">
        <v>205</v>
      </c>
      <c r="B88" s="67" t="s">
        <v>31</v>
      </c>
      <c r="C88" s="101" t="s">
        <v>212</v>
      </c>
      <c r="D88" s="67" t="s">
        <v>190</v>
      </c>
      <c r="E88" s="144">
        <v>1</v>
      </c>
      <c r="F88" s="119" t="s">
        <v>537</v>
      </c>
      <c r="G88" s="140">
        <v>0</v>
      </c>
      <c r="H88" s="140">
        <v>1441.31</v>
      </c>
      <c r="I88" s="140">
        <v>5765.22</v>
      </c>
      <c r="J88" s="141">
        <f t="shared" si="7"/>
        <v>7206.5300000000007</v>
      </c>
      <c r="K88" s="142"/>
      <c r="L88" s="142"/>
      <c r="M88" s="142"/>
      <c r="N88" s="142"/>
      <c r="O88" s="142"/>
      <c r="P88" s="142"/>
      <c r="Q88" s="142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</row>
    <row r="89" spans="1:30" s="106" customFormat="1" x14ac:dyDescent="0.2">
      <c r="A89" s="61" t="s">
        <v>205</v>
      </c>
      <c r="B89" s="48" t="s">
        <v>31</v>
      </c>
      <c r="C89" s="48" t="s">
        <v>186</v>
      </c>
      <c r="D89" s="48" t="s">
        <v>190</v>
      </c>
      <c r="E89" s="143">
        <v>1</v>
      </c>
      <c r="F89" s="81" t="s">
        <v>272</v>
      </c>
      <c r="G89" s="136">
        <v>0</v>
      </c>
      <c r="H89" s="136">
        <v>1441.31</v>
      </c>
      <c r="I89" s="136">
        <v>5765.22</v>
      </c>
      <c r="J89" s="137">
        <f t="shared" si="7"/>
        <v>7206.5300000000007</v>
      </c>
      <c r="K89" s="138"/>
      <c r="L89" s="138"/>
      <c r="M89" s="138"/>
      <c r="N89" s="138"/>
      <c r="O89" s="138"/>
      <c r="P89" s="138"/>
      <c r="Q89" s="138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s="106" customFormat="1" x14ac:dyDescent="0.2">
      <c r="A90" s="61" t="s">
        <v>205</v>
      </c>
      <c r="B90" s="48" t="s">
        <v>31</v>
      </c>
      <c r="C90" s="179" t="s">
        <v>186</v>
      </c>
      <c r="D90" s="48" t="s">
        <v>190</v>
      </c>
      <c r="E90" s="143">
        <v>1</v>
      </c>
      <c r="F90" s="187" t="s">
        <v>313</v>
      </c>
      <c r="G90" s="136">
        <v>0</v>
      </c>
      <c r="H90" s="136">
        <v>1441.31</v>
      </c>
      <c r="I90" s="136">
        <v>5765.22</v>
      </c>
      <c r="J90" s="137">
        <f t="shared" si="7"/>
        <v>7206.5300000000007</v>
      </c>
      <c r="K90" s="138"/>
      <c r="L90" s="138"/>
      <c r="M90" s="138"/>
      <c r="N90" s="138"/>
      <c r="O90" s="138"/>
      <c r="P90" s="138"/>
      <c r="Q90" s="138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s="106" customFormat="1" x14ac:dyDescent="0.2">
      <c r="A91" s="126" t="s">
        <v>205</v>
      </c>
      <c r="B91" s="48" t="s">
        <v>31</v>
      </c>
      <c r="C91" s="182" t="s">
        <v>191</v>
      </c>
      <c r="D91" s="48" t="s">
        <v>190</v>
      </c>
      <c r="E91" s="143">
        <v>1</v>
      </c>
      <c r="F91" s="190" t="s">
        <v>341</v>
      </c>
      <c r="G91" s="136">
        <v>0</v>
      </c>
      <c r="H91" s="136">
        <v>1441.31</v>
      </c>
      <c r="I91" s="136">
        <v>5765.22</v>
      </c>
      <c r="J91" s="137">
        <f t="shared" si="7"/>
        <v>7206.5300000000007</v>
      </c>
      <c r="K91" s="138"/>
      <c r="L91" s="138"/>
      <c r="M91" s="138"/>
      <c r="N91" s="138"/>
      <c r="O91" s="138"/>
      <c r="P91" s="138"/>
      <c r="Q91" s="138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s="106" customFormat="1" x14ac:dyDescent="0.2">
      <c r="A92" s="119" t="s">
        <v>205</v>
      </c>
      <c r="B92" s="67" t="s">
        <v>31</v>
      </c>
      <c r="C92" s="101" t="s">
        <v>185</v>
      </c>
      <c r="D92" s="67" t="s">
        <v>190</v>
      </c>
      <c r="E92" s="144">
        <v>1</v>
      </c>
      <c r="F92" s="119" t="s">
        <v>658</v>
      </c>
      <c r="G92" s="140">
        <v>0</v>
      </c>
      <c r="H92" s="136">
        <v>1441.31</v>
      </c>
      <c r="I92" s="136">
        <v>5765.22</v>
      </c>
      <c r="J92" s="141">
        <f t="shared" si="7"/>
        <v>7206.5300000000007</v>
      </c>
      <c r="K92" s="142"/>
      <c r="L92" s="142"/>
      <c r="M92" s="142"/>
      <c r="N92" s="142"/>
      <c r="O92" s="142"/>
      <c r="P92" s="142"/>
      <c r="Q92" s="142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</row>
    <row r="93" spans="1:30" s="106" customFormat="1" x14ac:dyDescent="0.2">
      <c r="A93" s="107" t="s">
        <v>205</v>
      </c>
      <c r="B93" s="67" t="s">
        <v>31</v>
      </c>
      <c r="C93" s="101" t="s">
        <v>212</v>
      </c>
      <c r="D93" s="67" t="s">
        <v>190</v>
      </c>
      <c r="E93" s="144">
        <v>1</v>
      </c>
      <c r="F93" s="119" t="s">
        <v>627</v>
      </c>
      <c r="G93" s="140">
        <v>0</v>
      </c>
      <c r="H93" s="140">
        <v>1441.31</v>
      </c>
      <c r="I93" s="140">
        <v>5765.22</v>
      </c>
      <c r="J93" s="141">
        <f t="shared" si="7"/>
        <v>7206.5300000000007</v>
      </c>
      <c r="K93" s="142"/>
      <c r="L93" s="142"/>
      <c r="M93" s="142"/>
      <c r="N93" s="142"/>
      <c r="O93" s="142"/>
      <c r="P93" s="142"/>
      <c r="Q93" s="142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</row>
    <row r="94" spans="1:30" s="106" customFormat="1" x14ac:dyDescent="0.2">
      <c r="A94" s="107" t="s">
        <v>205</v>
      </c>
      <c r="B94" s="67" t="s">
        <v>31</v>
      </c>
      <c r="C94" s="101" t="s">
        <v>186</v>
      </c>
      <c r="D94" s="67" t="s">
        <v>190</v>
      </c>
      <c r="E94" s="144">
        <v>1</v>
      </c>
      <c r="F94" s="119" t="s">
        <v>554</v>
      </c>
      <c r="G94" s="140">
        <v>0</v>
      </c>
      <c r="H94" s="140">
        <v>1441.31</v>
      </c>
      <c r="I94" s="140">
        <v>5765.22</v>
      </c>
      <c r="J94" s="141">
        <f t="shared" si="7"/>
        <v>7206.5300000000007</v>
      </c>
      <c r="K94" s="142"/>
      <c r="L94" s="142"/>
      <c r="M94" s="142"/>
      <c r="N94" s="142"/>
      <c r="O94" s="142"/>
      <c r="P94" s="142"/>
      <c r="Q94" s="142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</row>
    <row r="95" spans="1:30" s="106" customFormat="1" x14ac:dyDescent="0.2">
      <c r="A95" s="61" t="s">
        <v>205</v>
      </c>
      <c r="B95" s="48" t="s">
        <v>31</v>
      </c>
      <c r="C95" s="48" t="s">
        <v>186</v>
      </c>
      <c r="D95" s="48" t="s">
        <v>190</v>
      </c>
      <c r="E95" s="143">
        <v>1</v>
      </c>
      <c r="F95" s="81" t="s">
        <v>300</v>
      </c>
      <c r="G95" s="136">
        <v>0</v>
      </c>
      <c r="H95" s="136">
        <v>1441.31</v>
      </c>
      <c r="I95" s="136">
        <v>5765.22</v>
      </c>
      <c r="J95" s="137">
        <f t="shared" si="7"/>
        <v>7206.5300000000007</v>
      </c>
      <c r="K95" s="138"/>
      <c r="L95" s="138"/>
      <c r="M95" s="138"/>
      <c r="N95" s="138"/>
      <c r="O95" s="138"/>
      <c r="P95" s="138"/>
      <c r="Q95" s="138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s="106" customFormat="1" x14ac:dyDescent="0.2">
      <c r="A96" s="88" t="s">
        <v>249</v>
      </c>
      <c r="B96" s="67" t="s">
        <v>31</v>
      </c>
      <c r="C96" s="58" t="s">
        <v>212</v>
      </c>
      <c r="D96" s="48" t="s">
        <v>190</v>
      </c>
      <c r="E96" s="143">
        <v>1</v>
      </c>
      <c r="F96" s="81" t="s">
        <v>245</v>
      </c>
      <c r="G96" s="136">
        <v>0</v>
      </c>
      <c r="H96" s="136">
        <v>1441.31</v>
      </c>
      <c r="I96" s="136">
        <v>5765.22</v>
      </c>
      <c r="J96" s="137">
        <f t="shared" si="7"/>
        <v>7206.5300000000007</v>
      </c>
      <c r="K96" s="138"/>
      <c r="L96" s="138"/>
      <c r="M96" s="138"/>
      <c r="N96" s="138"/>
      <c r="O96" s="138"/>
      <c r="P96" s="138"/>
      <c r="Q96" s="138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s="106" customFormat="1" x14ac:dyDescent="0.2">
      <c r="A97" s="61" t="s">
        <v>277</v>
      </c>
      <c r="B97" s="48" t="s">
        <v>31</v>
      </c>
      <c r="C97" s="48" t="s">
        <v>186</v>
      </c>
      <c r="D97" s="48" t="s">
        <v>190</v>
      </c>
      <c r="E97" s="143">
        <v>1</v>
      </c>
      <c r="F97" s="81" t="s">
        <v>273</v>
      </c>
      <c r="G97" s="136">
        <v>0</v>
      </c>
      <c r="H97" s="136">
        <v>1441.31</v>
      </c>
      <c r="I97" s="136">
        <v>5765.22</v>
      </c>
      <c r="J97" s="137">
        <f t="shared" si="7"/>
        <v>7206.5300000000007</v>
      </c>
      <c r="K97" s="138"/>
      <c r="L97" s="138"/>
      <c r="M97" s="138"/>
      <c r="N97" s="138"/>
      <c r="O97" s="138"/>
      <c r="P97" s="138"/>
      <c r="Q97" s="138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s="106" customFormat="1" x14ac:dyDescent="0.2">
      <c r="A98" s="126" t="s">
        <v>205</v>
      </c>
      <c r="B98" s="48" t="s">
        <v>31</v>
      </c>
      <c r="C98" s="83" t="s">
        <v>186</v>
      </c>
      <c r="D98" s="48" t="s">
        <v>190</v>
      </c>
      <c r="E98" s="143">
        <v>1</v>
      </c>
      <c r="F98" s="82" t="s">
        <v>564</v>
      </c>
      <c r="G98" s="136">
        <v>0</v>
      </c>
      <c r="H98" s="136">
        <v>1441.31</v>
      </c>
      <c r="I98" s="136">
        <v>5765.22</v>
      </c>
      <c r="J98" s="137">
        <f t="shared" si="7"/>
        <v>7206.5300000000007</v>
      </c>
      <c r="K98" s="138"/>
      <c r="L98" s="138"/>
      <c r="M98" s="138"/>
      <c r="N98" s="138"/>
      <c r="O98" s="138"/>
      <c r="P98" s="138"/>
      <c r="Q98" s="138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s="106" customFormat="1" x14ac:dyDescent="0.2">
      <c r="A99" s="119" t="s">
        <v>205</v>
      </c>
      <c r="B99" s="67" t="s">
        <v>31</v>
      </c>
      <c r="C99" s="101" t="s">
        <v>186</v>
      </c>
      <c r="D99" s="67" t="s">
        <v>190</v>
      </c>
      <c r="E99" s="144">
        <v>1</v>
      </c>
      <c r="F99" s="119" t="s">
        <v>551</v>
      </c>
      <c r="G99" s="140">
        <v>0</v>
      </c>
      <c r="H99" s="140">
        <v>1441.31</v>
      </c>
      <c r="I99" s="140">
        <v>5765.22</v>
      </c>
      <c r="J99" s="141">
        <f t="shared" si="7"/>
        <v>7206.5300000000007</v>
      </c>
      <c r="K99" s="142"/>
      <c r="L99" s="142"/>
      <c r="M99" s="142"/>
      <c r="N99" s="142"/>
      <c r="O99" s="142"/>
      <c r="P99" s="142"/>
      <c r="Q99" s="142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</row>
    <row r="100" spans="1:30" s="106" customFormat="1" x14ac:dyDescent="0.2">
      <c r="A100" s="107" t="s">
        <v>205</v>
      </c>
      <c r="B100" s="67" t="s">
        <v>31</v>
      </c>
      <c r="C100" s="101" t="s">
        <v>186</v>
      </c>
      <c r="D100" s="67" t="s">
        <v>190</v>
      </c>
      <c r="E100" s="144">
        <v>1</v>
      </c>
      <c r="F100" s="119" t="s">
        <v>631</v>
      </c>
      <c r="G100" s="140">
        <v>0</v>
      </c>
      <c r="H100" s="140">
        <v>1441.31</v>
      </c>
      <c r="I100" s="140">
        <v>5765.22</v>
      </c>
      <c r="J100" s="141">
        <f t="shared" si="7"/>
        <v>7206.5300000000007</v>
      </c>
      <c r="K100" s="142"/>
      <c r="L100" s="142"/>
      <c r="M100" s="142"/>
      <c r="N100" s="142"/>
      <c r="O100" s="142"/>
      <c r="P100" s="142"/>
      <c r="Q100" s="142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</row>
    <row r="101" spans="1:30" s="106" customFormat="1" x14ac:dyDescent="0.2">
      <c r="A101" s="107" t="s">
        <v>205</v>
      </c>
      <c r="B101" s="67" t="s">
        <v>31</v>
      </c>
      <c r="C101" s="101" t="s">
        <v>212</v>
      </c>
      <c r="D101" s="67" t="s">
        <v>190</v>
      </c>
      <c r="E101" s="144">
        <v>1</v>
      </c>
      <c r="F101" s="119" t="s">
        <v>541</v>
      </c>
      <c r="G101" s="140">
        <v>0</v>
      </c>
      <c r="H101" s="140">
        <v>1441.31</v>
      </c>
      <c r="I101" s="140">
        <v>5765.22</v>
      </c>
      <c r="J101" s="141">
        <f t="shared" si="7"/>
        <v>7206.5300000000007</v>
      </c>
      <c r="K101" s="142"/>
      <c r="L101" s="142"/>
      <c r="M101" s="142"/>
      <c r="N101" s="142"/>
      <c r="O101" s="142"/>
      <c r="P101" s="142"/>
      <c r="Q101" s="142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</row>
    <row r="102" spans="1:30" s="106" customFormat="1" x14ac:dyDescent="0.2">
      <c r="A102" s="107" t="s">
        <v>205</v>
      </c>
      <c r="B102" s="67" t="s">
        <v>31</v>
      </c>
      <c r="C102" s="101" t="s">
        <v>186</v>
      </c>
      <c r="D102" s="67" t="s">
        <v>190</v>
      </c>
      <c r="E102" s="144">
        <v>1</v>
      </c>
      <c r="F102" s="119" t="s">
        <v>630</v>
      </c>
      <c r="G102" s="140">
        <v>0</v>
      </c>
      <c r="H102" s="140">
        <v>1441.31</v>
      </c>
      <c r="I102" s="140">
        <v>5765.22</v>
      </c>
      <c r="J102" s="141">
        <f t="shared" ref="J102:J133" si="8">SUM(G102:I102)</f>
        <v>7206.5300000000007</v>
      </c>
      <c r="K102" s="142"/>
      <c r="L102" s="142"/>
      <c r="M102" s="142"/>
      <c r="N102" s="142"/>
      <c r="O102" s="142"/>
      <c r="P102" s="142"/>
      <c r="Q102" s="142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</row>
    <row r="103" spans="1:30" s="106" customFormat="1" x14ac:dyDescent="0.2">
      <c r="A103" s="88" t="s">
        <v>251</v>
      </c>
      <c r="B103" s="67" t="s">
        <v>31</v>
      </c>
      <c r="C103" s="58" t="s">
        <v>252</v>
      </c>
      <c r="D103" s="48" t="s">
        <v>190</v>
      </c>
      <c r="E103" s="143">
        <v>1</v>
      </c>
      <c r="F103" s="81" t="s">
        <v>247</v>
      </c>
      <c r="G103" s="136">
        <v>0</v>
      </c>
      <c r="H103" s="136">
        <v>1441.31</v>
      </c>
      <c r="I103" s="136">
        <v>5765.22</v>
      </c>
      <c r="J103" s="137">
        <f t="shared" si="8"/>
        <v>7206.5300000000007</v>
      </c>
      <c r="K103" s="138"/>
      <c r="L103" s="138"/>
      <c r="M103" s="138"/>
      <c r="N103" s="138"/>
      <c r="O103" s="138"/>
      <c r="P103" s="138"/>
      <c r="Q103" s="138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s="106" customFormat="1" x14ac:dyDescent="0.2">
      <c r="A104" s="119" t="s">
        <v>205</v>
      </c>
      <c r="B104" s="67" t="s">
        <v>31</v>
      </c>
      <c r="C104" s="101" t="s">
        <v>185</v>
      </c>
      <c r="D104" s="67" t="s">
        <v>190</v>
      </c>
      <c r="E104" s="144">
        <v>1</v>
      </c>
      <c r="F104" s="119" t="s">
        <v>547</v>
      </c>
      <c r="G104" s="140">
        <v>0</v>
      </c>
      <c r="H104" s="140">
        <v>1441.31</v>
      </c>
      <c r="I104" s="140">
        <v>5765.22</v>
      </c>
      <c r="J104" s="141">
        <f t="shared" si="8"/>
        <v>7206.5300000000007</v>
      </c>
      <c r="K104" s="142"/>
      <c r="L104" s="142"/>
      <c r="M104" s="142"/>
      <c r="N104" s="142"/>
      <c r="O104" s="142"/>
      <c r="P104" s="142"/>
      <c r="Q104" s="142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</row>
    <row r="105" spans="1:30" s="106" customFormat="1" x14ac:dyDescent="0.2">
      <c r="A105" s="61" t="s">
        <v>205</v>
      </c>
      <c r="B105" s="48" t="s">
        <v>31</v>
      </c>
      <c r="C105" s="179" t="s">
        <v>241</v>
      </c>
      <c r="D105" s="48" t="s">
        <v>190</v>
      </c>
      <c r="E105" s="143">
        <v>1</v>
      </c>
      <c r="F105" s="187" t="s">
        <v>307</v>
      </c>
      <c r="G105" s="136">
        <v>0</v>
      </c>
      <c r="H105" s="136">
        <v>1441.31</v>
      </c>
      <c r="I105" s="136">
        <v>5765.22</v>
      </c>
      <c r="J105" s="137">
        <f t="shared" si="8"/>
        <v>7206.5300000000007</v>
      </c>
      <c r="K105" s="138"/>
      <c r="L105" s="138"/>
      <c r="M105" s="138"/>
      <c r="N105" s="138"/>
      <c r="O105" s="138"/>
      <c r="P105" s="138"/>
      <c r="Q105" s="138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s="106" customFormat="1" x14ac:dyDescent="0.2">
      <c r="A106" s="107" t="s">
        <v>205</v>
      </c>
      <c r="B106" s="67" t="s">
        <v>31</v>
      </c>
      <c r="C106" s="101" t="s">
        <v>185</v>
      </c>
      <c r="D106" s="67" t="s">
        <v>190</v>
      </c>
      <c r="E106" s="144">
        <v>1</v>
      </c>
      <c r="F106" s="119" t="s">
        <v>626</v>
      </c>
      <c r="G106" s="140">
        <v>0</v>
      </c>
      <c r="H106" s="136">
        <v>1441.31</v>
      </c>
      <c r="I106" s="136">
        <v>5765.22</v>
      </c>
      <c r="J106" s="137">
        <f t="shared" si="8"/>
        <v>7206.5300000000007</v>
      </c>
      <c r="K106" s="142"/>
      <c r="L106" s="142"/>
      <c r="M106" s="142"/>
      <c r="N106" s="142"/>
      <c r="O106" s="142"/>
      <c r="P106" s="142"/>
      <c r="Q106" s="142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</row>
    <row r="107" spans="1:30" s="106" customFormat="1" x14ac:dyDescent="0.2">
      <c r="A107" s="107" t="s">
        <v>205</v>
      </c>
      <c r="B107" s="67" t="s">
        <v>31</v>
      </c>
      <c r="C107" s="101" t="s">
        <v>187</v>
      </c>
      <c r="D107" s="67" t="s">
        <v>190</v>
      </c>
      <c r="E107" s="144">
        <v>1</v>
      </c>
      <c r="F107" s="192" t="s">
        <v>602</v>
      </c>
      <c r="G107" s="140">
        <v>0</v>
      </c>
      <c r="H107" s="140">
        <v>1441.31</v>
      </c>
      <c r="I107" s="140">
        <v>5765.22</v>
      </c>
      <c r="J107" s="141">
        <f t="shared" si="8"/>
        <v>7206.5300000000007</v>
      </c>
      <c r="K107" s="142"/>
      <c r="L107" s="142"/>
      <c r="M107" s="142"/>
      <c r="N107" s="142"/>
      <c r="O107" s="142"/>
      <c r="P107" s="142"/>
      <c r="Q107" s="142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</row>
    <row r="108" spans="1:30" s="106" customFormat="1" x14ac:dyDescent="0.2">
      <c r="A108" s="126" t="s">
        <v>205</v>
      </c>
      <c r="B108" s="48" t="s">
        <v>31</v>
      </c>
      <c r="C108" s="182" t="s">
        <v>191</v>
      </c>
      <c r="D108" s="48" t="s">
        <v>190</v>
      </c>
      <c r="E108" s="143">
        <v>1</v>
      </c>
      <c r="F108" s="190" t="s">
        <v>610</v>
      </c>
      <c r="G108" s="136">
        <v>0</v>
      </c>
      <c r="H108" s="136">
        <v>1441.31</v>
      </c>
      <c r="I108" s="136">
        <v>5765.22</v>
      </c>
      <c r="J108" s="137">
        <f t="shared" si="8"/>
        <v>7206.5300000000007</v>
      </c>
      <c r="K108" s="138"/>
      <c r="L108" s="138"/>
      <c r="M108" s="138"/>
      <c r="N108" s="138"/>
      <c r="O108" s="138"/>
      <c r="P108" s="138"/>
      <c r="Q108" s="138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s="106" customFormat="1" x14ac:dyDescent="0.2">
      <c r="A109" s="61" t="s">
        <v>205</v>
      </c>
      <c r="B109" s="48" t="s">
        <v>31</v>
      </c>
      <c r="C109" s="58" t="s">
        <v>185</v>
      </c>
      <c r="D109" s="48" t="s">
        <v>190</v>
      </c>
      <c r="E109" s="143">
        <v>1</v>
      </c>
      <c r="F109" s="81" t="s">
        <v>256</v>
      </c>
      <c r="G109" s="136">
        <v>0</v>
      </c>
      <c r="H109" s="136">
        <v>1441.31</v>
      </c>
      <c r="I109" s="136">
        <v>5765.22</v>
      </c>
      <c r="J109" s="137">
        <f t="shared" si="8"/>
        <v>7206.5300000000007</v>
      </c>
      <c r="K109" s="138"/>
      <c r="L109" s="138"/>
      <c r="M109" s="138"/>
      <c r="N109" s="138"/>
      <c r="O109" s="138"/>
      <c r="P109" s="138"/>
      <c r="Q109" s="138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s="106" customFormat="1" x14ac:dyDescent="0.2">
      <c r="A110" s="126" t="s">
        <v>205</v>
      </c>
      <c r="B110" s="48" t="s">
        <v>31</v>
      </c>
      <c r="C110" s="101" t="s">
        <v>185</v>
      </c>
      <c r="D110" s="48" t="s">
        <v>190</v>
      </c>
      <c r="E110" s="143">
        <v>1</v>
      </c>
      <c r="F110" s="82" t="s">
        <v>561</v>
      </c>
      <c r="G110" s="136">
        <v>0</v>
      </c>
      <c r="H110" s="136">
        <v>1441.31</v>
      </c>
      <c r="I110" s="136">
        <v>5765.22</v>
      </c>
      <c r="J110" s="137">
        <f t="shared" si="8"/>
        <v>7206.5300000000007</v>
      </c>
      <c r="K110" s="138"/>
      <c r="L110" s="138"/>
      <c r="M110" s="138"/>
      <c r="N110" s="138"/>
      <c r="O110" s="138"/>
      <c r="P110" s="138"/>
      <c r="Q110" s="138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s="106" customFormat="1" x14ac:dyDescent="0.2">
      <c r="A111" s="61" t="s">
        <v>297</v>
      </c>
      <c r="B111" s="48" t="s">
        <v>31</v>
      </c>
      <c r="C111" s="48" t="s">
        <v>185</v>
      </c>
      <c r="D111" s="48" t="s">
        <v>190</v>
      </c>
      <c r="E111" s="143">
        <v>1</v>
      </c>
      <c r="F111" s="81" t="s">
        <v>286</v>
      </c>
      <c r="G111" s="136">
        <v>0</v>
      </c>
      <c r="H111" s="136">
        <v>1441.31</v>
      </c>
      <c r="I111" s="136">
        <v>5765.22</v>
      </c>
      <c r="J111" s="137">
        <f t="shared" si="8"/>
        <v>7206.5300000000007</v>
      </c>
      <c r="K111" s="138"/>
      <c r="L111" s="138"/>
      <c r="M111" s="138"/>
      <c r="N111" s="138"/>
      <c r="O111" s="138"/>
      <c r="P111" s="138"/>
      <c r="Q111" s="138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s="106" customFormat="1" x14ac:dyDescent="0.2">
      <c r="A112" s="126" t="s">
        <v>205</v>
      </c>
      <c r="B112" s="48" t="s">
        <v>31</v>
      </c>
      <c r="C112" s="182" t="s">
        <v>191</v>
      </c>
      <c r="D112" s="48" t="s">
        <v>190</v>
      </c>
      <c r="E112" s="143">
        <v>1</v>
      </c>
      <c r="F112" s="87" t="s">
        <v>609</v>
      </c>
      <c r="G112" s="136">
        <v>0</v>
      </c>
      <c r="H112" s="136">
        <v>1441.31</v>
      </c>
      <c r="I112" s="136">
        <v>5765.22</v>
      </c>
      <c r="J112" s="137">
        <f t="shared" si="8"/>
        <v>7206.5300000000007</v>
      </c>
      <c r="K112" s="138"/>
      <c r="L112" s="138"/>
      <c r="M112" s="138"/>
      <c r="N112" s="138"/>
      <c r="O112" s="138"/>
      <c r="P112" s="138"/>
      <c r="Q112" s="138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s="106" customFormat="1" x14ac:dyDescent="0.2">
      <c r="A113" s="61" t="s">
        <v>205</v>
      </c>
      <c r="B113" s="48" t="s">
        <v>31</v>
      </c>
      <c r="C113" s="183" t="s">
        <v>191</v>
      </c>
      <c r="D113" s="48" t="s">
        <v>190</v>
      </c>
      <c r="E113" s="143">
        <v>1</v>
      </c>
      <c r="F113" s="191" t="s">
        <v>260</v>
      </c>
      <c r="G113" s="136">
        <v>0</v>
      </c>
      <c r="H113" s="136">
        <v>1441.31</v>
      </c>
      <c r="I113" s="136">
        <v>5765.22</v>
      </c>
      <c r="J113" s="137">
        <f t="shared" si="8"/>
        <v>7206.5300000000007</v>
      </c>
      <c r="K113" s="138"/>
      <c r="L113" s="138"/>
      <c r="M113" s="138"/>
      <c r="N113" s="138"/>
      <c r="O113" s="138"/>
      <c r="P113" s="138"/>
      <c r="Q113" s="138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s="106" customFormat="1" x14ac:dyDescent="0.2">
      <c r="A114" s="126" t="s">
        <v>205</v>
      </c>
      <c r="B114" s="48" t="s">
        <v>31</v>
      </c>
      <c r="C114" s="182" t="s">
        <v>191</v>
      </c>
      <c r="D114" s="48" t="s">
        <v>190</v>
      </c>
      <c r="E114" s="143">
        <v>1</v>
      </c>
      <c r="F114" s="87" t="s">
        <v>316</v>
      </c>
      <c r="G114" s="136">
        <v>0</v>
      </c>
      <c r="H114" s="136">
        <v>1441.31</v>
      </c>
      <c r="I114" s="136">
        <v>5765.22</v>
      </c>
      <c r="J114" s="137">
        <f t="shared" si="8"/>
        <v>7206.5300000000007</v>
      </c>
      <c r="K114" s="138"/>
      <c r="L114" s="138"/>
      <c r="M114" s="138"/>
      <c r="N114" s="138"/>
      <c r="O114" s="138"/>
      <c r="P114" s="138"/>
      <c r="Q114" s="138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s="106" customFormat="1" x14ac:dyDescent="0.2">
      <c r="A115" s="107" t="s">
        <v>205</v>
      </c>
      <c r="B115" s="67" t="s">
        <v>31</v>
      </c>
      <c r="C115" s="101" t="s">
        <v>186</v>
      </c>
      <c r="D115" s="67" t="s">
        <v>190</v>
      </c>
      <c r="E115" s="144">
        <v>1</v>
      </c>
      <c r="F115" s="119" t="s">
        <v>654</v>
      </c>
      <c r="G115" s="140">
        <v>0</v>
      </c>
      <c r="H115" s="136">
        <v>1441.31</v>
      </c>
      <c r="I115" s="136">
        <v>5765.22</v>
      </c>
      <c r="J115" s="141">
        <f t="shared" si="8"/>
        <v>7206.5300000000007</v>
      </c>
      <c r="K115" s="142"/>
      <c r="L115" s="142"/>
      <c r="M115" s="142"/>
      <c r="N115" s="142"/>
      <c r="O115" s="142"/>
      <c r="P115" s="142"/>
      <c r="Q115" s="142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</row>
    <row r="116" spans="1:30" x14ac:dyDescent="0.2">
      <c r="A116" s="61" t="s">
        <v>205</v>
      </c>
      <c r="B116" s="48" t="s">
        <v>31</v>
      </c>
      <c r="C116" s="183" t="s">
        <v>186</v>
      </c>
      <c r="D116" s="48" t="s">
        <v>190</v>
      </c>
      <c r="E116" s="143">
        <v>1</v>
      </c>
      <c r="F116" s="191" t="s">
        <v>302</v>
      </c>
      <c r="G116" s="136">
        <v>0</v>
      </c>
      <c r="H116" s="136">
        <v>1441.31</v>
      </c>
      <c r="I116" s="136">
        <v>5765.22</v>
      </c>
      <c r="J116" s="137">
        <f t="shared" si="8"/>
        <v>7206.5300000000007</v>
      </c>
      <c r="K116" s="138"/>
      <c r="L116" s="138"/>
      <c r="M116" s="138"/>
      <c r="N116" s="138"/>
      <c r="O116" s="138"/>
      <c r="P116" s="138"/>
      <c r="Q116" s="138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s="106" customFormat="1" x14ac:dyDescent="0.2">
      <c r="A117" s="88" t="s">
        <v>250</v>
      </c>
      <c r="B117" s="67" t="s">
        <v>31</v>
      </c>
      <c r="C117" s="58" t="s">
        <v>212</v>
      </c>
      <c r="D117" s="48" t="s">
        <v>189</v>
      </c>
      <c r="E117" s="143">
        <v>1</v>
      </c>
      <c r="F117" s="81" t="s">
        <v>246</v>
      </c>
      <c r="G117" s="136">
        <v>0</v>
      </c>
      <c r="H117" s="136">
        <v>0</v>
      </c>
      <c r="I117" s="136">
        <v>5765.22</v>
      </c>
      <c r="J117" s="137">
        <f t="shared" si="8"/>
        <v>5765.22</v>
      </c>
      <c r="K117" s="138"/>
      <c r="L117" s="138"/>
      <c r="M117" s="138"/>
      <c r="N117" s="138"/>
      <c r="O117" s="138"/>
      <c r="P117" s="138"/>
      <c r="Q117" s="138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s="106" customFormat="1" x14ac:dyDescent="0.2">
      <c r="A118" s="126" t="s">
        <v>205</v>
      </c>
      <c r="B118" s="48" t="s">
        <v>31</v>
      </c>
      <c r="C118" s="182" t="s">
        <v>191</v>
      </c>
      <c r="D118" s="48" t="s">
        <v>190</v>
      </c>
      <c r="E118" s="143">
        <v>1</v>
      </c>
      <c r="F118" s="190" t="s">
        <v>608</v>
      </c>
      <c r="G118" s="136">
        <v>0</v>
      </c>
      <c r="H118" s="136">
        <v>1441.31</v>
      </c>
      <c r="I118" s="136">
        <v>5765.22</v>
      </c>
      <c r="J118" s="137">
        <f t="shared" si="8"/>
        <v>7206.5300000000007</v>
      </c>
      <c r="K118" s="138"/>
      <c r="L118" s="138"/>
      <c r="M118" s="138"/>
      <c r="N118" s="138"/>
      <c r="O118" s="138"/>
      <c r="P118" s="138"/>
      <c r="Q118" s="138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x14ac:dyDescent="0.2">
      <c r="A119" s="126" t="s">
        <v>205</v>
      </c>
      <c r="B119" s="48" t="s">
        <v>31</v>
      </c>
      <c r="C119" s="83" t="s">
        <v>186</v>
      </c>
      <c r="D119" s="48" t="s">
        <v>190</v>
      </c>
      <c r="E119" s="143">
        <v>1</v>
      </c>
      <c r="F119" s="82" t="s">
        <v>565</v>
      </c>
      <c r="G119" s="136">
        <v>0</v>
      </c>
      <c r="H119" s="136">
        <v>1441.31</v>
      </c>
      <c r="I119" s="136">
        <v>5765.22</v>
      </c>
      <c r="J119" s="137">
        <f t="shared" si="8"/>
        <v>7206.5300000000007</v>
      </c>
      <c r="K119" s="138"/>
      <c r="L119" s="138"/>
      <c r="M119" s="138"/>
      <c r="N119" s="138"/>
      <c r="O119" s="138"/>
      <c r="P119" s="138"/>
      <c r="Q119" s="138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x14ac:dyDescent="0.2">
      <c r="A120" s="107" t="s">
        <v>205</v>
      </c>
      <c r="B120" s="67" t="s">
        <v>31</v>
      </c>
      <c r="C120" s="179" t="s">
        <v>187</v>
      </c>
      <c r="D120" s="48" t="s">
        <v>190</v>
      </c>
      <c r="E120" s="143">
        <v>1</v>
      </c>
      <c r="F120" s="187" t="s">
        <v>321</v>
      </c>
      <c r="G120" s="140">
        <v>0</v>
      </c>
      <c r="H120" s="140">
        <v>1441.31</v>
      </c>
      <c r="I120" s="140">
        <v>5765.22</v>
      </c>
      <c r="J120" s="141">
        <f t="shared" si="8"/>
        <v>7206.5300000000007</v>
      </c>
      <c r="K120" s="142"/>
      <c r="L120" s="142"/>
      <c r="M120" s="142"/>
      <c r="N120" s="142"/>
      <c r="O120" s="142"/>
      <c r="P120" s="142"/>
      <c r="Q120" s="142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</row>
    <row r="121" spans="1:30" s="106" customFormat="1" x14ac:dyDescent="0.2">
      <c r="A121" s="61" t="s">
        <v>259</v>
      </c>
      <c r="B121" s="48" t="s">
        <v>31</v>
      </c>
      <c r="C121" s="48" t="s">
        <v>253</v>
      </c>
      <c r="D121" s="48" t="s">
        <v>189</v>
      </c>
      <c r="E121" s="143">
        <v>1</v>
      </c>
      <c r="F121" s="81" t="s">
        <v>248</v>
      </c>
      <c r="G121" s="136">
        <v>0</v>
      </c>
      <c r="H121" s="136">
        <v>0</v>
      </c>
      <c r="I121" s="136">
        <v>5765.22</v>
      </c>
      <c r="J121" s="137">
        <f t="shared" si="8"/>
        <v>5765.22</v>
      </c>
      <c r="K121" s="138"/>
      <c r="L121" s="138"/>
      <c r="M121" s="138"/>
      <c r="N121" s="138"/>
      <c r="O121" s="138"/>
      <c r="P121" s="138"/>
      <c r="Q121" s="138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s="106" customFormat="1" x14ac:dyDescent="0.2">
      <c r="A122" s="107" t="s">
        <v>205</v>
      </c>
      <c r="B122" s="67" t="s">
        <v>31</v>
      </c>
      <c r="C122" s="101" t="s">
        <v>187</v>
      </c>
      <c r="D122" s="67" t="s">
        <v>190</v>
      </c>
      <c r="E122" s="144">
        <v>1</v>
      </c>
      <c r="F122" s="119" t="s">
        <v>603</v>
      </c>
      <c r="G122" s="140">
        <v>0</v>
      </c>
      <c r="H122" s="140">
        <v>1441.31</v>
      </c>
      <c r="I122" s="140">
        <v>5765.22</v>
      </c>
      <c r="J122" s="141">
        <f t="shared" si="8"/>
        <v>7206.5300000000007</v>
      </c>
      <c r="K122" s="142"/>
      <c r="L122" s="142"/>
      <c r="M122" s="142"/>
      <c r="N122" s="142"/>
      <c r="O122" s="142"/>
      <c r="P122" s="142"/>
      <c r="Q122" s="142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</row>
    <row r="123" spans="1:30" s="106" customFormat="1" x14ac:dyDescent="0.2">
      <c r="A123" s="126" t="s">
        <v>205</v>
      </c>
      <c r="B123" s="48" t="s">
        <v>31</v>
      </c>
      <c r="C123" s="182" t="s">
        <v>191</v>
      </c>
      <c r="D123" s="48" t="s">
        <v>190</v>
      </c>
      <c r="E123" s="143">
        <v>1</v>
      </c>
      <c r="F123" s="190" t="s">
        <v>338</v>
      </c>
      <c r="G123" s="136">
        <v>0</v>
      </c>
      <c r="H123" s="136">
        <v>1441.31</v>
      </c>
      <c r="I123" s="136">
        <v>5765.22</v>
      </c>
      <c r="J123" s="137">
        <f t="shared" si="8"/>
        <v>7206.5300000000007</v>
      </c>
      <c r="K123" s="138"/>
      <c r="L123" s="138"/>
      <c r="M123" s="138"/>
      <c r="N123" s="138"/>
      <c r="O123" s="138"/>
      <c r="P123" s="138"/>
      <c r="Q123" s="138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s="106" customFormat="1" x14ac:dyDescent="0.2">
      <c r="A124" s="126" t="s">
        <v>205</v>
      </c>
      <c r="B124" s="48" t="s">
        <v>31</v>
      </c>
      <c r="C124" s="101" t="s">
        <v>185</v>
      </c>
      <c r="D124" s="48" t="s">
        <v>190</v>
      </c>
      <c r="E124" s="143">
        <v>1</v>
      </c>
      <c r="F124" s="82" t="s">
        <v>563</v>
      </c>
      <c r="G124" s="136">
        <v>0</v>
      </c>
      <c r="H124" s="136">
        <v>1441.31</v>
      </c>
      <c r="I124" s="136">
        <v>5765.22</v>
      </c>
      <c r="J124" s="137">
        <f t="shared" si="8"/>
        <v>7206.5300000000007</v>
      </c>
      <c r="K124" s="138"/>
      <c r="L124" s="138"/>
      <c r="M124" s="138"/>
      <c r="N124" s="138"/>
      <c r="O124" s="138"/>
      <c r="P124" s="138"/>
      <c r="Q124" s="138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s="106" customFormat="1" x14ac:dyDescent="0.2">
      <c r="A125" s="107" t="s">
        <v>205</v>
      </c>
      <c r="B125" s="67" t="s">
        <v>31</v>
      </c>
      <c r="C125" s="101" t="s">
        <v>212</v>
      </c>
      <c r="D125" s="67" t="s">
        <v>190</v>
      </c>
      <c r="E125" s="144">
        <v>1</v>
      </c>
      <c r="F125" s="119" t="s">
        <v>574</v>
      </c>
      <c r="G125" s="140">
        <v>0</v>
      </c>
      <c r="H125" s="140">
        <v>1441.31</v>
      </c>
      <c r="I125" s="140">
        <v>5765.22</v>
      </c>
      <c r="J125" s="141">
        <f t="shared" si="8"/>
        <v>7206.5300000000007</v>
      </c>
      <c r="K125" s="142"/>
      <c r="L125" s="142"/>
      <c r="M125" s="142"/>
      <c r="N125" s="142"/>
      <c r="O125" s="142"/>
      <c r="P125" s="142"/>
      <c r="Q125" s="142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</row>
    <row r="126" spans="1:30" s="106" customFormat="1" x14ac:dyDescent="0.2">
      <c r="A126" s="107" t="s">
        <v>205</v>
      </c>
      <c r="B126" s="67" t="s">
        <v>31</v>
      </c>
      <c r="C126" s="101" t="s">
        <v>186</v>
      </c>
      <c r="D126" s="67" t="s">
        <v>190</v>
      </c>
      <c r="E126" s="144">
        <v>1</v>
      </c>
      <c r="F126" s="119" t="s">
        <v>546</v>
      </c>
      <c r="G126" s="140">
        <v>0</v>
      </c>
      <c r="H126" s="140">
        <v>1441.31</v>
      </c>
      <c r="I126" s="140">
        <v>5765.22</v>
      </c>
      <c r="J126" s="141">
        <f t="shared" si="8"/>
        <v>7206.5300000000007</v>
      </c>
      <c r="K126" s="142"/>
      <c r="L126" s="142"/>
      <c r="M126" s="142"/>
      <c r="N126" s="142"/>
      <c r="O126" s="142"/>
      <c r="P126" s="142"/>
      <c r="Q126" s="142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</row>
    <row r="127" spans="1:30" x14ac:dyDescent="0.2">
      <c r="A127" s="61" t="s">
        <v>205</v>
      </c>
      <c r="B127" s="48" t="s">
        <v>31</v>
      </c>
      <c r="C127" s="48" t="s">
        <v>186</v>
      </c>
      <c r="D127" s="48" t="s">
        <v>190</v>
      </c>
      <c r="E127" s="143">
        <v>1</v>
      </c>
      <c r="F127" s="81" t="s">
        <v>271</v>
      </c>
      <c r="G127" s="136">
        <v>0</v>
      </c>
      <c r="H127" s="136">
        <v>1441.31</v>
      </c>
      <c r="I127" s="136">
        <v>5765.22</v>
      </c>
      <c r="J127" s="137">
        <f t="shared" si="8"/>
        <v>7206.5300000000007</v>
      </c>
      <c r="K127" s="138"/>
      <c r="L127" s="138"/>
      <c r="M127" s="138"/>
      <c r="N127" s="138"/>
      <c r="O127" s="138"/>
      <c r="P127" s="138"/>
      <c r="Q127" s="138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107" t="s">
        <v>205</v>
      </c>
      <c r="B128" s="67" t="s">
        <v>31</v>
      </c>
      <c r="C128" s="101" t="s">
        <v>187</v>
      </c>
      <c r="D128" s="67" t="s">
        <v>190</v>
      </c>
      <c r="E128" s="144">
        <v>1</v>
      </c>
      <c r="F128" s="119" t="s">
        <v>655</v>
      </c>
      <c r="G128" s="140">
        <v>0</v>
      </c>
      <c r="H128" s="136">
        <v>1441.31</v>
      </c>
      <c r="I128" s="136">
        <v>5765.22</v>
      </c>
      <c r="J128" s="141">
        <f t="shared" si="8"/>
        <v>7206.5300000000007</v>
      </c>
      <c r="K128" s="142"/>
      <c r="L128" s="142"/>
      <c r="M128" s="142"/>
      <c r="N128" s="142"/>
      <c r="O128" s="142"/>
      <c r="P128" s="142"/>
      <c r="Q128" s="142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</row>
    <row r="129" spans="1:30" x14ac:dyDescent="0.2">
      <c r="A129" s="61" t="s">
        <v>205</v>
      </c>
      <c r="B129" s="48" t="s">
        <v>31</v>
      </c>
      <c r="C129" s="179" t="s">
        <v>186</v>
      </c>
      <c r="D129" s="48" t="s">
        <v>190</v>
      </c>
      <c r="E129" s="143">
        <v>1</v>
      </c>
      <c r="F129" s="187" t="s">
        <v>312</v>
      </c>
      <c r="G129" s="136">
        <v>0</v>
      </c>
      <c r="H129" s="136">
        <v>1441.31</v>
      </c>
      <c r="I129" s="136">
        <v>5765.22</v>
      </c>
      <c r="J129" s="137">
        <f t="shared" si="8"/>
        <v>7206.5300000000007</v>
      </c>
      <c r="K129" s="138"/>
      <c r="L129" s="138"/>
      <c r="M129" s="138"/>
      <c r="N129" s="138"/>
      <c r="O129" s="138"/>
      <c r="P129" s="138"/>
      <c r="Q129" s="138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61" t="s">
        <v>205</v>
      </c>
      <c r="B130" s="48" t="s">
        <v>31</v>
      </c>
      <c r="C130" s="179" t="s">
        <v>186</v>
      </c>
      <c r="D130" s="48" t="s">
        <v>190</v>
      </c>
      <c r="E130" s="143">
        <v>1</v>
      </c>
      <c r="F130" s="187" t="s">
        <v>308</v>
      </c>
      <c r="G130" s="136">
        <v>0</v>
      </c>
      <c r="H130" s="136">
        <v>1441.31</v>
      </c>
      <c r="I130" s="136">
        <v>5765.22</v>
      </c>
      <c r="J130" s="137">
        <f t="shared" si="8"/>
        <v>7206.5300000000007</v>
      </c>
      <c r="K130" s="138"/>
      <c r="L130" s="138"/>
      <c r="M130" s="138"/>
      <c r="N130" s="138"/>
      <c r="O130" s="138"/>
      <c r="P130" s="138"/>
      <c r="Q130" s="138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x14ac:dyDescent="0.2">
      <c r="A131" s="61" t="s">
        <v>205</v>
      </c>
      <c r="B131" s="48" t="s">
        <v>31</v>
      </c>
      <c r="C131" s="179" t="s">
        <v>186</v>
      </c>
      <c r="D131" s="48" t="s">
        <v>190</v>
      </c>
      <c r="E131" s="143">
        <v>1</v>
      </c>
      <c r="F131" s="187" t="s">
        <v>311</v>
      </c>
      <c r="G131" s="136">
        <v>0</v>
      </c>
      <c r="H131" s="136">
        <v>1441.31</v>
      </c>
      <c r="I131" s="136">
        <v>5765.22</v>
      </c>
      <c r="J131" s="137">
        <f t="shared" si="8"/>
        <v>7206.5300000000007</v>
      </c>
      <c r="K131" s="138"/>
      <c r="L131" s="138"/>
      <c r="M131" s="138"/>
      <c r="N131" s="138"/>
      <c r="O131" s="138"/>
      <c r="P131" s="138"/>
      <c r="Q131" s="138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x14ac:dyDescent="0.2">
      <c r="A132" s="61" t="s">
        <v>205</v>
      </c>
      <c r="B132" s="48" t="s">
        <v>31</v>
      </c>
      <c r="C132" s="185" t="s">
        <v>191</v>
      </c>
      <c r="D132" s="48" t="s">
        <v>190</v>
      </c>
      <c r="E132" s="143">
        <v>1</v>
      </c>
      <c r="F132" s="193" t="s">
        <v>607</v>
      </c>
      <c r="G132" s="136">
        <v>0</v>
      </c>
      <c r="H132" s="136">
        <v>1441.31</v>
      </c>
      <c r="I132" s="136">
        <v>5765.22</v>
      </c>
      <c r="J132" s="137">
        <f t="shared" si="8"/>
        <v>7206.5300000000007</v>
      </c>
      <c r="K132" s="138"/>
      <c r="L132" s="138"/>
      <c r="M132" s="138"/>
      <c r="N132" s="138"/>
      <c r="O132" s="138"/>
      <c r="P132" s="138"/>
      <c r="Q132" s="138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s="80" customFormat="1" x14ac:dyDescent="0.2">
      <c r="A133" s="61" t="s">
        <v>290</v>
      </c>
      <c r="B133" s="48" t="s">
        <v>31</v>
      </c>
      <c r="C133" s="48" t="s">
        <v>291</v>
      </c>
      <c r="D133" s="48" t="s">
        <v>190</v>
      </c>
      <c r="E133" s="143">
        <v>1</v>
      </c>
      <c r="F133" s="81" t="s">
        <v>281</v>
      </c>
      <c r="G133" s="136">
        <v>0</v>
      </c>
      <c r="H133" s="136">
        <v>1441.31</v>
      </c>
      <c r="I133" s="136">
        <v>5765.22</v>
      </c>
      <c r="J133" s="137">
        <f t="shared" si="8"/>
        <v>7206.5300000000007</v>
      </c>
      <c r="K133" s="138"/>
      <c r="L133" s="138"/>
      <c r="M133" s="138"/>
      <c r="N133" s="138"/>
      <c r="O133" s="138"/>
      <c r="P133" s="138"/>
      <c r="Q133" s="13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107" t="s">
        <v>205</v>
      </c>
      <c r="B134" s="67" t="s">
        <v>31</v>
      </c>
      <c r="C134" s="48" t="s">
        <v>185</v>
      </c>
      <c r="D134" s="48" t="s">
        <v>190</v>
      </c>
      <c r="E134" s="143">
        <v>1</v>
      </c>
      <c r="F134" s="187" t="s">
        <v>340</v>
      </c>
      <c r="G134" s="140">
        <v>0</v>
      </c>
      <c r="H134" s="140">
        <v>1441.31</v>
      </c>
      <c r="I134" s="140">
        <v>5765.22</v>
      </c>
      <c r="J134" s="141">
        <f t="shared" ref="J134:J165" si="9">SUM(G134:I134)</f>
        <v>7206.5300000000007</v>
      </c>
      <c r="K134" s="142"/>
      <c r="L134" s="142"/>
      <c r="M134" s="142"/>
      <c r="N134" s="142"/>
      <c r="O134" s="142"/>
      <c r="P134" s="142"/>
      <c r="Q134" s="142"/>
      <c r="R134" s="105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5"/>
      <c r="AD134" s="105"/>
    </row>
    <row r="135" spans="1:30" x14ac:dyDescent="0.2">
      <c r="A135" s="61" t="s">
        <v>298</v>
      </c>
      <c r="B135" s="48" t="s">
        <v>31</v>
      </c>
      <c r="C135" s="48" t="s">
        <v>188</v>
      </c>
      <c r="D135" s="48" t="s">
        <v>190</v>
      </c>
      <c r="E135" s="143">
        <v>1</v>
      </c>
      <c r="F135" s="81" t="s">
        <v>287</v>
      </c>
      <c r="G135" s="136">
        <v>0</v>
      </c>
      <c r="H135" s="136">
        <v>1441.31</v>
      </c>
      <c r="I135" s="136">
        <v>5765.22</v>
      </c>
      <c r="J135" s="137">
        <f t="shared" si="9"/>
        <v>7206.5300000000007</v>
      </c>
      <c r="K135" s="138"/>
      <c r="L135" s="138"/>
      <c r="M135" s="138"/>
      <c r="N135" s="138"/>
      <c r="O135" s="138"/>
      <c r="P135" s="138"/>
      <c r="Q135" s="13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61" t="s">
        <v>278</v>
      </c>
      <c r="B136" s="48" t="s">
        <v>31</v>
      </c>
      <c r="C136" s="48" t="s">
        <v>235</v>
      </c>
      <c r="D136" s="48" t="s">
        <v>190</v>
      </c>
      <c r="E136" s="143">
        <v>1</v>
      </c>
      <c r="F136" s="81" t="s">
        <v>274</v>
      </c>
      <c r="G136" s="136">
        <v>0</v>
      </c>
      <c r="H136" s="136">
        <v>1441.31</v>
      </c>
      <c r="I136" s="136">
        <v>5765.22</v>
      </c>
      <c r="J136" s="137">
        <f t="shared" si="9"/>
        <v>7206.5300000000007</v>
      </c>
      <c r="K136" s="138"/>
      <c r="L136" s="138"/>
      <c r="M136" s="138"/>
      <c r="N136" s="138"/>
      <c r="O136" s="138"/>
      <c r="P136" s="138"/>
      <c r="Q136" s="13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61" t="s">
        <v>205</v>
      </c>
      <c r="B137" s="48" t="s">
        <v>31</v>
      </c>
      <c r="C137" s="179" t="s">
        <v>186</v>
      </c>
      <c r="D137" s="48" t="s">
        <v>190</v>
      </c>
      <c r="E137" s="143">
        <v>1</v>
      </c>
      <c r="F137" s="187" t="s">
        <v>309</v>
      </c>
      <c r="G137" s="136">
        <v>0</v>
      </c>
      <c r="H137" s="136">
        <v>1441.31</v>
      </c>
      <c r="I137" s="136">
        <v>5765.22</v>
      </c>
      <c r="J137" s="137">
        <f t="shared" si="9"/>
        <v>7206.5300000000007</v>
      </c>
      <c r="K137" s="138"/>
      <c r="L137" s="138"/>
      <c r="M137" s="138"/>
      <c r="N137" s="138"/>
      <c r="O137" s="138"/>
      <c r="P137" s="138"/>
      <c r="Q137" s="13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61" t="s">
        <v>294</v>
      </c>
      <c r="B138" s="48" t="s">
        <v>31</v>
      </c>
      <c r="C138" s="48" t="s">
        <v>188</v>
      </c>
      <c r="D138" s="48" t="s">
        <v>190</v>
      </c>
      <c r="E138" s="143">
        <v>1</v>
      </c>
      <c r="F138" s="81" t="s">
        <v>284</v>
      </c>
      <c r="G138" s="136">
        <v>0</v>
      </c>
      <c r="H138" s="136">
        <v>1441.31</v>
      </c>
      <c r="I138" s="136">
        <v>5765.22</v>
      </c>
      <c r="J138" s="137">
        <f t="shared" si="9"/>
        <v>7206.5300000000007</v>
      </c>
      <c r="K138" s="138"/>
      <c r="L138" s="138"/>
      <c r="M138" s="138"/>
      <c r="N138" s="138"/>
      <c r="O138" s="138"/>
      <c r="P138" s="138"/>
      <c r="Q138" s="13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61" t="s">
        <v>280</v>
      </c>
      <c r="B139" s="48" t="s">
        <v>31</v>
      </c>
      <c r="C139" s="48" t="s">
        <v>213</v>
      </c>
      <c r="D139" s="48" t="s">
        <v>190</v>
      </c>
      <c r="E139" s="143">
        <v>1</v>
      </c>
      <c r="F139" s="81" t="s">
        <v>276</v>
      </c>
      <c r="G139" s="136">
        <v>0</v>
      </c>
      <c r="H139" s="136">
        <v>1441.31</v>
      </c>
      <c r="I139" s="136">
        <v>5765.22</v>
      </c>
      <c r="J139" s="137">
        <f t="shared" si="9"/>
        <v>7206.5300000000007</v>
      </c>
      <c r="K139" s="138"/>
      <c r="L139" s="138"/>
      <c r="M139" s="138"/>
      <c r="N139" s="138"/>
      <c r="O139" s="138"/>
      <c r="P139" s="138"/>
      <c r="Q139" s="13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61" t="s">
        <v>205</v>
      </c>
      <c r="B140" s="48" t="s">
        <v>31</v>
      </c>
      <c r="C140" s="48" t="s">
        <v>185</v>
      </c>
      <c r="D140" s="48" t="s">
        <v>190</v>
      </c>
      <c r="E140" s="143">
        <v>1</v>
      </c>
      <c r="F140" s="81" t="s">
        <v>301</v>
      </c>
      <c r="G140" s="136">
        <v>0</v>
      </c>
      <c r="H140" s="136">
        <v>1441.31</v>
      </c>
      <c r="I140" s="136">
        <v>5765.22</v>
      </c>
      <c r="J140" s="137">
        <f t="shared" si="9"/>
        <v>7206.5300000000007</v>
      </c>
      <c r="K140" s="138"/>
      <c r="L140" s="138"/>
      <c r="M140" s="138"/>
      <c r="N140" s="138"/>
      <c r="O140" s="138"/>
      <c r="P140" s="138"/>
      <c r="Q140" s="13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107" t="s">
        <v>205</v>
      </c>
      <c r="B141" s="67" t="s">
        <v>31</v>
      </c>
      <c r="C141" s="101" t="s">
        <v>212</v>
      </c>
      <c r="D141" s="67" t="s">
        <v>190</v>
      </c>
      <c r="E141" s="144">
        <v>1</v>
      </c>
      <c r="F141" s="119" t="s">
        <v>538</v>
      </c>
      <c r="G141" s="140">
        <v>0</v>
      </c>
      <c r="H141" s="140">
        <v>1441.31</v>
      </c>
      <c r="I141" s="140">
        <v>5765.22</v>
      </c>
      <c r="J141" s="141">
        <f t="shared" si="9"/>
        <v>7206.5300000000007</v>
      </c>
      <c r="K141" s="142"/>
      <c r="L141" s="142"/>
      <c r="M141" s="142"/>
      <c r="N141" s="142"/>
      <c r="O141" s="142"/>
      <c r="P141" s="142"/>
      <c r="Q141" s="142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</row>
    <row r="142" spans="1:30" x14ac:dyDescent="0.2">
      <c r="A142" s="107" t="s">
        <v>205</v>
      </c>
      <c r="B142" s="67" t="s">
        <v>31</v>
      </c>
      <c r="C142" s="101" t="s">
        <v>186</v>
      </c>
      <c r="D142" s="67" t="s">
        <v>190</v>
      </c>
      <c r="E142" s="144">
        <v>1</v>
      </c>
      <c r="F142" s="187" t="s">
        <v>330</v>
      </c>
      <c r="G142" s="140">
        <v>0</v>
      </c>
      <c r="H142" s="140">
        <v>1441.31</v>
      </c>
      <c r="I142" s="140">
        <v>5765.22</v>
      </c>
      <c r="J142" s="141">
        <f t="shared" si="9"/>
        <v>7206.5300000000007</v>
      </c>
      <c r="K142" s="142"/>
      <c r="L142" s="142"/>
      <c r="M142" s="142"/>
      <c r="N142" s="142"/>
      <c r="O142" s="142"/>
      <c r="P142" s="142"/>
      <c r="Q142" s="142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105"/>
    </row>
    <row r="143" spans="1:30" x14ac:dyDescent="0.2">
      <c r="A143" s="61" t="s">
        <v>205</v>
      </c>
      <c r="B143" s="48" t="s">
        <v>31</v>
      </c>
      <c r="C143" s="179" t="s">
        <v>185</v>
      </c>
      <c r="D143" s="48" t="s">
        <v>190</v>
      </c>
      <c r="E143" s="143">
        <v>1</v>
      </c>
      <c r="F143" s="187" t="s">
        <v>318</v>
      </c>
      <c r="G143" s="136">
        <v>0</v>
      </c>
      <c r="H143" s="136">
        <v>1441.31</v>
      </c>
      <c r="I143" s="136">
        <v>5765.22</v>
      </c>
      <c r="J143" s="137">
        <f t="shared" si="9"/>
        <v>7206.5300000000007</v>
      </c>
      <c r="K143" s="138"/>
      <c r="L143" s="138"/>
      <c r="M143" s="138"/>
      <c r="N143" s="138"/>
      <c r="O143" s="138"/>
      <c r="P143" s="138"/>
      <c r="Q143" s="13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107" t="s">
        <v>205</v>
      </c>
      <c r="B144" s="67" t="s">
        <v>31</v>
      </c>
      <c r="C144" s="48" t="s">
        <v>213</v>
      </c>
      <c r="D144" s="48" t="s">
        <v>190</v>
      </c>
      <c r="E144" s="143">
        <v>1</v>
      </c>
      <c r="F144" s="187" t="s">
        <v>339</v>
      </c>
      <c r="G144" s="140">
        <v>0</v>
      </c>
      <c r="H144" s="140">
        <v>1441.31</v>
      </c>
      <c r="I144" s="140">
        <v>5765.22</v>
      </c>
      <c r="J144" s="141">
        <f t="shared" si="9"/>
        <v>7206.5300000000007</v>
      </c>
      <c r="K144" s="142"/>
      <c r="L144" s="142"/>
      <c r="M144" s="142"/>
      <c r="N144" s="142"/>
      <c r="O144" s="142"/>
      <c r="P144" s="142"/>
      <c r="Q144" s="142"/>
      <c r="R144" s="105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5"/>
      <c r="AD144" s="105"/>
    </row>
    <row r="145" spans="1:30" x14ac:dyDescent="0.2">
      <c r="A145" s="61" t="s">
        <v>205</v>
      </c>
      <c r="B145" s="48" t="s">
        <v>31</v>
      </c>
      <c r="C145" s="179" t="s">
        <v>186</v>
      </c>
      <c r="D145" s="48" t="s">
        <v>190</v>
      </c>
      <c r="E145" s="143">
        <v>1</v>
      </c>
      <c r="F145" s="187" t="s">
        <v>303</v>
      </c>
      <c r="G145" s="136">
        <v>0</v>
      </c>
      <c r="H145" s="136">
        <v>1441.31</v>
      </c>
      <c r="I145" s="136">
        <v>5765.22</v>
      </c>
      <c r="J145" s="137">
        <f t="shared" si="9"/>
        <v>7206.5300000000007</v>
      </c>
      <c r="K145" s="138"/>
      <c r="L145" s="138"/>
      <c r="M145" s="138"/>
      <c r="N145" s="138"/>
      <c r="O145" s="138"/>
      <c r="P145" s="138"/>
      <c r="Q145" s="13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61" t="s">
        <v>279</v>
      </c>
      <c r="B146" s="48" t="s">
        <v>31</v>
      </c>
      <c r="C146" s="48" t="s">
        <v>235</v>
      </c>
      <c r="D146" s="48" t="s">
        <v>190</v>
      </c>
      <c r="E146" s="143">
        <v>1</v>
      </c>
      <c r="F146" s="81" t="s">
        <v>275</v>
      </c>
      <c r="G146" s="136">
        <v>0</v>
      </c>
      <c r="H146" s="136">
        <v>1441.31</v>
      </c>
      <c r="I146" s="136">
        <v>5765.22</v>
      </c>
      <c r="J146" s="137">
        <f t="shared" si="9"/>
        <v>7206.5300000000007</v>
      </c>
      <c r="K146" s="138"/>
      <c r="L146" s="138"/>
      <c r="M146" s="138"/>
      <c r="N146" s="138"/>
      <c r="O146" s="138"/>
      <c r="P146" s="138"/>
      <c r="Q146" s="13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107" t="s">
        <v>205</v>
      </c>
      <c r="B147" s="67" t="s">
        <v>31</v>
      </c>
      <c r="C147" s="101" t="s">
        <v>185</v>
      </c>
      <c r="D147" s="67" t="s">
        <v>190</v>
      </c>
      <c r="E147" s="144">
        <v>1</v>
      </c>
      <c r="F147" s="119" t="s">
        <v>569</v>
      </c>
      <c r="G147" s="140">
        <v>0</v>
      </c>
      <c r="H147" s="140">
        <v>1441.31</v>
      </c>
      <c r="I147" s="140">
        <v>5765.22</v>
      </c>
      <c r="J147" s="141">
        <f t="shared" si="9"/>
        <v>7206.5300000000007</v>
      </c>
      <c r="K147" s="142"/>
      <c r="L147" s="142"/>
      <c r="M147" s="142"/>
      <c r="N147" s="142"/>
      <c r="O147" s="142"/>
      <c r="P147" s="142"/>
      <c r="Q147" s="142"/>
      <c r="R147" s="105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5"/>
      <c r="AD147" s="105"/>
    </row>
    <row r="148" spans="1:30" x14ac:dyDescent="0.2">
      <c r="A148" s="107" t="s">
        <v>205</v>
      </c>
      <c r="B148" s="67" t="s">
        <v>31</v>
      </c>
      <c r="C148" s="101" t="s">
        <v>186</v>
      </c>
      <c r="D148" s="67" t="s">
        <v>190</v>
      </c>
      <c r="E148" s="144">
        <v>1</v>
      </c>
      <c r="F148" s="119" t="s">
        <v>643</v>
      </c>
      <c r="G148" s="140">
        <v>0</v>
      </c>
      <c r="H148" s="136">
        <v>1441.31</v>
      </c>
      <c r="I148" s="136">
        <v>5765.22</v>
      </c>
      <c r="J148" s="137">
        <f t="shared" si="9"/>
        <v>7206.5300000000007</v>
      </c>
      <c r="K148" s="142"/>
      <c r="L148" s="142"/>
      <c r="M148" s="142"/>
      <c r="N148" s="142"/>
      <c r="O148" s="142"/>
      <c r="P148" s="142"/>
      <c r="Q148" s="142"/>
      <c r="R148" s="105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5"/>
      <c r="AD148" s="105"/>
    </row>
    <row r="149" spans="1:30" x14ac:dyDescent="0.2">
      <c r="A149" s="61" t="s">
        <v>205</v>
      </c>
      <c r="B149" s="48" t="s">
        <v>31</v>
      </c>
      <c r="C149" s="179" t="s">
        <v>186</v>
      </c>
      <c r="D149" s="48" t="s">
        <v>190</v>
      </c>
      <c r="E149" s="143">
        <v>1</v>
      </c>
      <c r="F149" s="187" t="s">
        <v>304</v>
      </c>
      <c r="G149" s="136">
        <v>0</v>
      </c>
      <c r="H149" s="136">
        <v>1441.31</v>
      </c>
      <c r="I149" s="136">
        <v>5765.22</v>
      </c>
      <c r="J149" s="137">
        <f t="shared" si="9"/>
        <v>7206.5300000000007</v>
      </c>
      <c r="K149" s="138"/>
      <c r="L149" s="138"/>
      <c r="M149" s="138"/>
      <c r="N149" s="138"/>
      <c r="O149" s="138"/>
      <c r="P149" s="138"/>
      <c r="Q149" s="13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107" t="s">
        <v>205</v>
      </c>
      <c r="B150" s="67" t="s">
        <v>31</v>
      </c>
      <c r="C150" s="101" t="s">
        <v>186</v>
      </c>
      <c r="D150" s="67" t="s">
        <v>190</v>
      </c>
      <c r="E150" s="144">
        <v>1</v>
      </c>
      <c r="F150" s="119" t="s">
        <v>539</v>
      </c>
      <c r="G150" s="140">
        <v>0</v>
      </c>
      <c r="H150" s="140">
        <v>1441.31</v>
      </c>
      <c r="I150" s="140">
        <v>5765.22</v>
      </c>
      <c r="J150" s="141">
        <f t="shared" si="9"/>
        <v>7206.5300000000007</v>
      </c>
      <c r="K150" s="142"/>
      <c r="L150" s="142"/>
      <c r="M150" s="142"/>
      <c r="N150" s="142"/>
      <c r="O150" s="142"/>
      <c r="P150" s="142"/>
      <c r="Q150" s="142"/>
      <c r="R150" s="105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5"/>
      <c r="AD150" s="105"/>
    </row>
    <row r="151" spans="1:30" x14ac:dyDescent="0.2">
      <c r="A151" s="126" t="s">
        <v>205</v>
      </c>
      <c r="B151" s="48" t="s">
        <v>31</v>
      </c>
      <c r="C151" s="83" t="s">
        <v>186</v>
      </c>
      <c r="D151" s="48" t="s">
        <v>190</v>
      </c>
      <c r="E151" s="143">
        <v>1</v>
      </c>
      <c r="F151" s="82" t="s">
        <v>652</v>
      </c>
      <c r="G151" s="136">
        <v>0</v>
      </c>
      <c r="H151" s="136">
        <v>1441.31</v>
      </c>
      <c r="I151" s="136">
        <v>5765.22</v>
      </c>
      <c r="J151" s="137">
        <f t="shared" si="9"/>
        <v>7206.5300000000007</v>
      </c>
      <c r="K151" s="138"/>
      <c r="L151" s="138"/>
      <c r="M151" s="138"/>
      <c r="N151" s="138"/>
      <c r="O151" s="138"/>
      <c r="P151" s="138"/>
      <c r="Q151" s="13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61" t="s">
        <v>292</v>
      </c>
      <c r="B152" s="48" t="s">
        <v>31</v>
      </c>
      <c r="C152" s="48" t="s">
        <v>293</v>
      </c>
      <c r="D152" s="48" t="s">
        <v>190</v>
      </c>
      <c r="E152" s="143">
        <v>1</v>
      </c>
      <c r="F152" s="81" t="s">
        <v>282</v>
      </c>
      <c r="G152" s="136">
        <v>0</v>
      </c>
      <c r="H152" s="136">
        <v>1441.31</v>
      </c>
      <c r="I152" s="136">
        <v>5765.22</v>
      </c>
      <c r="J152" s="137">
        <f t="shared" si="9"/>
        <v>7206.5300000000007</v>
      </c>
      <c r="K152" s="138"/>
      <c r="L152" s="138"/>
      <c r="M152" s="138"/>
      <c r="N152" s="138"/>
      <c r="O152" s="138"/>
      <c r="P152" s="138"/>
      <c r="Q152" s="13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61" t="s">
        <v>296</v>
      </c>
      <c r="B153" s="48" t="s">
        <v>31</v>
      </c>
      <c r="C153" s="48" t="s">
        <v>295</v>
      </c>
      <c r="D153" s="48" t="s">
        <v>190</v>
      </c>
      <c r="E153" s="143">
        <v>1</v>
      </c>
      <c r="F153" s="81" t="s">
        <v>285</v>
      </c>
      <c r="G153" s="136">
        <v>0</v>
      </c>
      <c r="H153" s="136">
        <v>1441.31</v>
      </c>
      <c r="I153" s="136">
        <v>5765.22</v>
      </c>
      <c r="J153" s="137">
        <f t="shared" si="9"/>
        <v>7206.5300000000007</v>
      </c>
      <c r="K153" s="138"/>
      <c r="L153" s="138"/>
      <c r="M153" s="138"/>
      <c r="N153" s="138"/>
      <c r="O153" s="138"/>
      <c r="P153" s="138"/>
      <c r="Q153" s="13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126" t="s">
        <v>205</v>
      </c>
      <c r="B154" s="48" t="s">
        <v>31</v>
      </c>
      <c r="C154" s="83" t="s">
        <v>186</v>
      </c>
      <c r="D154" s="48" t="s">
        <v>190</v>
      </c>
      <c r="E154" s="143">
        <v>1</v>
      </c>
      <c r="F154" s="82" t="s">
        <v>650</v>
      </c>
      <c r="G154" s="136">
        <v>0</v>
      </c>
      <c r="H154" s="136">
        <v>1441.31</v>
      </c>
      <c r="I154" s="136">
        <v>5765.22</v>
      </c>
      <c r="J154" s="137">
        <f t="shared" si="9"/>
        <v>7206.5300000000007</v>
      </c>
      <c r="K154" s="138"/>
      <c r="L154" s="138"/>
      <c r="M154" s="138"/>
      <c r="N154" s="138"/>
      <c r="O154" s="138"/>
      <c r="P154" s="138"/>
      <c r="Q154" s="13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61" t="s">
        <v>258</v>
      </c>
      <c r="B155" s="48" t="s">
        <v>31</v>
      </c>
      <c r="C155" s="58" t="s">
        <v>215</v>
      </c>
      <c r="D155" s="48" t="s">
        <v>190</v>
      </c>
      <c r="E155" s="143">
        <v>1</v>
      </c>
      <c r="F155" s="81" t="s">
        <v>254</v>
      </c>
      <c r="G155" s="136">
        <v>0</v>
      </c>
      <c r="H155" s="136">
        <v>1441.31</v>
      </c>
      <c r="I155" s="136">
        <v>5765.22</v>
      </c>
      <c r="J155" s="137">
        <f t="shared" si="9"/>
        <v>7206.5300000000007</v>
      </c>
      <c r="K155" s="138"/>
      <c r="L155" s="138"/>
      <c r="M155" s="138"/>
      <c r="N155" s="138"/>
      <c r="O155" s="138"/>
      <c r="P155" s="138"/>
      <c r="Q155" s="13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126" t="s">
        <v>205</v>
      </c>
      <c r="B156" s="48" t="s">
        <v>31</v>
      </c>
      <c r="C156" s="182" t="s">
        <v>191</v>
      </c>
      <c r="D156" s="48" t="s">
        <v>190</v>
      </c>
      <c r="E156" s="143">
        <v>1</v>
      </c>
      <c r="F156" s="190" t="s">
        <v>336</v>
      </c>
      <c r="G156" s="136">
        <v>0</v>
      </c>
      <c r="H156" s="136">
        <v>1441.31</v>
      </c>
      <c r="I156" s="136">
        <v>5765.22</v>
      </c>
      <c r="J156" s="137">
        <f t="shared" si="9"/>
        <v>7206.5300000000007</v>
      </c>
      <c r="K156" s="138"/>
      <c r="L156" s="138"/>
      <c r="M156" s="138"/>
      <c r="N156" s="138"/>
      <c r="O156" s="138"/>
      <c r="P156" s="138"/>
      <c r="Q156" s="13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x14ac:dyDescent="0.2">
      <c r="A157" s="107" t="s">
        <v>205</v>
      </c>
      <c r="B157" s="67" t="s">
        <v>31</v>
      </c>
      <c r="C157" s="101" t="s">
        <v>187</v>
      </c>
      <c r="D157" s="67" t="s">
        <v>190</v>
      </c>
      <c r="E157" s="144">
        <v>1</v>
      </c>
      <c r="F157" s="119" t="s">
        <v>604</v>
      </c>
      <c r="G157" s="140">
        <v>0</v>
      </c>
      <c r="H157" s="140">
        <v>1441.31</v>
      </c>
      <c r="I157" s="140">
        <v>5765.22</v>
      </c>
      <c r="J157" s="141">
        <f t="shared" si="9"/>
        <v>7206.5300000000007</v>
      </c>
      <c r="K157" s="142"/>
      <c r="L157" s="142"/>
      <c r="M157" s="142"/>
      <c r="N157" s="142"/>
      <c r="O157" s="142"/>
      <c r="P157" s="142"/>
      <c r="Q157" s="142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</row>
    <row r="158" spans="1:30" s="106" customFormat="1" x14ac:dyDescent="0.2">
      <c r="A158" s="81" t="s">
        <v>205</v>
      </c>
      <c r="B158" s="48" t="s">
        <v>31</v>
      </c>
      <c r="C158" s="48" t="s">
        <v>186</v>
      </c>
      <c r="D158" s="48" t="s">
        <v>190</v>
      </c>
      <c r="E158" s="143">
        <v>1</v>
      </c>
      <c r="F158" s="81" t="s">
        <v>268</v>
      </c>
      <c r="G158" s="136">
        <v>0</v>
      </c>
      <c r="H158" s="136">
        <v>1441.31</v>
      </c>
      <c r="I158" s="136">
        <v>5765.22</v>
      </c>
      <c r="J158" s="137">
        <f t="shared" si="9"/>
        <v>7206.5300000000007</v>
      </c>
      <c r="K158" s="138"/>
      <c r="L158" s="138"/>
      <c r="M158" s="138"/>
      <c r="N158" s="138"/>
      <c r="O158" s="138"/>
      <c r="P158" s="138"/>
      <c r="Q158" s="138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s="106" customFormat="1" x14ac:dyDescent="0.2">
      <c r="A159" s="107" t="s">
        <v>639</v>
      </c>
      <c r="B159" s="67" t="s">
        <v>31</v>
      </c>
      <c r="C159" s="101" t="s">
        <v>188</v>
      </c>
      <c r="D159" s="67" t="s">
        <v>190</v>
      </c>
      <c r="E159" s="144">
        <v>1</v>
      </c>
      <c r="F159" s="119" t="s">
        <v>638</v>
      </c>
      <c r="G159" s="140">
        <v>0</v>
      </c>
      <c r="H159" s="136">
        <v>1441.31</v>
      </c>
      <c r="I159" s="136">
        <v>5765.22</v>
      </c>
      <c r="J159" s="137">
        <f t="shared" si="9"/>
        <v>7206.5300000000007</v>
      </c>
      <c r="K159" s="142"/>
      <c r="L159" s="142"/>
      <c r="M159" s="142"/>
      <c r="N159" s="142"/>
      <c r="O159" s="142"/>
      <c r="P159" s="142"/>
      <c r="Q159" s="142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</row>
    <row r="160" spans="1:30" s="106" customFormat="1" x14ac:dyDescent="0.2">
      <c r="A160" s="61" t="s">
        <v>205</v>
      </c>
      <c r="B160" s="48" t="s">
        <v>31</v>
      </c>
      <c r="C160" s="179" t="s">
        <v>241</v>
      </c>
      <c r="D160" s="48" t="s">
        <v>190</v>
      </c>
      <c r="E160" s="143">
        <v>1</v>
      </c>
      <c r="F160" s="187" t="s">
        <v>305</v>
      </c>
      <c r="G160" s="136">
        <v>0</v>
      </c>
      <c r="H160" s="136">
        <v>1441.31</v>
      </c>
      <c r="I160" s="136">
        <v>5765.22</v>
      </c>
      <c r="J160" s="137">
        <f t="shared" si="9"/>
        <v>7206.5300000000007</v>
      </c>
      <c r="K160" s="138"/>
      <c r="L160" s="138"/>
      <c r="M160" s="138"/>
      <c r="N160" s="138"/>
      <c r="O160" s="138"/>
      <c r="P160" s="138"/>
      <c r="Q160" s="138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s="106" customFormat="1" x14ac:dyDescent="0.2">
      <c r="A161" s="107" t="s">
        <v>205</v>
      </c>
      <c r="B161" s="67" t="s">
        <v>31</v>
      </c>
      <c r="C161" s="101" t="s">
        <v>185</v>
      </c>
      <c r="D161" s="67" t="s">
        <v>190</v>
      </c>
      <c r="E161" s="144">
        <v>1</v>
      </c>
      <c r="F161" s="119" t="s">
        <v>553</v>
      </c>
      <c r="G161" s="140">
        <v>0</v>
      </c>
      <c r="H161" s="140">
        <v>1441.31</v>
      </c>
      <c r="I161" s="140">
        <v>5765.22</v>
      </c>
      <c r="J161" s="141">
        <f t="shared" si="9"/>
        <v>7206.5300000000007</v>
      </c>
      <c r="K161" s="142"/>
      <c r="L161" s="142"/>
      <c r="M161" s="142"/>
      <c r="N161" s="142"/>
      <c r="O161" s="142"/>
      <c r="P161" s="142"/>
      <c r="Q161" s="142"/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105"/>
    </row>
    <row r="162" spans="1:30" s="106" customFormat="1" x14ac:dyDescent="0.2">
      <c r="A162" s="107" t="s">
        <v>205</v>
      </c>
      <c r="B162" s="67" t="s">
        <v>31</v>
      </c>
      <c r="C162" s="101" t="s">
        <v>186</v>
      </c>
      <c r="D162" s="67" t="s">
        <v>190</v>
      </c>
      <c r="E162" s="144">
        <v>1</v>
      </c>
      <c r="F162" s="119" t="s">
        <v>659</v>
      </c>
      <c r="G162" s="140">
        <v>0</v>
      </c>
      <c r="H162" s="140">
        <v>1441.31</v>
      </c>
      <c r="I162" s="140">
        <v>5765.22</v>
      </c>
      <c r="J162" s="141">
        <f t="shared" si="9"/>
        <v>7206.5300000000007</v>
      </c>
      <c r="K162" s="142"/>
      <c r="L162" s="142"/>
      <c r="M162" s="142"/>
      <c r="N162" s="142"/>
      <c r="O162" s="142"/>
      <c r="P162" s="142"/>
      <c r="Q162" s="142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</row>
    <row r="163" spans="1:30" x14ac:dyDescent="0.2">
      <c r="A163" s="89" t="s">
        <v>192</v>
      </c>
      <c r="B163" s="67" t="s">
        <v>31</v>
      </c>
      <c r="C163" s="68" t="s">
        <v>192</v>
      </c>
      <c r="D163" s="67" t="s">
        <v>192</v>
      </c>
      <c r="E163" s="144">
        <v>1</v>
      </c>
      <c r="F163" s="89" t="s">
        <v>192</v>
      </c>
      <c r="G163" s="140">
        <v>0</v>
      </c>
      <c r="H163" s="140">
        <v>0</v>
      </c>
      <c r="I163" s="140">
        <v>0</v>
      </c>
      <c r="J163" s="141">
        <f t="shared" si="9"/>
        <v>0</v>
      </c>
      <c r="K163" s="142"/>
      <c r="L163" s="142"/>
      <c r="M163" s="142"/>
      <c r="N163" s="142"/>
      <c r="O163" s="142"/>
      <c r="P163" s="142"/>
      <c r="Q163" s="142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</row>
    <row r="164" spans="1:30" s="106" customFormat="1" x14ac:dyDescent="0.2">
      <c r="A164" s="89" t="s">
        <v>192</v>
      </c>
      <c r="B164" s="67" t="s">
        <v>31</v>
      </c>
      <c r="C164" s="68" t="s">
        <v>192</v>
      </c>
      <c r="D164" s="67" t="s">
        <v>192</v>
      </c>
      <c r="E164" s="144">
        <v>1</v>
      </c>
      <c r="F164" s="89" t="s">
        <v>192</v>
      </c>
      <c r="G164" s="140">
        <v>0</v>
      </c>
      <c r="H164" s="140">
        <v>0</v>
      </c>
      <c r="I164" s="140">
        <v>0</v>
      </c>
      <c r="J164" s="141">
        <f t="shared" si="9"/>
        <v>0</v>
      </c>
      <c r="K164" s="142"/>
      <c r="L164" s="142"/>
      <c r="M164" s="142"/>
      <c r="N164" s="142"/>
      <c r="O164" s="142"/>
      <c r="P164" s="142"/>
      <c r="Q164" s="142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5"/>
      <c r="AD164" s="105"/>
    </row>
    <row r="165" spans="1:30" s="106" customFormat="1" x14ac:dyDescent="0.2">
      <c r="A165" s="54" t="s">
        <v>192</v>
      </c>
      <c r="B165" s="48" t="s">
        <v>31</v>
      </c>
      <c r="C165" s="181" t="s">
        <v>192</v>
      </c>
      <c r="D165" s="48" t="s">
        <v>192</v>
      </c>
      <c r="E165" s="143">
        <v>1</v>
      </c>
      <c r="F165" s="189" t="s">
        <v>192</v>
      </c>
      <c r="G165" s="136">
        <v>0</v>
      </c>
      <c r="H165" s="136">
        <v>0</v>
      </c>
      <c r="I165" s="136">
        <v>0</v>
      </c>
      <c r="J165" s="137">
        <f t="shared" si="9"/>
        <v>0</v>
      </c>
      <c r="K165" s="138"/>
      <c r="L165" s="138"/>
      <c r="M165" s="138"/>
      <c r="N165" s="138"/>
      <c r="O165" s="138"/>
      <c r="P165" s="138"/>
      <c r="Q165" s="138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s="106" customFormat="1" x14ac:dyDescent="0.2">
      <c r="A166" s="54" t="s">
        <v>192</v>
      </c>
      <c r="B166" s="48" t="s">
        <v>31</v>
      </c>
      <c r="C166" s="181" t="s">
        <v>192</v>
      </c>
      <c r="D166" s="48" t="s">
        <v>192</v>
      </c>
      <c r="E166" s="143">
        <v>1</v>
      </c>
      <c r="F166" s="189" t="s">
        <v>192</v>
      </c>
      <c r="G166" s="136">
        <v>0</v>
      </c>
      <c r="H166" s="136">
        <v>0</v>
      </c>
      <c r="I166" s="136">
        <v>0</v>
      </c>
      <c r="J166" s="137">
        <f t="shared" ref="J166:J197" si="10">SUM(G166:I166)</f>
        <v>0</v>
      </c>
      <c r="K166" s="138"/>
      <c r="L166" s="138"/>
      <c r="M166" s="138"/>
      <c r="N166" s="138"/>
      <c r="O166" s="138"/>
      <c r="P166" s="138"/>
      <c r="Q166" s="138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s="106" customFormat="1" x14ac:dyDescent="0.2">
      <c r="A167" s="54" t="s">
        <v>192</v>
      </c>
      <c r="B167" s="48" t="s">
        <v>31</v>
      </c>
      <c r="C167" s="181" t="s">
        <v>192</v>
      </c>
      <c r="D167" s="48" t="s">
        <v>192</v>
      </c>
      <c r="E167" s="143">
        <v>1</v>
      </c>
      <c r="F167" s="194" t="s">
        <v>192</v>
      </c>
      <c r="G167" s="136">
        <v>0</v>
      </c>
      <c r="H167" s="136">
        <v>0</v>
      </c>
      <c r="I167" s="136">
        <v>0</v>
      </c>
      <c r="J167" s="137">
        <f t="shared" si="10"/>
        <v>0</v>
      </c>
      <c r="K167" s="138"/>
      <c r="L167" s="138"/>
      <c r="M167" s="138"/>
      <c r="N167" s="138"/>
      <c r="O167" s="138"/>
      <c r="P167" s="138"/>
      <c r="Q167" s="138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s="106" customFormat="1" x14ac:dyDescent="0.2">
      <c r="A168" s="54" t="s">
        <v>192</v>
      </c>
      <c r="B168" s="48" t="s">
        <v>31</v>
      </c>
      <c r="C168" s="181" t="s">
        <v>192</v>
      </c>
      <c r="D168" s="48" t="s">
        <v>192</v>
      </c>
      <c r="E168" s="143">
        <v>1</v>
      </c>
      <c r="F168" s="189" t="s">
        <v>192</v>
      </c>
      <c r="G168" s="136">
        <v>0</v>
      </c>
      <c r="H168" s="136">
        <v>0</v>
      </c>
      <c r="I168" s="136">
        <v>0</v>
      </c>
      <c r="J168" s="137">
        <f t="shared" si="10"/>
        <v>0</v>
      </c>
      <c r="K168" s="138"/>
      <c r="L168" s="138"/>
      <c r="M168" s="138"/>
      <c r="N168" s="138"/>
      <c r="O168" s="138"/>
      <c r="P168" s="138"/>
      <c r="Q168" s="138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s="106" customFormat="1" x14ac:dyDescent="0.2">
      <c r="A169" s="54" t="s">
        <v>192</v>
      </c>
      <c r="B169" s="48" t="s">
        <v>31</v>
      </c>
      <c r="C169" s="181" t="s">
        <v>192</v>
      </c>
      <c r="D169" s="48" t="s">
        <v>192</v>
      </c>
      <c r="E169" s="143">
        <v>1</v>
      </c>
      <c r="F169" s="189" t="s">
        <v>192</v>
      </c>
      <c r="G169" s="136">
        <v>0</v>
      </c>
      <c r="H169" s="136">
        <v>0</v>
      </c>
      <c r="I169" s="136">
        <v>0</v>
      </c>
      <c r="J169" s="137">
        <f t="shared" si="10"/>
        <v>0</v>
      </c>
      <c r="K169" s="138"/>
      <c r="L169" s="138"/>
      <c r="M169" s="138"/>
      <c r="N169" s="138"/>
      <c r="O169" s="138"/>
      <c r="P169" s="138"/>
      <c r="Q169" s="13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54" t="s">
        <v>192</v>
      </c>
      <c r="B170" s="48" t="s">
        <v>31</v>
      </c>
      <c r="C170" s="181" t="s">
        <v>192</v>
      </c>
      <c r="D170" s="48" t="s">
        <v>192</v>
      </c>
      <c r="E170" s="143">
        <v>1</v>
      </c>
      <c r="F170" s="189" t="s">
        <v>192</v>
      </c>
      <c r="G170" s="136">
        <v>0</v>
      </c>
      <c r="H170" s="136">
        <v>0</v>
      </c>
      <c r="I170" s="136">
        <v>0</v>
      </c>
      <c r="J170" s="137">
        <f t="shared" si="10"/>
        <v>0</v>
      </c>
      <c r="K170" s="138"/>
      <c r="L170" s="138"/>
      <c r="M170" s="138"/>
      <c r="N170" s="138"/>
      <c r="O170" s="138"/>
      <c r="P170" s="138"/>
      <c r="Q170" s="138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x14ac:dyDescent="0.2">
      <c r="A171" s="54" t="s">
        <v>192</v>
      </c>
      <c r="B171" s="48" t="s">
        <v>31</v>
      </c>
      <c r="C171" s="181" t="s">
        <v>192</v>
      </c>
      <c r="D171" s="48" t="s">
        <v>192</v>
      </c>
      <c r="E171" s="143">
        <v>1</v>
      </c>
      <c r="F171" s="189" t="s">
        <v>192</v>
      </c>
      <c r="G171" s="136">
        <v>0</v>
      </c>
      <c r="H171" s="136">
        <v>0</v>
      </c>
      <c r="I171" s="136">
        <v>0</v>
      </c>
      <c r="J171" s="137">
        <f t="shared" si="10"/>
        <v>0</v>
      </c>
      <c r="K171" s="138"/>
      <c r="L171" s="138"/>
      <c r="M171" s="138"/>
      <c r="N171" s="138"/>
      <c r="O171" s="138"/>
      <c r="P171" s="138"/>
      <c r="Q171" s="138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x14ac:dyDescent="0.2">
      <c r="A172" s="54" t="s">
        <v>192</v>
      </c>
      <c r="B172" s="48" t="s">
        <v>31</v>
      </c>
      <c r="C172" s="181" t="s">
        <v>192</v>
      </c>
      <c r="D172" s="48" t="s">
        <v>192</v>
      </c>
      <c r="E172" s="143">
        <v>1</v>
      </c>
      <c r="F172" s="189" t="s">
        <v>192</v>
      </c>
      <c r="G172" s="136">
        <v>0</v>
      </c>
      <c r="H172" s="136">
        <v>0</v>
      </c>
      <c r="I172" s="136">
        <v>0</v>
      </c>
      <c r="J172" s="137">
        <f t="shared" si="10"/>
        <v>0</v>
      </c>
      <c r="K172" s="138"/>
      <c r="L172" s="138"/>
      <c r="M172" s="138"/>
      <c r="N172" s="138"/>
      <c r="O172" s="138"/>
      <c r="P172" s="138"/>
      <c r="Q172" s="13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x14ac:dyDescent="0.2">
      <c r="A173" s="54" t="s">
        <v>192</v>
      </c>
      <c r="B173" s="48" t="s">
        <v>31</v>
      </c>
      <c r="C173" s="181" t="s">
        <v>192</v>
      </c>
      <c r="D173" s="48" t="s">
        <v>192</v>
      </c>
      <c r="E173" s="143">
        <v>1</v>
      </c>
      <c r="F173" s="189" t="s">
        <v>192</v>
      </c>
      <c r="G173" s="136">
        <v>0</v>
      </c>
      <c r="H173" s="136">
        <v>0</v>
      </c>
      <c r="I173" s="136">
        <v>0</v>
      </c>
      <c r="J173" s="137">
        <f t="shared" si="10"/>
        <v>0</v>
      </c>
      <c r="K173" s="138"/>
      <c r="L173" s="138"/>
      <c r="M173" s="138"/>
      <c r="N173" s="138"/>
      <c r="O173" s="138"/>
      <c r="P173" s="138"/>
      <c r="Q173" s="138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x14ac:dyDescent="0.2">
      <c r="A174" s="62" t="s">
        <v>192</v>
      </c>
      <c r="B174" s="48" t="s">
        <v>31</v>
      </c>
      <c r="C174" s="181" t="s">
        <v>192</v>
      </c>
      <c r="D174" s="48" t="s">
        <v>192</v>
      </c>
      <c r="E174" s="143">
        <v>1</v>
      </c>
      <c r="F174" s="189" t="s">
        <v>192</v>
      </c>
      <c r="G174" s="136">
        <v>0</v>
      </c>
      <c r="H174" s="136">
        <v>0</v>
      </c>
      <c r="I174" s="136">
        <v>0</v>
      </c>
      <c r="J174" s="137">
        <f t="shared" si="10"/>
        <v>0</v>
      </c>
      <c r="K174" s="138"/>
      <c r="L174" s="138"/>
      <c r="M174" s="138"/>
      <c r="N174" s="138"/>
      <c r="O174" s="138"/>
      <c r="P174" s="138"/>
      <c r="Q174" s="138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1:30" s="106" customFormat="1" x14ac:dyDescent="0.2">
      <c r="A175" s="117" t="s">
        <v>192</v>
      </c>
      <c r="B175" s="67" t="s">
        <v>31</v>
      </c>
      <c r="C175" s="180" t="s">
        <v>192</v>
      </c>
      <c r="D175" s="67" t="s">
        <v>192</v>
      </c>
      <c r="E175" s="144">
        <v>1</v>
      </c>
      <c r="F175" s="188" t="s">
        <v>192</v>
      </c>
      <c r="G175" s="140">
        <v>0</v>
      </c>
      <c r="H175" s="140">
        <v>0</v>
      </c>
      <c r="I175" s="140">
        <v>0</v>
      </c>
      <c r="J175" s="141">
        <f t="shared" si="10"/>
        <v>0</v>
      </c>
      <c r="K175" s="142"/>
      <c r="L175" s="142"/>
      <c r="M175" s="142"/>
      <c r="N175" s="142"/>
      <c r="O175" s="142"/>
      <c r="P175" s="142"/>
      <c r="Q175" s="142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</row>
    <row r="176" spans="1:30" s="106" customFormat="1" x14ac:dyDescent="0.2">
      <c r="A176" s="117" t="s">
        <v>192</v>
      </c>
      <c r="B176" s="67" t="s">
        <v>31</v>
      </c>
      <c r="C176" s="180" t="s">
        <v>192</v>
      </c>
      <c r="D176" s="67" t="s">
        <v>192</v>
      </c>
      <c r="E176" s="144">
        <v>1</v>
      </c>
      <c r="F176" s="188" t="s">
        <v>192</v>
      </c>
      <c r="G176" s="140">
        <v>0</v>
      </c>
      <c r="H176" s="140">
        <v>0</v>
      </c>
      <c r="I176" s="140">
        <v>0</v>
      </c>
      <c r="J176" s="141">
        <f t="shared" si="10"/>
        <v>0</v>
      </c>
      <c r="K176" s="142"/>
      <c r="L176" s="142"/>
      <c r="M176" s="142"/>
      <c r="N176" s="142"/>
      <c r="O176" s="142"/>
      <c r="P176" s="142"/>
      <c r="Q176" s="142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</row>
    <row r="177" spans="1:30" s="106" customFormat="1" x14ac:dyDescent="0.2">
      <c r="A177" s="117" t="s">
        <v>192</v>
      </c>
      <c r="B177" s="67" t="s">
        <v>31</v>
      </c>
      <c r="C177" s="180" t="s">
        <v>192</v>
      </c>
      <c r="D177" s="67" t="s">
        <v>192</v>
      </c>
      <c r="E177" s="144">
        <v>1</v>
      </c>
      <c r="F177" s="188" t="s">
        <v>192</v>
      </c>
      <c r="G177" s="140">
        <v>0</v>
      </c>
      <c r="H177" s="140">
        <v>0</v>
      </c>
      <c r="I177" s="140">
        <v>0</v>
      </c>
      <c r="J177" s="141">
        <f t="shared" si="10"/>
        <v>0</v>
      </c>
      <c r="K177" s="142"/>
      <c r="L177" s="142"/>
      <c r="M177" s="142"/>
      <c r="N177" s="142"/>
      <c r="O177" s="142"/>
      <c r="P177" s="142"/>
      <c r="Q177" s="142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s="106" customFormat="1" x14ac:dyDescent="0.2">
      <c r="A178" s="117" t="s">
        <v>192</v>
      </c>
      <c r="B178" s="67" t="s">
        <v>31</v>
      </c>
      <c r="C178" s="180" t="s">
        <v>192</v>
      </c>
      <c r="D178" s="67" t="s">
        <v>192</v>
      </c>
      <c r="E178" s="144">
        <v>1</v>
      </c>
      <c r="F178" s="188" t="s">
        <v>192</v>
      </c>
      <c r="G178" s="140">
        <v>0</v>
      </c>
      <c r="H178" s="140">
        <v>0</v>
      </c>
      <c r="I178" s="140">
        <v>0</v>
      </c>
      <c r="J178" s="141">
        <f t="shared" si="10"/>
        <v>0</v>
      </c>
      <c r="K178" s="142"/>
      <c r="L178" s="142"/>
      <c r="M178" s="142"/>
      <c r="N178" s="142"/>
      <c r="O178" s="142"/>
      <c r="P178" s="142"/>
      <c r="Q178" s="142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s="106" customFormat="1" x14ac:dyDescent="0.2">
      <c r="A179" s="117" t="s">
        <v>192</v>
      </c>
      <c r="B179" s="67" t="s">
        <v>31</v>
      </c>
      <c r="C179" s="180" t="s">
        <v>192</v>
      </c>
      <c r="D179" s="67" t="s">
        <v>192</v>
      </c>
      <c r="E179" s="144">
        <v>1</v>
      </c>
      <c r="F179" s="188" t="s">
        <v>192</v>
      </c>
      <c r="G179" s="140">
        <v>0</v>
      </c>
      <c r="H179" s="140">
        <v>0</v>
      </c>
      <c r="I179" s="140">
        <v>0</v>
      </c>
      <c r="J179" s="141">
        <f t="shared" si="10"/>
        <v>0</v>
      </c>
      <c r="K179" s="142"/>
      <c r="L179" s="142"/>
      <c r="M179" s="142"/>
      <c r="N179" s="142"/>
      <c r="O179" s="142"/>
      <c r="P179" s="142"/>
      <c r="Q179" s="142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</row>
    <row r="180" spans="1:30" s="106" customFormat="1" x14ac:dyDescent="0.2">
      <c r="A180" s="117" t="s">
        <v>192</v>
      </c>
      <c r="B180" s="67" t="s">
        <v>31</v>
      </c>
      <c r="C180" s="123" t="s">
        <v>192</v>
      </c>
      <c r="D180" s="67" t="s">
        <v>192</v>
      </c>
      <c r="E180" s="144">
        <v>1</v>
      </c>
      <c r="F180" s="115" t="s">
        <v>192</v>
      </c>
      <c r="G180" s="140">
        <v>0</v>
      </c>
      <c r="H180" s="140">
        <v>0</v>
      </c>
      <c r="I180" s="140">
        <v>0</v>
      </c>
      <c r="J180" s="141">
        <f t="shared" si="10"/>
        <v>0</v>
      </c>
      <c r="K180" s="142"/>
      <c r="L180" s="142"/>
      <c r="M180" s="142"/>
      <c r="N180" s="142"/>
      <c r="O180" s="142"/>
      <c r="P180" s="142"/>
      <c r="Q180" s="142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s="106" customFormat="1" x14ac:dyDescent="0.2">
      <c r="A181" s="117" t="s">
        <v>192</v>
      </c>
      <c r="B181" s="67" t="s">
        <v>31</v>
      </c>
      <c r="C181" s="123" t="s">
        <v>192</v>
      </c>
      <c r="D181" s="67" t="s">
        <v>192</v>
      </c>
      <c r="E181" s="144">
        <v>1</v>
      </c>
      <c r="F181" s="115" t="s">
        <v>192</v>
      </c>
      <c r="G181" s="140">
        <v>0</v>
      </c>
      <c r="H181" s="140">
        <v>0</v>
      </c>
      <c r="I181" s="140">
        <v>0</v>
      </c>
      <c r="J181" s="141">
        <f t="shared" si="10"/>
        <v>0</v>
      </c>
      <c r="K181" s="142"/>
      <c r="L181" s="142"/>
      <c r="M181" s="142"/>
      <c r="N181" s="142"/>
      <c r="O181" s="142"/>
      <c r="P181" s="142"/>
      <c r="Q181" s="142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17" t="s">
        <v>192</v>
      </c>
      <c r="B182" s="67" t="s">
        <v>31</v>
      </c>
      <c r="C182" s="123" t="s">
        <v>192</v>
      </c>
      <c r="D182" s="67" t="s">
        <v>192</v>
      </c>
      <c r="E182" s="144">
        <v>1</v>
      </c>
      <c r="F182" s="115" t="s">
        <v>192</v>
      </c>
      <c r="G182" s="140">
        <v>0</v>
      </c>
      <c r="H182" s="140">
        <v>0</v>
      </c>
      <c r="I182" s="140">
        <v>0</v>
      </c>
      <c r="J182" s="141">
        <f t="shared" si="10"/>
        <v>0</v>
      </c>
      <c r="K182" s="142"/>
      <c r="L182" s="142"/>
      <c r="M182" s="142"/>
      <c r="N182" s="142"/>
      <c r="O182" s="142"/>
      <c r="P182" s="142"/>
      <c r="Q182" s="142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17" t="s">
        <v>192</v>
      </c>
      <c r="B183" s="67" t="s">
        <v>31</v>
      </c>
      <c r="C183" s="123" t="s">
        <v>192</v>
      </c>
      <c r="D183" s="67" t="s">
        <v>192</v>
      </c>
      <c r="E183" s="144">
        <v>1</v>
      </c>
      <c r="F183" s="115" t="s">
        <v>192</v>
      </c>
      <c r="G183" s="140">
        <v>0</v>
      </c>
      <c r="H183" s="140">
        <v>0</v>
      </c>
      <c r="I183" s="140">
        <v>0</v>
      </c>
      <c r="J183" s="141">
        <f t="shared" si="10"/>
        <v>0</v>
      </c>
      <c r="K183" s="142"/>
      <c r="L183" s="142"/>
      <c r="M183" s="142"/>
      <c r="N183" s="142"/>
      <c r="O183" s="142"/>
      <c r="P183" s="142"/>
      <c r="Q183" s="142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17" t="s">
        <v>192</v>
      </c>
      <c r="B184" s="67" t="s">
        <v>31</v>
      </c>
      <c r="C184" s="123" t="s">
        <v>192</v>
      </c>
      <c r="D184" s="67" t="s">
        <v>192</v>
      </c>
      <c r="E184" s="144">
        <v>1</v>
      </c>
      <c r="F184" s="115" t="s">
        <v>192</v>
      </c>
      <c r="G184" s="140">
        <v>0</v>
      </c>
      <c r="H184" s="140">
        <v>0</v>
      </c>
      <c r="I184" s="140">
        <v>0</v>
      </c>
      <c r="J184" s="141">
        <f t="shared" si="10"/>
        <v>0</v>
      </c>
      <c r="K184" s="142"/>
      <c r="L184" s="142"/>
      <c r="M184" s="142"/>
      <c r="N184" s="142"/>
      <c r="O184" s="142"/>
      <c r="P184" s="142"/>
      <c r="Q184" s="14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62" t="s">
        <v>192</v>
      </c>
      <c r="B185" s="48" t="s">
        <v>31</v>
      </c>
      <c r="C185" s="66" t="s">
        <v>192</v>
      </c>
      <c r="D185" s="48" t="s">
        <v>192</v>
      </c>
      <c r="E185" s="143">
        <v>1</v>
      </c>
      <c r="F185" s="64" t="s">
        <v>192</v>
      </c>
      <c r="G185" s="136">
        <v>0</v>
      </c>
      <c r="H185" s="136">
        <v>0</v>
      </c>
      <c r="I185" s="136">
        <v>0</v>
      </c>
      <c r="J185" s="137">
        <f t="shared" si="10"/>
        <v>0</v>
      </c>
      <c r="K185" s="138"/>
      <c r="L185" s="138"/>
      <c r="M185" s="138"/>
      <c r="N185" s="138"/>
      <c r="O185" s="138"/>
      <c r="P185" s="138"/>
      <c r="Q185" s="138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s="106" customFormat="1" x14ac:dyDescent="0.2">
      <c r="A186" s="62" t="s">
        <v>192</v>
      </c>
      <c r="B186" s="48" t="s">
        <v>31</v>
      </c>
      <c r="C186" s="66" t="s">
        <v>192</v>
      </c>
      <c r="D186" s="48" t="s">
        <v>192</v>
      </c>
      <c r="E186" s="143">
        <v>1</v>
      </c>
      <c r="F186" s="64" t="s">
        <v>192</v>
      </c>
      <c r="G186" s="136">
        <v>0</v>
      </c>
      <c r="H186" s="136">
        <v>0</v>
      </c>
      <c r="I186" s="136">
        <v>0</v>
      </c>
      <c r="J186" s="137">
        <f t="shared" si="10"/>
        <v>0</v>
      </c>
      <c r="K186" s="138"/>
      <c r="L186" s="138"/>
      <c r="M186" s="138"/>
      <c r="N186" s="138"/>
      <c r="O186" s="138"/>
      <c r="P186" s="138"/>
      <c r="Q186" s="138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 spans="1:30" s="106" customFormat="1" x14ac:dyDescent="0.2">
      <c r="A187" s="117" t="s">
        <v>192</v>
      </c>
      <c r="B187" s="67" t="s">
        <v>31</v>
      </c>
      <c r="C187" s="123" t="s">
        <v>192</v>
      </c>
      <c r="D187" s="67" t="s">
        <v>192</v>
      </c>
      <c r="E187" s="144">
        <v>1</v>
      </c>
      <c r="F187" s="115" t="s">
        <v>192</v>
      </c>
      <c r="G187" s="140">
        <v>0</v>
      </c>
      <c r="H187" s="140">
        <v>0</v>
      </c>
      <c r="I187" s="140">
        <v>0</v>
      </c>
      <c r="J187" s="141">
        <f t="shared" si="10"/>
        <v>0</v>
      </c>
      <c r="K187" s="142"/>
      <c r="L187" s="142"/>
      <c r="M187" s="142"/>
      <c r="N187" s="142"/>
      <c r="O187" s="142"/>
      <c r="P187" s="142"/>
      <c r="Q187" s="142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</row>
    <row r="188" spans="1:30" s="106" customFormat="1" x14ac:dyDescent="0.2">
      <c r="A188" s="117" t="s">
        <v>192</v>
      </c>
      <c r="B188" s="67" t="s">
        <v>31</v>
      </c>
      <c r="C188" s="123" t="s">
        <v>192</v>
      </c>
      <c r="D188" s="67" t="s">
        <v>192</v>
      </c>
      <c r="E188" s="144">
        <v>1</v>
      </c>
      <c r="F188" s="115" t="s">
        <v>192</v>
      </c>
      <c r="G188" s="140">
        <v>0</v>
      </c>
      <c r="H188" s="140">
        <v>0</v>
      </c>
      <c r="I188" s="140">
        <v>0</v>
      </c>
      <c r="J188" s="141">
        <f t="shared" si="10"/>
        <v>0</v>
      </c>
      <c r="K188" s="142"/>
      <c r="L188" s="142"/>
      <c r="M188" s="142"/>
      <c r="N188" s="142"/>
      <c r="O188" s="142"/>
      <c r="P188" s="142"/>
      <c r="Q188" s="142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</row>
    <row r="189" spans="1:30" x14ac:dyDescent="0.2">
      <c r="A189" s="117" t="s">
        <v>192</v>
      </c>
      <c r="B189" s="67" t="s">
        <v>31</v>
      </c>
      <c r="C189" s="123" t="s">
        <v>192</v>
      </c>
      <c r="D189" s="67" t="s">
        <v>192</v>
      </c>
      <c r="E189" s="144">
        <v>1</v>
      </c>
      <c r="F189" s="115" t="s">
        <v>192</v>
      </c>
      <c r="G189" s="140">
        <v>0</v>
      </c>
      <c r="H189" s="140">
        <v>0</v>
      </c>
      <c r="I189" s="140">
        <v>0</v>
      </c>
      <c r="J189" s="141">
        <f t="shared" si="10"/>
        <v>0</v>
      </c>
      <c r="K189" s="142"/>
      <c r="L189" s="142"/>
      <c r="M189" s="142"/>
      <c r="N189" s="142"/>
      <c r="O189" s="142"/>
      <c r="P189" s="142"/>
      <c r="Q189" s="142"/>
      <c r="R189" s="105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</row>
    <row r="190" spans="1:30" x14ac:dyDescent="0.2">
      <c r="A190" s="117" t="s">
        <v>192</v>
      </c>
      <c r="B190" s="67" t="s">
        <v>31</v>
      </c>
      <c r="C190" s="123" t="s">
        <v>192</v>
      </c>
      <c r="D190" s="67" t="s">
        <v>192</v>
      </c>
      <c r="E190" s="144">
        <v>1</v>
      </c>
      <c r="F190" s="115" t="s">
        <v>192</v>
      </c>
      <c r="G190" s="140">
        <v>0</v>
      </c>
      <c r="H190" s="140">
        <v>0</v>
      </c>
      <c r="I190" s="140">
        <v>0</v>
      </c>
      <c r="J190" s="141">
        <f t="shared" si="10"/>
        <v>0</v>
      </c>
      <c r="K190" s="142"/>
      <c r="L190" s="142"/>
      <c r="M190" s="142"/>
      <c r="N190" s="142"/>
      <c r="O190" s="142"/>
      <c r="P190" s="142"/>
      <c r="Q190" s="142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</row>
    <row r="191" spans="1:30" x14ac:dyDescent="0.2">
      <c r="A191" s="117" t="s">
        <v>192</v>
      </c>
      <c r="B191" s="67" t="s">
        <v>31</v>
      </c>
      <c r="C191" s="123" t="s">
        <v>192</v>
      </c>
      <c r="D191" s="67" t="s">
        <v>192</v>
      </c>
      <c r="E191" s="144">
        <v>1</v>
      </c>
      <c r="F191" s="115" t="s">
        <v>192</v>
      </c>
      <c r="G191" s="140">
        <v>0</v>
      </c>
      <c r="H191" s="140">
        <v>0</v>
      </c>
      <c r="I191" s="140">
        <v>0</v>
      </c>
      <c r="J191" s="141">
        <f t="shared" si="10"/>
        <v>0</v>
      </c>
      <c r="K191" s="142"/>
      <c r="L191" s="142"/>
      <c r="M191" s="142"/>
      <c r="N191" s="142"/>
      <c r="O191" s="142"/>
      <c r="P191" s="142"/>
      <c r="Q191" s="142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</row>
    <row r="192" spans="1:30" x14ac:dyDescent="0.2">
      <c r="A192" s="117" t="s">
        <v>192</v>
      </c>
      <c r="B192" s="67" t="s">
        <v>31</v>
      </c>
      <c r="C192" s="123" t="s">
        <v>192</v>
      </c>
      <c r="D192" s="67" t="s">
        <v>192</v>
      </c>
      <c r="E192" s="144">
        <v>1</v>
      </c>
      <c r="F192" s="115" t="s">
        <v>192</v>
      </c>
      <c r="G192" s="140">
        <v>0</v>
      </c>
      <c r="H192" s="140">
        <v>0</v>
      </c>
      <c r="I192" s="140">
        <v>0</v>
      </c>
      <c r="J192" s="141">
        <f t="shared" si="10"/>
        <v>0</v>
      </c>
      <c r="K192" s="142"/>
      <c r="L192" s="142"/>
      <c r="M192" s="142"/>
      <c r="N192" s="142"/>
      <c r="O192" s="142"/>
      <c r="P192" s="142"/>
      <c r="Q192" s="142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</row>
    <row r="193" spans="1:30" x14ac:dyDescent="0.2">
      <c r="A193" s="117" t="s">
        <v>192</v>
      </c>
      <c r="B193" s="67" t="s">
        <v>31</v>
      </c>
      <c r="C193" s="123" t="s">
        <v>192</v>
      </c>
      <c r="D193" s="67" t="s">
        <v>192</v>
      </c>
      <c r="E193" s="144">
        <v>1</v>
      </c>
      <c r="F193" s="115" t="s">
        <v>192</v>
      </c>
      <c r="G193" s="140">
        <v>0</v>
      </c>
      <c r="H193" s="140">
        <v>0</v>
      </c>
      <c r="I193" s="140">
        <v>0</v>
      </c>
      <c r="J193" s="141">
        <f t="shared" si="10"/>
        <v>0</v>
      </c>
      <c r="K193" s="142"/>
      <c r="L193" s="142"/>
      <c r="M193" s="142"/>
      <c r="N193" s="142"/>
      <c r="O193" s="142"/>
      <c r="P193" s="142"/>
      <c r="Q193" s="142"/>
      <c r="R193" s="105"/>
      <c r="S193" s="105"/>
      <c r="T193" s="105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105"/>
    </row>
    <row r="194" spans="1:30" x14ac:dyDescent="0.2">
      <c r="A194" s="117" t="s">
        <v>192</v>
      </c>
      <c r="B194" s="67" t="s">
        <v>31</v>
      </c>
      <c r="C194" s="123" t="s">
        <v>192</v>
      </c>
      <c r="D194" s="67" t="s">
        <v>192</v>
      </c>
      <c r="E194" s="144">
        <v>1</v>
      </c>
      <c r="F194" s="115" t="s">
        <v>192</v>
      </c>
      <c r="G194" s="140">
        <v>0</v>
      </c>
      <c r="H194" s="140">
        <v>0</v>
      </c>
      <c r="I194" s="140">
        <v>0</v>
      </c>
      <c r="J194" s="141">
        <f t="shared" si="10"/>
        <v>0</v>
      </c>
      <c r="K194" s="142"/>
      <c r="L194" s="142"/>
      <c r="M194" s="142"/>
      <c r="N194" s="142"/>
      <c r="O194" s="142"/>
      <c r="P194" s="142"/>
      <c r="Q194" s="142"/>
      <c r="R194" s="105"/>
      <c r="S194" s="105"/>
      <c r="T194" s="105"/>
      <c r="U194" s="105"/>
      <c r="V194" s="105"/>
      <c r="W194" s="105"/>
      <c r="X194" s="105"/>
      <c r="Y194" s="105"/>
      <c r="Z194" s="105"/>
      <c r="AA194" s="105"/>
      <c r="AB194" s="105"/>
      <c r="AC194" s="105"/>
      <c r="AD194" s="105"/>
    </row>
    <row r="195" spans="1:30" x14ac:dyDescent="0.2">
      <c r="A195" s="117" t="s">
        <v>192</v>
      </c>
      <c r="B195" s="67" t="s">
        <v>31</v>
      </c>
      <c r="C195" s="123" t="s">
        <v>192</v>
      </c>
      <c r="D195" s="67" t="s">
        <v>192</v>
      </c>
      <c r="E195" s="144">
        <v>1</v>
      </c>
      <c r="F195" s="115" t="s">
        <v>192</v>
      </c>
      <c r="G195" s="140">
        <v>0</v>
      </c>
      <c r="H195" s="140">
        <v>0</v>
      </c>
      <c r="I195" s="140">
        <v>0</v>
      </c>
      <c r="J195" s="141">
        <f t="shared" si="10"/>
        <v>0</v>
      </c>
      <c r="K195" s="142"/>
      <c r="L195" s="142"/>
      <c r="M195" s="142"/>
      <c r="N195" s="142"/>
      <c r="O195" s="142"/>
      <c r="P195" s="142"/>
      <c r="Q195" s="142"/>
      <c r="R195" s="105"/>
      <c r="S195" s="105"/>
      <c r="T195" s="105"/>
      <c r="U195" s="105"/>
      <c r="V195" s="105"/>
      <c r="W195" s="105"/>
      <c r="X195" s="105"/>
      <c r="Y195" s="105"/>
      <c r="Z195" s="105"/>
      <c r="AA195" s="105"/>
      <c r="AB195" s="105"/>
      <c r="AC195" s="105"/>
      <c r="AD195" s="105"/>
    </row>
    <row r="196" spans="1:30" x14ac:dyDescent="0.2">
      <c r="A196" s="117" t="s">
        <v>192</v>
      </c>
      <c r="B196" s="67" t="s">
        <v>31</v>
      </c>
      <c r="C196" s="123" t="s">
        <v>192</v>
      </c>
      <c r="D196" s="67" t="s">
        <v>192</v>
      </c>
      <c r="E196" s="144">
        <v>1</v>
      </c>
      <c r="F196" s="115" t="s">
        <v>192</v>
      </c>
      <c r="G196" s="140">
        <v>0</v>
      </c>
      <c r="H196" s="140">
        <v>0</v>
      </c>
      <c r="I196" s="140">
        <v>0</v>
      </c>
      <c r="J196" s="141">
        <f t="shared" si="10"/>
        <v>0</v>
      </c>
      <c r="K196" s="142"/>
      <c r="L196" s="142"/>
      <c r="M196" s="142"/>
      <c r="N196" s="142"/>
      <c r="O196" s="142"/>
      <c r="P196" s="142"/>
      <c r="Q196" s="142"/>
      <c r="R196" s="105"/>
      <c r="S196" s="105"/>
      <c r="T196" s="105"/>
      <c r="U196" s="105"/>
      <c r="V196" s="105"/>
      <c r="W196" s="105"/>
      <c r="X196" s="105"/>
      <c r="Y196" s="105"/>
      <c r="Z196" s="105"/>
      <c r="AA196" s="105"/>
      <c r="AB196" s="105"/>
      <c r="AC196" s="105"/>
      <c r="AD196" s="105"/>
    </row>
    <row r="197" spans="1:30" x14ac:dyDescent="0.2">
      <c r="A197" s="117" t="s">
        <v>192</v>
      </c>
      <c r="B197" s="67" t="s">
        <v>31</v>
      </c>
      <c r="C197" s="123" t="s">
        <v>192</v>
      </c>
      <c r="D197" s="67" t="s">
        <v>192</v>
      </c>
      <c r="E197" s="144">
        <v>1</v>
      </c>
      <c r="F197" s="115" t="s">
        <v>192</v>
      </c>
      <c r="G197" s="140">
        <v>0</v>
      </c>
      <c r="H197" s="140">
        <v>0</v>
      </c>
      <c r="I197" s="140">
        <v>0</v>
      </c>
      <c r="J197" s="141">
        <f t="shared" si="10"/>
        <v>0</v>
      </c>
      <c r="K197" s="142"/>
      <c r="L197" s="142"/>
      <c r="M197" s="142"/>
      <c r="N197" s="142"/>
      <c r="O197" s="142"/>
      <c r="P197" s="142"/>
      <c r="Q197" s="142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</row>
    <row r="198" spans="1:30" x14ac:dyDescent="0.2">
      <c r="A198" s="117" t="s">
        <v>192</v>
      </c>
      <c r="B198" s="67" t="s">
        <v>31</v>
      </c>
      <c r="C198" s="123" t="s">
        <v>192</v>
      </c>
      <c r="D198" s="67" t="s">
        <v>192</v>
      </c>
      <c r="E198" s="144">
        <v>1</v>
      </c>
      <c r="F198" s="115" t="s">
        <v>192</v>
      </c>
      <c r="G198" s="140">
        <v>0</v>
      </c>
      <c r="H198" s="140">
        <v>0</v>
      </c>
      <c r="I198" s="140">
        <v>0</v>
      </c>
      <c r="J198" s="141">
        <f t="shared" ref="J198:J229" si="11">SUM(G198:I198)</f>
        <v>0</v>
      </c>
      <c r="K198" s="142"/>
      <c r="L198" s="142"/>
      <c r="M198" s="142"/>
      <c r="N198" s="142"/>
      <c r="O198" s="142"/>
      <c r="P198" s="142"/>
      <c r="Q198" s="142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</row>
    <row r="199" spans="1:30" x14ac:dyDescent="0.2">
      <c r="A199" s="117" t="s">
        <v>192</v>
      </c>
      <c r="B199" s="67" t="s">
        <v>31</v>
      </c>
      <c r="C199" s="123" t="s">
        <v>192</v>
      </c>
      <c r="D199" s="67" t="s">
        <v>192</v>
      </c>
      <c r="E199" s="144">
        <v>1</v>
      </c>
      <c r="F199" s="115" t="s">
        <v>192</v>
      </c>
      <c r="G199" s="140">
        <v>0</v>
      </c>
      <c r="H199" s="140">
        <v>0</v>
      </c>
      <c r="I199" s="140">
        <v>0</v>
      </c>
      <c r="J199" s="141">
        <f t="shared" si="11"/>
        <v>0</v>
      </c>
      <c r="K199" s="142"/>
      <c r="L199" s="142"/>
      <c r="M199" s="142"/>
      <c r="N199" s="142"/>
      <c r="O199" s="142"/>
      <c r="P199" s="142"/>
      <c r="Q199" s="142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</row>
    <row r="200" spans="1:30" x14ac:dyDescent="0.2">
      <c r="A200" s="117" t="s">
        <v>192</v>
      </c>
      <c r="B200" s="67" t="s">
        <v>31</v>
      </c>
      <c r="C200" s="123" t="s">
        <v>192</v>
      </c>
      <c r="D200" s="67" t="s">
        <v>192</v>
      </c>
      <c r="E200" s="144">
        <v>1</v>
      </c>
      <c r="F200" s="115" t="s">
        <v>192</v>
      </c>
      <c r="G200" s="140">
        <v>0</v>
      </c>
      <c r="H200" s="140">
        <v>0</v>
      </c>
      <c r="I200" s="140">
        <v>0</v>
      </c>
      <c r="J200" s="141">
        <f t="shared" si="11"/>
        <v>0</v>
      </c>
      <c r="K200" s="142"/>
      <c r="L200" s="142"/>
      <c r="M200" s="142"/>
      <c r="N200" s="142"/>
      <c r="O200" s="142"/>
      <c r="P200" s="142"/>
      <c r="Q200" s="142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</row>
    <row r="201" spans="1:30" x14ac:dyDescent="0.2">
      <c r="A201" s="62" t="s">
        <v>192</v>
      </c>
      <c r="B201" s="48" t="s">
        <v>31</v>
      </c>
      <c r="C201" s="66" t="s">
        <v>192</v>
      </c>
      <c r="D201" s="48" t="s">
        <v>192</v>
      </c>
      <c r="E201" s="143">
        <v>1</v>
      </c>
      <c r="F201" s="64" t="s">
        <v>192</v>
      </c>
      <c r="G201" s="136">
        <v>0</v>
      </c>
      <c r="H201" s="136">
        <v>0</v>
      </c>
      <c r="I201" s="136">
        <v>0</v>
      </c>
      <c r="J201" s="137">
        <f t="shared" si="11"/>
        <v>0</v>
      </c>
      <c r="K201" s="138"/>
      <c r="L201" s="138"/>
      <c r="M201" s="138"/>
      <c r="N201" s="138"/>
      <c r="O201" s="138"/>
      <c r="P201" s="138"/>
      <c r="Q201" s="13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x14ac:dyDescent="0.2">
      <c r="A202" s="62" t="s">
        <v>192</v>
      </c>
      <c r="B202" s="48" t="s">
        <v>31</v>
      </c>
      <c r="C202" s="66" t="s">
        <v>192</v>
      </c>
      <c r="D202" s="48" t="s">
        <v>192</v>
      </c>
      <c r="E202" s="143">
        <v>1</v>
      </c>
      <c r="F202" s="64" t="s">
        <v>192</v>
      </c>
      <c r="G202" s="136">
        <v>0</v>
      </c>
      <c r="H202" s="136">
        <v>0</v>
      </c>
      <c r="I202" s="136">
        <v>0</v>
      </c>
      <c r="J202" s="137">
        <f t="shared" si="11"/>
        <v>0</v>
      </c>
      <c r="K202" s="138"/>
      <c r="L202" s="138"/>
      <c r="M202" s="138"/>
      <c r="N202" s="138"/>
      <c r="O202" s="138"/>
      <c r="P202" s="138"/>
      <c r="Q202" s="138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x14ac:dyDescent="0.2">
      <c r="A203" s="62" t="s">
        <v>192</v>
      </c>
      <c r="B203" s="48" t="s">
        <v>31</v>
      </c>
      <c r="C203" s="66" t="s">
        <v>192</v>
      </c>
      <c r="D203" s="48" t="s">
        <v>192</v>
      </c>
      <c r="E203" s="143">
        <v>1</v>
      </c>
      <c r="F203" s="64" t="s">
        <v>192</v>
      </c>
      <c r="G203" s="136">
        <v>0</v>
      </c>
      <c r="H203" s="136">
        <v>0</v>
      </c>
      <c r="I203" s="136">
        <v>0</v>
      </c>
      <c r="J203" s="137">
        <f t="shared" si="11"/>
        <v>0</v>
      </c>
      <c r="K203" s="138"/>
      <c r="L203" s="138"/>
      <c r="M203" s="138"/>
      <c r="N203" s="138"/>
      <c r="O203" s="138"/>
      <c r="P203" s="138"/>
      <c r="Q203" s="13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x14ac:dyDescent="0.2">
      <c r="A204" s="126" t="s">
        <v>205</v>
      </c>
      <c r="B204" s="48" t="s">
        <v>31</v>
      </c>
      <c r="C204" s="125" t="s">
        <v>191</v>
      </c>
      <c r="D204" s="48" t="s">
        <v>190</v>
      </c>
      <c r="E204" s="143">
        <v>1</v>
      </c>
      <c r="F204" s="87" t="s">
        <v>329</v>
      </c>
      <c r="G204" s="136">
        <v>0</v>
      </c>
      <c r="H204" s="136">
        <v>1441.31</v>
      </c>
      <c r="I204" s="136">
        <v>5765.22</v>
      </c>
      <c r="J204" s="137">
        <f t="shared" si="11"/>
        <v>7206.5300000000007</v>
      </c>
      <c r="K204" s="138"/>
      <c r="L204" s="138"/>
      <c r="M204" s="138"/>
      <c r="N204" s="138"/>
      <c r="O204" s="138"/>
      <c r="P204" s="138"/>
      <c r="Q204" s="138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x14ac:dyDescent="0.2">
      <c r="A205" s="107" t="s">
        <v>205</v>
      </c>
      <c r="B205" s="67" t="s">
        <v>31</v>
      </c>
      <c r="C205" s="184" t="s">
        <v>187</v>
      </c>
      <c r="D205" s="67" t="s">
        <v>190</v>
      </c>
      <c r="E205" s="144">
        <v>1</v>
      </c>
      <c r="F205" s="192" t="s">
        <v>605</v>
      </c>
      <c r="G205" s="140">
        <v>0</v>
      </c>
      <c r="H205" s="140">
        <v>1441.31</v>
      </c>
      <c r="I205" s="140">
        <v>5765.22</v>
      </c>
      <c r="J205" s="141">
        <f t="shared" si="11"/>
        <v>7206.5300000000007</v>
      </c>
      <c r="K205" s="142"/>
      <c r="L205" s="142"/>
      <c r="M205" s="142"/>
      <c r="N205" s="142"/>
      <c r="O205" s="142"/>
      <c r="P205" s="142"/>
      <c r="Q205" s="142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</row>
    <row r="206" spans="1:30" x14ac:dyDescent="0.2">
      <c r="A206" s="107" t="s">
        <v>205</v>
      </c>
      <c r="B206" s="67" t="s">
        <v>31</v>
      </c>
      <c r="C206" s="184" t="s">
        <v>186</v>
      </c>
      <c r="D206" s="67" t="s">
        <v>190</v>
      </c>
      <c r="E206" s="144">
        <v>1</v>
      </c>
      <c r="F206" s="192" t="s">
        <v>570</v>
      </c>
      <c r="G206" s="140">
        <v>0</v>
      </c>
      <c r="H206" s="140">
        <v>1441.31</v>
      </c>
      <c r="I206" s="140">
        <v>5765.22</v>
      </c>
      <c r="J206" s="141">
        <f t="shared" si="11"/>
        <v>7206.5300000000007</v>
      </c>
      <c r="K206" s="142"/>
      <c r="L206" s="142"/>
      <c r="M206" s="142"/>
      <c r="N206" s="142"/>
      <c r="O206" s="142"/>
      <c r="P206" s="142"/>
      <c r="Q206" s="142"/>
      <c r="R206" s="105"/>
      <c r="S206" s="105"/>
      <c r="T206" s="105"/>
      <c r="U206" s="105"/>
      <c r="V206" s="105"/>
      <c r="W206" s="105"/>
      <c r="X206" s="105"/>
      <c r="Y206" s="105"/>
      <c r="Z206" s="105"/>
      <c r="AA206" s="105"/>
      <c r="AB206" s="105"/>
      <c r="AC206" s="105"/>
      <c r="AD206" s="105"/>
    </row>
    <row r="207" spans="1:30" s="106" customFormat="1" x14ac:dyDescent="0.2">
      <c r="A207" s="61" t="s">
        <v>350</v>
      </c>
      <c r="B207" s="48" t="s">
        <v>33</v>
      </c>
      <c r="C207" s="195" t="s">
        <v>188</v>
      </c>
      <c r="D207" s="48" t="s">
        <v>190</v>
      </c>
      <c r="E207" s="143">
        <v>1</v>
      </c>
      <c r="F207" s="87" t="s">
        <v>614</v>
      </c>
      <c r="G207" s="136">
        <v>0</v>
      </c>
      <c r="H207" s="147">
        <v>1186.96</v>
      </c>
      <c r="I207" s="147">
        <v>4747.84</v>
      </c>
      <c r="J207" s="137">
        <f t="shared" si="11"/>
        <v>5934.8</v>
      </c>
      <c r="K207" s="138"/>
      <c r="L207" s="138"/>
      <c r="M207" s="138"/>
      <c r="N207" s="138"/>
      <c r="O207" s="138"/>
      <c r="P207" s="138"/>
      <c r="Q207" s="13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x14ac:dyDescent="0.2">
      <c r="A208" s="61" t="s">
        <v>350</v>
      </c>
      <c r="B208" s="48" t="s">
        <v>33</v>
      </c>
      <c r="C208" s="183" t="s">
        <v>188</v>
      </c>
      <c r="D208" s="48" t="s">
        <v>190</v>
      </c>
      <c r="E208" s="143">
        <v>1</v>
      </c>
      <c r="F208" s="63" t="s">
        <v>334</v>
      </c>
      <c r="G208" s="136">
        <v>0</v>
      </c>
      <c r="H208" s="147">
        <v>1186.96</v>
      </c>
      <c r="I208" s="147">
        <v>4747.84</v>
      </c>
      <c r="J208" s="137">
        <f t="shared" si="11"/>
        <v>5934.8</v>
      </c>
      <c r="K208" s="138"/>
      <c r="L208" s="138"/>
      <c r="M208" s="138"/>
      <c r="N208" s="138"/>
      <c r="O208" s="138"/>
      <c r="P208" s="138"/>
      <c r="Q208" s="13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x14ac:dyDescent="0.2">
      <c r="A209" s="61" t="s">
        <v>350</v>
      </c>
      <c r="B209" s="48" t="s">
        <v>33</v>
      </c>
      <c r="C209" s="195" t="s">
        <v>191</v>
      </c>
      <c r="D209" s="48" t="s">
        <v>190</v>
      </c>
      <c r="E209" s="143">
        <v>1</v>
      </c>
      <c r="F209" s="87" t="s">
        <v>617</v>
      </c>
      <c r="G209" s="136">
        <v>0</v>
      </c>
      <c r="H209" s="147">
        <v>1186.96</v>
      </c>
      <c r="I209" s="147">
        <v>4747.84</v>
      </c>
      <c r="J209" s="137">
        <f t="shared" si="11"/>
        <v>5934.8</v>
      </c>
      <c r="K209" s="138"/>
      <c r="L209" s="138"/>
      <c r="M209" s="138"/>
      <c r="N209" s="138"/>
      <c r="O209" s="138"/>
      <c r="P209" s="138"/>
      <c r="Q209" s="13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x14ac:dyDescent="0.2">
      <c r="A210" s="61" t="s">
        <v>350</v>
      </c>
      <c r="B210" s="48" t="s">
        <v>33</v>
      </c>
      <c r="C210" s="83" t="s">
        <v>191</v>
      </c>
      <c r="D210" s="48" t="s">
        <v>190</v>
      </c>
      <c r="E210" s="143">
        <v>1</v>
      </c>
      <c r="F210" s="86" t="s">
        <v>412</v>
      </c>
      <c r="G210" s="136">
        <v>0</v>
      </c>
      <c r="H210" s="147">
        <v>1186.96</v>
      </c>
      <c r="I210" s="147">
        <v>4747.84</v>
      </c>
      <c r="J210" s="137">
        <f t="shared" si="11"/>
        <v>5934.8</v>
      </c>
      <c r="K210" s="138"/>
      <c r="L210" s="138"/>
      <c r="M210" s="138"/>
      <c r="N210" s="138"/>
      <c r="O210" s="138"/>
      <c r="P210" s="138"/>
      <c r="Q210" s="13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x14ac:dyDescent="0.2">
      <c r="A211" s="61" t="s">
        <v>348</v>
      </c>
      <c r="B211" s="48" t="s">
        <v>33</v>
      </c>
      <c r="C211" s="65" t="s">
        <v>212</v>
      </c>
      <c r="D211" s="48" t="s">
        <v>190</v>
      </c>
      <c r="E211" s="143">
        <v>1</v>
      </c>
      <c r="F211" s="63" t="s">
        <v>314</v>
      </c>
      <c r="G211" s="136">
        <v>0</v>
      </c>
      <c r="H211" s="136">
        <v>1186.96</v>
      </c>
      <c r="I211" s="136">
        <v>4747.84</v>
      </c>
      <c r="J211" s="137">
        <f t="shared" si="11"/>
        <v>5934.8</v>
      </c>
      <c r="K211" s="138"/>
      <c r="L211" s="138"/>
      <c r="M211" s="138"/>
      <c r="N211" s="138"/>
      <c r="O211" s="138"/>
      <c r="P211" s="138"/>
      <c r="Q211" s="13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x14ac:dyDescent="0.2">
      <c r="A212" s="61" t="s">
        <v>349</v>
      </c>
      <c r="B212" s="48" t="s">
        <v>33</v>
      </c>
      <c r="C212" s="65" t="s">
        <v>187</v>
      </c>
      <c r="D212" s="48" t="s">
        <v>190</v>
      </c>
      <c r="E212" s="143">
        <v>1</v>
      </c>
      <c r="F212" s="63" t="s">
        <v>315</v>
      </c>
      <c r="G212" s="136">
        <v>0</v>
      </c>
      <c r="H212" s="136">
        <v>1186.96</v>
      </c>
      <c r="I212" s="136">
        <v>4747.84</v>
      </c>
      <c r="J212" s="137">
        <f t="shared" si="11"/>
        <v>5934.8</v>
      </c>
      <c r="K212" s="138"/>
      <c r="L212" s="138"/>
      <c r="M212" s="138"/>
      <c r="N212" s="138"/>
      <c r="O212" s="138"/>
      <c r="P212" s="138"/>
      <c r="Q212" s="13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x14ac:dyDescent="0.2">
      <c r="A213" s="126" t="s">
        <v>611</v>
      </c>
      <c r="B213" s="48" t="s">
        <v>33</v>
      </c>
      <c r="C213" s="195" t="s">
        <v>212</v>
      </c>
      <c r="D213" s="48" t="s">
        <v>190</v>
      </c>
      <c r="E213" s="143">
        <v>1</v>
      </c>
      <c r="F213" s="87" t="s">
        <v>612</v>
      </c>
      <c r="G213" s="136">
        <v>0</v>
      </c>
      <c r="H213" s="147">
        <v>1186.96</v>
      </c>
      <c r="I213" s="147">
        <v>4747.84</v>
      </c>
      <c r="J213" s="137">
        <f t="shared" si="11"/>
        <v>5934.8</v>
      </c>
      <c r="K213" s="138"/>
      <c r="L213" s="138"/>
      <c r="M213" s="138"/>
      <c r="N213" s="138"/>
      <c r="O213" s="138"/>
      <c r="P213" s="138"/>
      <c r="Q213" s="138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x14ac:dyDescent="0.2">
      <c r="A214" s="61" t="s">
        <v>350</v>
      </c>
      <c r="B214" s="48" t="s">
        <v>33</v>
      </c>
      <c r="C214" s="195" t="s">
        <v>191</v>
      </c>
      <c r="D214" s="48" t="s">
        <v>190</v>
      </c>
      <c r="E214" s="143">
        <v>1</v>
      </c>
      <c r="F214" s="87" t="s">
        <v>618</v>
      </c>
      <c r="G214" s="136">
        <v>0</v>
      </c>
      <c r="H214" s="147">
        <v>1186.96</v>
      </c>
      <c r="I214" s="147">
        <v>4747.84</v>
      </c>
      <c r="J214" s="137">
        <f t="shared" si="11"/>
        <v>5934.8</v>
      </c>
      <c r="K214" s="138"/>
      <c r="L214" s="138"/>
      <c r="M214" s="138"/>
      <c r="N214" s="138"/>
      <c r="O214" s="138"/>
      <c r="P214" s="138"/>
      <c r="Q214" s="13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x14ac:dyDescent="0.2">
      <c r="A215" s="61" t="s">
        <v>351</v>
      </c>
      <c r="B215" s="48" t="s">
        <v>33</v>
      </c>
      <c r="C215" s="65" t="s">
        <v>345</v>
      </c>
      <c r="D215" s="48" t="s">
        <v>190</v>
      </c>
      <c r="E215" s="143">
        <v>1</v>
      </c>
      <c r="F215" s="63" t="s">
        <v>319</v>
      </c>
      <c r="G215" s="136">
        <v>0</v>
      </c>
      <c r="H215" s="136">
        <v>1186.96</v>
      </c>
      <c r="I215" s="136">
        <v>4747.84</v>
      </c>
      <c r="J215" s="137">
        <f t="shared" si="11"/>
        <v>5934.8</v>
      </c>
      <c r="K215" s="138"/>
      <c r="L215" s="138"/>
      <c r="M215" s="138"/>
      <c r="N215" s="138"/>
      <c r="O215" s="138"/>
      <c r="P215" s="138"/>
      <c r="Q215" s="138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s="95" customFormat="1" x14ac:dyDescent="0.2">
      <c r="A216" s="61" t="s">
        <v>350</v>
      </c>
      <c r="B216" s="48" t="s">
        <v>33</v>
      </c>
      <c r="C216" s="195" t="s">
        <v>191</v>
      </c>
      <c r="D216" s="48" t="s">
        <v>190</v>
      </c>
      <c r="E216" s="143">
        <v>1</v>
      </c>
      <c r="F216" s="87" t="s">
        <v>613</v>
      </c>
      <c r="G216" s="136">
        <v>0</v>
      </c>
      <c r="H216" s="147">
        <v>1186.96</v>
      </c>
      <c r="I216" s="147">
        <v>4747.84</v>
      </c>
      <c r="J216" s="137">
        <f t="shared" si="11"/>
        <v>5934.8</v>
      </c>
      <c r="K216" s="138"/>
      <c r="L216" s="138"/>
      <c r="M216" s="138"/>
      <c r="N216" s="138"/>
      <c r="O216" s="138"/>
      <c r="P216" s="138"/>
      <c r="Q216" s="138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x14ac:dyDescent="0.2">
      <c r="A217" s="61" t="s">
        <v>353</v>
      </c>
      <c r="B217" s="48" t="s">
        <v>33</v>
      </c>
      <c r="C217" s="48" t="s">
        <v>186</v>
      </c>
      <c r="D217" s="48" t="s">
        <v>190</v>
      </c>
      <c r="E217" s="143">
        <v>1</v>
      </c>
      <c r="F217" s="63" t="s">
        <v>323</v>
      </c>
      <c r="G217" s="136">
        <v>0</v>
      </c>
      <c r="H217" s="147">
        <v>1186.96</v>
      </c>
      <c r="I217" s="147">
        <v>4747.84</v>
      </c>
      <c r="J217" s="137">
        <f t="shared" si="11"/>
        <v>5934.8</v>
      </c>
      <c r="K217" s="138"/>
      <c r="L217" s="138"/>
      <c r="M217" s="138"/>
      <c r="N217" s="138"/>
      <c r="O217" s="138"/>
      <c r="P217" s="138"/>
      <c r="Q217" s="13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61" t="s">
        <v>350</v>
      </c>
      <c r="B218" s="48" t="s">
        <v>33</v>
      </c>
      <c r="C218" s="179" t="s">
        <v>187</v>
      </c>
      <c r="D218" s="48" t="s">
        <v>190</v>
      </c>
      <c r="E218" s="143">
        <v>1</v>
      </c>
      <c r="F218" s="63" t="s">
        <v>320</v>
      </c>
      <c r="G218" s="136">
        <v>0</v>
      </c>
      <c r="H218" s="136">
        <v>1186.96</v>
      </c>
      <c r="I218" s="136">
        <v>4747.84</v>
      </c>
      <c r="J218" s="137">
        <f t="shared" si="11"/>
        <v>5934.8</v>
      </c>
      <c r="K218" s="138"/>
      <c r="L218" s="138"/>
      <c r="M218" s="138"/>
      <c r="N218" s="138"/>
      <c r="O218" s="138"/>
      <c r="P218" s="138"/>
      <c r="Q218" s="138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x14ac:dyDescent="0.2">
      <c r="A219" s="61" t="s">
        <v>350</v>
      </c>
      <c r="B219" s="48" t="s">
        <v>33</v>
      </c>
      <c r="C219" s="48" t="s">
        <v>188</v>
      </c>
      <c r="D219" s="48" t="s">
        <v>190</v>
      </c>
      <c r="E219" s="143">
        <v>1</v>
      </c>
      <c r="F219" s="63" t="s">
        <v>335</v>
      </c>
      <c r="G219" s="136">
        <v>0</v>
      </c>
      <c r="H219" s="147">
        <v>1186.96</v>
      </c>
      <c r="I219" s="147">
        <v>4747.84</v>
      </c>
      <c r="J219" s="137">
        <f t="shared" si="11"/>
        <v>5934.8</v>
      </c>
      <c r="K219" s="138"/>
      <c r="L219" s="138"/>
      <c r="M219" s="138"/>
      <c r="N219" s="138"/>
      <c r="O219" s="138"/>
      <c r="P219" s="138"/>
      <c r="Q219" s="13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x14ac:dyDescent="0.2">
      <c r="A220" s="61" t="s">
        <v>350</v>
      </c>
      <c r="B220" s="48" t="s">
        <v>33</v>
      </c>
      <c r="C220" s="83" t="s">
        <v>191</v>
      </c>
      <c r="D220" s="48" t="s">
        <v>190</v>
      </c>
      <c r="E220" s="143">
        <v>1</v>
      </c>
      <c r="F220" s="87" t="s">
        <v>620</v>
      </c>
      <c r="G220" s="136">
        <v>0</v>
      </c>
      <c r="H220" s="147">
        <v>1186.96</v>
      </c>
      <c r="I220" s="147">
        <v>4747.84</v>
      </c>
      <c r="J220" s="137">
        <f t="shared" si="11"/>
        <v>5934.8</v>
      </c>
      <c r="K220" s="138"/>
      <c r="L220" s="138"/>
      <c r="M220" s="138"/>
      <c r="N220" s="138"/>
      <c r="O220" s="138"/>
      <c r="P220" s="138"/>
      <c r="Q220" s="138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x14ac:dyDescent="0.2">
      <c r="A221" s="82" t="s">
        <v>242</v>
      </c>
      <c r="B221" s="48" t="s">
        <v>33</v>
      </c>
      <c r="C221" s="83" t="s">
        <v>185</v>
      </c>
      <c r="D221" s="48" t="s">
        <v>190</v>
      </c>
      <c r="E221" s="143">
        <v>1</v>
      </c>
      <c r="F221" s="87" t="s">
        <v>552</v>
      </c>
      <c r="G221" s="136">
        <v>0</v>
      </c>
      <c r="H221" s="147">
        <v>1186.96</v>
      </c>
      <c r="I221" s="147">
        <v>4747.84</v>
      </c>
      <c r="J221" s="137">
        <f t="shared" si="11"/>
        <v>5934.8</v>
      </c>
      <c r="K221" s="138"/>
      <c r="L221" s="138"/>
      <c r="M221" s="138"/>
      <c r="N221" s="138"/>
      <c r="O221" s="138"/>
      <c r="P221" s="138"/>
      <c r="Q221" s="13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x14ac:dyDescent="0.2">
      <c r="A222" s="61" t="s">
        <v>350</v>
      </c>
      <c r="B222" s="48" t="s">
        <v>33</v>
      </c>
      <c r="C222" s="83" t="s">
        <v>191</v>
      </c>
      <c r="D222" s="48" t="s">
        <v>190</v>
      </c>
      <c r="E222" s="143">
        <v>1</v>
      </c>
      <c r="F222" s="87" t="s">
        <v>616</v>
      </c>
      <c r="G222" s="136">
        <v>0</v>
      </c>
      <c r="H222" s="147">
        <v>1186.96</v>
      </c>
      <c r="I222" s="147">
        <v>4747.84</v>
      </c>
      <c r="J222" s="137">
        <f t="shared" si="11"/>
        <v>5934.8</v>
      </c>
      <c r="K222" s="138"/>
      <c r="L222" s="138"/>
      <c r="M222" s="138"/>
      <c r="N222" s="138"/>
      <c r="O222" s="138"/>
      <c r="P222" s="138"/>
      <c r="Q222" s="13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x14ac:dyDescent="0.2">
      <c r="A223" s="61" t="s">
        <v>350</v>
      </c>
      <c r="B223" s="48" t="s">
        <v>33</v>
      </c>
      <c r="C223" s="48" t="s">
        <v>213</v>
      </c>
      <c r="D223" s="48" t="s">
        <v>190</v>
      </c>
      <c r="E223" s="143">
        <v>1</v>
      </c>
      <c r="F223" s="63" t="s">
        <v>344</v>
      </c>
      <c r="G223" s="136">
        <v>0</v>
      </c>
      <c r="H223" s="147">
        <v>1186.96</v>
      </c>
      <c r="I223" s="147">
        <v>4747.84</v>
      </c>
      <c r="J223" s="137">
        <f t="shared" si="11"/>
        <v>5934.8</v>
      </c>
      <c r="K223" s="138"/>
      <c r="L223" s="138"/>
      <c r="M223" s="138"/>
      <c r="N223" s="138"/>
      <c r="O223" s="138"/>
      <c r="P223" s="138"/>
      <c r="Q223" s="138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x14ac:dyDescent="0.2">
      <c r="A224" s="61" t="s">
        <v>350</v>
      </c>
      <c r="B224" s="48" t="s">
        <v>33</v>
      </c>
      <c r="C224" s="48" t="s">
        <v>186</v>
      </c>
      <c r="D224" s="48" t="s">
        <v>190</v>
      </c>
      <c r="E224" s="143">
        <v>1</v>
      </c>
      <c r="F224" s="63" t="s">
        <v>333</v>
      </c>
      <c r="G224" s="136">
        <v>0</v>
      </c>
      <c r="H224" s="147">
        <v>1186.96</v>
      </c>
      <c r="I224" s="147">
        <v>4747.84</v>
      </c>
      <c r="J224" s="137">
        <f t="shared" si="11"/>
        <v>5934.8</v>
      </c>
      <c r="K224" s="138"/>
      <c r="L224" s="138"/>
      <c r="M224" s="138"/>
      <c r="N224" s="138"/>
      <c r="O224" s="138"/>
      <c r="P224" s="138"/>
      <c r="Q224" s="138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x14ac:dyDescent="0.2">
      <c r="A225" s="90" t="s">
        <v>542</v>
      </c>
      <c r="B225" s="84" t="s">
        <v>33</v>
      </c>
      <c r="C225" s="197" t="s">
        <v>212</v>
      </c>
      <c r="D225" s="84" t="s">
        <v>190</v>
      </c>
      <c r="E225" s="109">
        <v>1</v>
      </c>
      <c r="F225" s="86" t="s">
        <v>355</v>
      </c>
      <c r="G225" s="92">
        <v>0</v>
      </c>
      <c r="H225" s="147">
        <v>1186.96</v>
      </c>
      <c r="I225" s="147">
        <v>4747.84</v>
      </c>
      <c r="J225" s="96">
        <f t="shared" si="11"/>
        <v>5934.8</v>
      </c>
      <c r="K225" s="93"/>
      <c r="L225" s="93"/>
      <c r="M225" s="93"/>
      <c r="N225" s="93"/>
      <c r="O225" s="93"/>
      <c r="P225" s="93"/>
      <c r="Q225" s="93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</row>
    <row r="226" spans="1:30" x14ac:dyDescent="0.2">
      <c r="A226" s="61" t="s">
        <v>350</v>
      </c>
      <c r="B226" s="48" t="s">
        <v>33</v>
      </c>
      <c r="C226" s="179" t="s">
        <v>187</v>
      </c>
      <c r="D226" s="48" t="s">
        <v>190</v>
      </c>
      <c r="E226" s="143">
        <v>1</v>
      </c>
      <c r="F226" s="63" t="s">
        <v>317</v>
      </c>
      <c r="G226" s="136">
        <v>0</v>
      </c>
      <c r="H226" s="136">
        <v>1186.96</v>
      </c>
      <c r="I226" s="136">
        <v>4747.84</v>
      </c>
      <c r="J226" s="137">
        <f t="shared" si="11"/>
        <v>5934.8</v>
      </c>
      <c r="K226" s="138"/>
      <c r="L226" s="138"/>
      <c r="M226" s="138"/>
      <c r="N226" s="138"/>
      <c r="O226" s="138"/>
      <c r="P226" s="138"/>
      <c r="Q226" s="138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x14ac:dyDescent="0.2">
      <c r="A227" s="107" t="s">
        <v>242</v>
      </c>
      <c r="B227" s="67" t="s">
        <v>33</v>
      </c>
      <c r="C227" s="196" t="s">
        <v>188</v>
      </c>
      <c r="D227" s="67" t="s">
        <v>190</v>
      </c>
      <c r="E227" s="144">
        <v>1</v>
      </c>
      <c r="F227" s="102" t="s">
        <v>556</v>
      </c>
      <c r="G227" s="140">
        <v>0</v>
      </c>
      <c r="H227" s="140">
        <v>1186.96</v>
      </c>
      <c r="I227" s="140">
        <v>4747.84</v>
      </c>
      <c r="J227" s="141">
        <f t="shared" si="11"/>
        <v>5934.8</v>
      </c>
      <c r="K227" s="142"/>
      <c r="L227" s="142"/>
      <c r="M227" s="142"/>
      <c r="N227" s="142"/>
      <c r="O227" s="142"/>
      <c r="P227" s="142"/>
      <c r="Q227" s="142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</row>
    <row r="228" spans="1:30" x14ac:dyDescent="0.2">
      <c r="A228" s="126" t="s">
        <v>637</v>
      </c>
      <c r="B228" s="48" t="s">
        <v>33</v>
      </c>
      <c r="C228" s="182" t="s">
        <v>188</v>
      </c>
      <c r="D228" s="48" t="s">
        <v>190</v>
      </c>
      <c r="E228" s="143">
        <v>1</v>
      </c>
      <c r="F228" s="87" t="s">
        <v>636</v>
      </c>
      <c r="G228" s="136">
        <v>0</v>
      </c>
      <c r="H228" s="136">
        <v>1186.96</v>
      </c>
      <c r="I228" s="136">
        <v>4747.84</v>
      </c>
      <c r="J228" s="137">
        <f t="shared" si="11"/>
        <v>5934.8</v>
      </c>
      <c r="K228" s="138"/>
      <c r="L228" s="138"/>
      <c r="M228" s="138"/>
      <c r="N228" s="138"/>
      <c r="O228" s="138"/>
      <c r="P228" s="138"/>
      <c r="Q228" s="13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61" t="s">
        <v>350</v>
      </c>
      <c r="B229" s="48" t="s">
        <v>33</v>
      </c>
      <c r="C229" s="48" t="s">
        <v>185</v>
      </c>
      <c r="D229" s="48" t="s">
        <v>190</v>
      </c>
      <c r="E229" s="143">
        <v>1</v>
      </c>
      <c r="F229" s="63" t="s">
        <v>328</v>
      </c>
      <c r="G229" s="136">
        <v>0</v>
      </c>
      <c r="H229" s="147">
        <v>1186.96</v>
      </c>
      <c r="I229" s="147">
        <v>4747.84</v>
      </c>
      <c r="J229" s="137">
        <f t="shared" si="11"/>
        <v>5934.8</v>
      </c>
      <c r="K229" s="138"/>
      <c r="L229" s="138"/>
      <c r="M229" s="138"/>
      <c r="N229" s="138"/>
      <c r="O229" s="138"/>
      <c r="P229" s="138"/>
      <c r="Q229" s="13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61" t="s">
        <v>350</v>
      </c>
      <c r="B230" s="48" t="s">
        <v>33</v>
      </c>
      <c r="C230" s="83" t="s">
        <v>191</v>
      </c>
      <c r="D230" s="48" t="s">
        <v>190</v>
      </c>
      <c r="E230" s="143">
        <v>1</v>
      </c>
      <c r="F230" s="87" t="s">
        <v>615</v>
      </c>
      <c r="G230" s="136">
        <v>0</v>
      </c>
      <c r="H230" s="147">
        <v>1186.96</v>
      </c>
      <c r="I230" s="147">
        <v>4747.84</v>
      </c>
      <c r="J230" s="137">
        <f t="shared" ref="J230:J239" si="12">SUM(G230:I230)</f>
        <v>5934.8</v>
      </c>
      <c r="K230" s="138"/>
      <c r="L230" s="138"/>
      <c r="M230" s="138"/>
      <c r="N230" s="138"/>
      <c r="O230" s="138"/>
      <c r="P230" s="138"/>
      <c r="Q230" s="13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x14ac:dyDescent="0.2">
      <c r="A231" s="61" t="s">
        <v>350</v>
      </c>
      <c r="B231" s="48" t="s">
        <v>33</v>
      </c>
      <c r="C231" s="48" t="s">
        <v>235</v>
      </c>
      <c r="D231" s="48" t="s">
        <v>190</v>
      </c>
      <c r="E231" s="143">
        <v>1</v>
      </c>
      <c r="F231" s="63" t="s">
        <v>372</v>
      </c>
      <c r="G231" s="136">
        <v>0</v>
      </c>
      <c r="H231" s="136">
        <v>1186.96</v>
      </c>
      <c r="I231" s="136">
        <v>4747.84</v>
      </c>
      <c r="J231" s="137">
        <f t="shared" si="12"/>
        <v>5934.8</v>
      </c>
      <c r="K231" s="138"/>
      <c r="L231" s="138"/>
      <c r="M231" s="138"/>
      <c r="N231" s="138"/>
      <c r="O231" s="138"/>
      <c r="P231" s="138"/>
      <c r="Q231" s="13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61" t="s">
        <v>350</v>
      </c>
      <c r="B232" s="48" t="s">
        <v>33</v>
      </c>
      <c r="C232" s="182" t="s">
        <v>191</v>
      </c>
      <c r="D232" s="48" t="s">
        <v>190</v>
      </c>
      <c r="E232" s="143">
        <v>1</v>
      </c>
      <c r="F232" s="87" t="s">
        <v>558</v>
      </c>
      <c r="G232" s="136">
        <v>0</v>
      </c>
      <c r="H232" s="136">
        <v>1186.96</v>
      </c>
      <c r="I232" s="136">
        <v>4747.84</v>
      </c>
      <c r="J232" s="137">
        <f t="shared" si="12"/>
        <v>5934.8</v>
      </c>
      <c r="K232" s="138"/>
      <c r="L232" s="138"/>
      <c r="M232" s="138"/>
      <c r="N232" s="138"/>
      <c r="O232" s="138"/>
      <c r="P232" s="138"/>
      <c r="Q232" s="138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x14ac:dyDescent="0.2">
      <c r="A233" s="110" t="s">
        <v>350</v>
      </c>
      <c r="B233" s="67" t="s">
        <v>33</v>
      </c>
      <c r="C233" s="101" t="s">
        <v>188</v>
      </c>
      <c r="D233" s="67" t="s">
        <v>190</v>
      </c>
      <c r="E233" s="144">
        <v>1</v>
      </c>
      <c r="F233" s="102" t="s">
        <v>555</v>
      </c>
      <c r="G233" s="140">
        <v>0</v>
      </c>
      <c r="H233" s="140">
        <v>1186.96</v>
      </c>
      <c r="I233" s="140">
        <v>4747.84</v>
      </c>
      <c r="J233" s="141">
        <f t="shared" si="12"/>
        <v>5934.8</v>
      </c>
      <c r="K233" s="142"/>
      <c r="L233" s="142"/>
      <c r="M233" s="142"/>
      <c r="N233" s="142"/>
      <c r="O233" s="142"/>
      <c r="P233" s="142"/>
      <c r="Q233" s="142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5"/>
      <c r="AD233" s="105"/>
    </row>
    <row r="234" spans="1:30" x14ac:dyDescent="0.2">
      <c r="A234" s="61" t="s">
        <v>350</v>
      </c>
      <c r="B234" s="48" t="s">
        <v>33</v>
      </c>
      <c r="C234" s="83" t="s">
        <v>185</v>
      </c>
      <c r="D234" s="48" t="s">
        <v>190</v>
      </c>
      <c r="E234" s="143">
        <v>1</v>
      </c>
      <c r="F234" s="86" t="s">
        <v>656</v>
      </c>
      <c r="G234" s="136">
        <v>0</v>
      </c>
      <c r="H234" s="147">
        <v>1186.96</v>
      </c>
      <c r="I234" s="147">
        <v>4747.84</v>
      </c>
      <c r="J234" s="137">
        <f t="shared" si="12"/>
        <v>5934.8</v>
      </c>
      <c r="K234" s="138"/>
      <c r="L234" s="138"/>
      <c r="M234" s="138"/>
      <c r="N234" s="138"/>
      <c r="O234" s="138"/>
      <c r="P234" s="138"/>
      <c r="Q234" s="13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61" t="s">
        <v>350</v>
      </c>
      <c r="B235" s="48" t="s">
        <v>33</v>
      </c>
      <c r="C235" s="48" t="s">
        <v>186</v>
      </c>
      <c r="D235" s="48" t="s">
        <v>189</v>
      </c>
      <c r="E235" s="143">
        <v>1</v>
      </c>
      <c r="F235" s="63" t="s">
        <v>389</v>
      </c>
      <c r="G235" s="136">
        <v>0</v>
      </c>
      <c r="H235" s="147">
        <v>0</v>
      </c>
      <c r="I235" s="147">
        <v>4747.84</v>
      </c>
      <c r="J235" s="137">
        <f t="shared" si="12"/>
        <v>4747.84</v>
      </c>
      <c r="K235" s="138"/>
      <c r="L235" s="138"/>
      <c r="M235" s="138"/>
      <c r="N235" s="138"/>
      <c r="O235" s="138"/>
      <c r="P235" s="138"/>
      <c r="Q235" s="13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62" t="s">
        <v>192</v>
      </c>
      <c r="B236" s="48" t="s">
        <v>33</v>
      </c>
      <c r="C236" s="52" t="s">
        <v>192</v>
      </c>
      <c r="D236" s="48" t="s">
        <v>192</v>
      </c>
      <c r="E236" s="143">
        <v>1</v>
      </c>
      <c r="F236" s="64" t="s">
        <v>192</v>
      </c>
      <c r="G236" s="136">
        <v>0</v>
      </c>
      <c r="H236" s="147">
        <v>0</v>
      </c>
      <c r="I236" s="147">
        <v>0</v>
      </c>
      <c r="J236" s="137">
        <f t="shared" si="12"/>
        <v>0</v>
      </c>
      <c r="K236" s="138"/>
      <c r="L236" s="138"/>
      <c r="M236" s="138"/>
      <c r="N236" s="138"/>
      <c r="O236" s="138"/>
      <c r="P236" s="138"/>
      <c r="Q236" s="13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62" t="s">
        <v>192</v>
      </c>
      <c r="B237" s="48" t="s">
        <v>33</v>
      </c>
      <c r="C237" s="52" t="s">
        <v>192</v>
      </c>
      <c r="D237" s="48" t="s">
        <v>192</v>
      </c>
      <c r="E237" s="143">
        <v>1</v>
      </c>
      <c r="F237" s="64" t="s">
        <v>192</v>
      </c>
      <c r="G237" s="136">
        <v>0</v>
      </c>
      <c r="H237" s="147">
        <v>0</v>
      </c>
      <c r="I237" s="147">
        <v>0</v>
      </c>
      <c r="J237" s="137">
        <f t="shared" si="12"/>
        <v>0</v>
      </c>
      <c r="K237" s="138"/>
      <c r="L237" s="138"/>
      <c r="M237" s="138"/>
      <c r="N237" s="138"/>
      <c r="O237" s="138"/>
      <c r="P237" s="138"/>
      <c r="Q237" s="13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62" t="s">
        <v>192</v>
      </c>
      <c r="B238" s="48" t="s">
        <v>33</v>
      </c>
      <c r="C238" s="52" t="s">
        <v>192</v>
      </c>
      <c r="D238" s="48" t="s">
        <v>192</v>
      </c>
      <c r="E238" s="143">
        <v>1</v>
      </c>
      <c r="F238" s="64" t="s">
        <v>192</v>
      </c>
      <c r="G238" s="136">
        <v>0</v>
      </c>
      <c r="H238" s="147">
        <v>0</v>
      </c>
      <c r="I238" s="147">
        <v>0</v>
      </c>
      <c r="J238" s="137">
        <f t="shared" si="12"/>
        <v>0</v>
      </c>
      <c r="K238" s="138"/>
      <c r="L238" s="138"/>
      <c r="M238" s="138"/>
      <c r="N238" s="138"/>
      <c r="O238" s="138"/>
      <c r="P238" s="138"/>
      <c r="Q238" s="13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62" t="s">
        <v>192</v>
      </c>
      <c r="B239" s="48" t="s">
        <v>33</v>
      </c>
      <c r="C239" s="52" t="s">
        <v>192</v>
      </c>
      <c r="D239" s="48" t="s">
        <v>192</v>
      </c>
      <c r="E239" s="143">
        <v>1</v>
      </c>
      <c r="F239" s="64" t="s">
        <v>192</v>
      </c>
      <c r="G239" s="136">
        <v>0</v>
      </c>
      <c r="H239" s="147">
        <v>0</v>
      </c>
      <c r="I239" s="147">
        <v>0</v>
      </c>
      <c r="J239" s="137">
        <f t="shared" si="12"/>
        <v>0</v>
      </c>
      <c r="K239" s="138"/>
      <c r="L239" s="138"/>
      <c r="M239" s="138"/>
      <c r="N239" s="138"/>
      <c r="O239" s="138"/>
      <c r="P239" s="138"/>
      <c r="Q239" s="138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x14ac:dyDescent="0.2">
      <c r="A240" s="62" t="s">
        <v>192</v>
      </c>
      <c r="B240" s="48" t="s">
        <v>33</v>
      </c>
      <c r="C240" s="52" t="s">
        <v>192</v>
      </c>
      <c r="D240" s="48" t="s">
        <v>192</v>
      </c>
      <c r="E240" s="143">
        <v>1</v>
      </c>
      <c r="F240" s="64" t="s">
        <v>192</v>
      </c>
      <c r="G240" s="136">
        <v>0</v>
      </c>
      <c r="H240" s="147">
        <v>0</v>
      </c>
      <c r="I240" s="147">
        <v>0</v>
      </c>
      <c r="J240" s="137">
        <v>0</v>
      </c>
      <c r="K240" s="138"/>
      <c r="L240" s="138"/>
      <c r="M240" s="138"/>
      <c r="N240" s="138"/>
      <c r="O240" s="138"/>
      <c r="P240" s="138"/>
      <c r="Q240" s="138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s="106" customFormat="1" x14ac:dyDescent="0.2">
      <c r="A241" s="61" t="s">
        <v>350</v>
      </c>
      <c r="B241" s="48" t="s">
        <v>33</v>
      </c>
      <c r="C241" s="83" t="s">
        <v>191</v>
      </c>
      <c r="D241" s="48" t="s">
        <v>190</v>
      </c>
      <c r="E241" s="143">
        <v>1</v>
      </c>
      <c r="F241" s="87" t="s">
        <v>619</v>
      </c>
      <c r="G241" s="136">
        <v>0</v>
      </c>
      <c r="H241" s="147">
        <v>1186.96</v>
      </c>
      <c r="I241" s="147">
        <v>4747.84</v>
      </c>
      <c r="J241" s="137">
        <f t="shared" ref="J241" si="13">SUM(G241:I241)</f>
        <v>5934.8</v>
      </c>
      <c r="K241" s="138"/>
      <c r="L241" s="138"/>
      <c r="M241" s="138"/>
      <c r="N241" s="138"/>
      <c r="O241" s="138"/>
      <c r="P241" s="138"/>
      <c r="Q241" s="138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s="106" customFormat="1" x14ac:dyDescent="0.2">
      <c r="A242" s="61" t="s">
        <v>391</v>
      </c>
      <c r="B242" s="48" t="s">
        <v>35</v>
      </c>
      <c r="C242" s="48" t="s">
        <v>385</v>
      </c>
      <c r="D242" s="48" t="s">
        <v>190</v>
      </c>
      <c r="E242" s="143">
        <v>1</v>
      </c>
      <c r="F242" s="63" t="s">
        <v>358</v>
      </c>
      <c r="G242" s="136">
        <v>0</v>
      </c>
      <c r="H242" s="136">
        <v>1030.1099999999999</v>
      </c>
      <c r="I242" s="136">
        <v>4120.43</v>
      </c>
      <c r="J242" s="137">
        <f t="shared" ref="J242:J277" si="14">SUM(G242:I242)</f>
        <v>5150.54</v>
      </c>
      <c r="K242" s="138"/>
      <c r="L242" s="138"/>
      <c r="M242" s="138"/>
      <c r="N242" s="138"/>
      <c r="O242" s="138"/>
      <c r="P242" s="138"/>
      <c r="Q242" s="138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x14ac:dyDescent="0.2">
      <c r="A243" s="61" t="s">
        <v>392</v>
      </c>
      <c r="B243" s="48" t="s">
        <v>35</v>
      </c>
      <c r="C243" s="48" t="s">
        <v>187</v>
      </c>
      <c r="D243" s="48" t="s">
        <v>190</v>
      </c>
      <c r="E243" s="143">
        <v>1</v>
      </c>
      <c r="F243" s="63" t="s">
        <v>360</v>
      </c>
      <c r="G243" s="136">
        <v>0</v>
      </c>
      <c r="H243" s="136">
        <v>1030.1099999999999</v>
      </c>
      <c r="I243" s="136">
        <v>4120.43</v>
      </c>
      <c r="J243" s="137">
        <f t="shared" si="14"/>
        <v>5150.54</v>
      </c>
      <c r="K243" s="138"/>
      <c r="L243" s="138"/>
      <c r="M243" s="138"/>
      <c r="N243" s="138"/>
      <c r="O243" s="138"/>
      <c r="P243" s="138"/>
      <c r="Q243" s="13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61" t="s">
        <v>397</v>
      </c>
      <c r="B244" s="48" t="s">
        <v>35</v>
      </c>
      <c r="C244" s="48" t="s">
        <v>187</v>
      </c>
      <c r="D244" s="48" t="s">
        <v>190</v>
      </c>
      <c r="E244" s="143">
        <v>1</v>
      </c>
      <c r="F244" s="63" t="s">
        <v>366</v>
      </c>
      <c r="G244" s="136">
        <v>0</v>
      </c>
      <c r="H244" s="136">
        <v>1030.1099999999999</v>
      </c>
      <c r="I244" s="136">
        <v>4120.43</v>
      </c>
      <c r="J244" s="137">
        <f t="shared" si="14"/>
        <v>5150.54</v>
      </c>
      <c r="K244" s="138"/>
      <c r="L244" s="138"/>
      <c r="M244" s="138"/>
      <c r="N244" s="138"/>
      <c r="O244" s="138"/>
      <c r="P244" s="138"/>
      <c r="Q244" s="13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61" t="s">
        <v>395</v>
      </c>
      <c r="B245" s="48" t="s">
        <v>35</v>
      </c>
      <c r="C245" s="48" t="s">
        <v>188</v>
      </c>
      <c r="D245" s="48" t="s">
        <v>190</v>
      </c>
      <c r="E245" s="143">
        <v>1</v>
      </c>
      <c r="F245" s="63" t="s">
        <v>377</v>
      </c>
      <c r="G245" s="136">
        <v>0</v>
      </c>
      <c r="H245" s="136">
        <v>1030.1099999999999</v>
      </c>
      <c r="I245" s="136">
        <v>4120.43</v>
      </c>
      <c r="J245" s="137">
        <f t="shared" si="14"/>
        <v>5150.54</v>
      </c>
      <c r="K245" s="138"/>
      <c r="L245" s="138"/>
      <c r="M245" s="138"/>
      <c r="N245" s="138"/>
      <c r="O245" s="138"/>
      <c r="P245" s="138"/>
      <c r="Q245" s="138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x14ac:dyDescent="0.2">
      <c r="A246" s="61" t="s">
        <v>397</v>
      </c>
      <c r="B246" s="48" t="s">
        <v>35</v>
      </c>
      <c r="C246" s="48" t="s">
        <v>187</v>
      </c>
      <c r="D246" s="48" t="s">
        <v>190</v>
      </c>
      <c r="E246" s="143">
        <v>1</v>
      </c>
      <c r="F246" s="63" t="s">
        <v>383</v>
      </c>
      <c r="G246" s="136">
        <v>0</v>
      </c>
      <c r="H246" s="136">
        <v>1030.1099999999999</v>
      </c>
      <c r="I246" s="136">
        <v>4120.43</v>
      </c>
      <c r="J246" s="137">
        <f t="shared" si="14"/>
        <v>5150.54</v>
      </c>
      <c r="K246" s="138"/>
      <c r="L246" s="138"/>
      <c r="M246" s="138"/>
      <c r="N246" s="138"/>
      <c r="O246" s="138"/>
      <c r="P246" s="138"/>
      <c r="Q246" s="138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x14ac:dyDescent="0.2">
      <c r="A247" s="61" t="s">
        <v>396</v>
      </c>
      <c r="B247" s="48" t="s">
        <v>35</v>
      </c>
      <c r="C247" s="48" t="s">
        <v>235</v>
      </c>
      <c r="D247" s="48" t="s">
        <v>190</v>
      </c>
      <c r="E247" s="143">
        <v>1</v>
      </c>
      <c r="F247" s="63" t="s">
        <v>365</v>
      </c>
      <c r="G247" s="136">
        <v>0</v>
      </c>
      <c r="H247" s="136">
        <v>1030.1099999999999</v>
      </c>
      <c r="I247" s="136">
        <v>4120.43</v>
      </c>
      <c r="J247" s="137">
        <f t="shared" si="14"/>
        <v>5150.54</v>
      </c>
      <c r="K247" s="138"/>
      <c r="L247" s="138"/>
      <c r="M247" s="138"/>
      <c r="N247" s="138"/>
      <c r="O247" s="138"/>
      <c r="P247" s="138"/>
      <c r="Q247" s="13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61" t="s">
        <v>402</v>
      </c>
      <c r="B248" s="48" t="s">
        <v>35</v>
      </c>
      <c r="C248" s="48" t="s">
        <v>257</v>
      </c>
      <c r="D248" s="48" t="s">
        <v>190</v>
      </c>
      <c r="E248" s="143">
        <v>1</v>
      </c>
      <c r="F248" s="63" t="s">
        <v>380</v>
      </c>
      <c r="G248" s="136">
        <v>0</v>
      </c>
      <c r="H248" s="136">
        <v>1030.1099999999999</v>
      </c>
      <c r="I248" s="136">
        <v>4120.43</v>
      </c>
      <c r="J248" s="137">
        <f t="shared" si="14"/>
        <v>5150.54</v>
      </c>
      <c r="K248" s="138"/>
      <c r="L248" s="138"/>
      <c r="M248" s="138"/>
      <c r="N248" s="138"/>
      <c r="O248" s="138"/>
      <c r="P248" s="138"/>
      <c r="Q248" s="138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x14ac:dyDescent="0.2">
      <c r="A249" s="61" t="s">
        <v>390</v>
      </c>
      <c r="B249" s="48" t="s">
        <v>35</v>
      </c>
      <c r="C249" s="48" t="s">
        <v>384</v>
      </c>
      <c r="D249" s="48" t="s">
        <v>190</v>
      </c>
      <c r="E249" s="143">
        <v>1</v>
      </c>
      <c r="F249" s="63" t="s">
        <v>356</v>
      </c>
      <c r="G249" s="136">
        <v>0</v>
      </c>
      <c r="H249" s="136">
        <v>1030.1099999999999</v>
      </c>
      <c r="I249" s="136">
        <v>4120.43</v>
      </c>
      <c r="J249" s="137">
        <f t="shared" si="14"/>
        <v>5150.54</v>
      </c>
      <c r="K249" s="138"/>
      <c r="L249" s="138"/>
      <c r="M249" s="138"/>
      <c r="N249" s="138"/>
      <c r="O249" s="138"/>
      <c r="P249" s="138"/>
      <c r="Q249" s="13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x14ac:dyDescent="0.2">
      <c r="A250" s="61" t="s">
        <v>404</v>
      </c>
      <c r="B250" s="48" t="s">
        <v>35</v>
      </c>
      <c r="C250" s="48" t="s">
        <v>235</v>
      </c>
      <c r="D250" s="48" t="s">
        <v>190</v>
      </c>
      <c r="E250" s="143">
        <v>1</v>
      </c>
      <c r="F250" s="63" t="s">
        <v>371</v>
      </c>
      <c r="G250" s="136">
        <v>0</v>
      </c>
      <c r="H250" s="136">
        <v>1030.1099999999999</v>
      </c>
      <c r="I250" s="136">
        <v>4120.43</v>
      </c>
      <c r="J250" s="137">
        <f t="shared" si="14"/>
        <v>5150.54</v>
      </c>
      <c r="K250" s="138"/>
      <c r="L250" s="138"/>
      <c r="M250" s="138"/>
      <c r="N250" s="138"/>
      <c r="O250" s="138"/>
      <c r="P250" s="138"/>
      <c r="Q250" s="138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s="106" customFormat="1" x14ac:dyDescent="0.2">
      <c r="A251" s="61" t="s">
        <v>403</v>
      </c>
      <c r="B251" s="48" t="s">
        <v>35</v>
      </c>
      <c r="C251" s="48" t="s">
        <v>212</v>
      </c>
      <c r="D251" s="48" t="s">
        <v>190</v>
      </c>
      <c r="E251" s="143">
        <v>1</v>
      </c>
      <c r="F251" s="63" t="s">
        <v>359</v>
      </c>
      <c r="G251" s="136">
        <v>0</v>
      </c>
      <c r="H251" s="136">
        <v>1030.1099999999999</v>
      </c>
      <c r="I251" s="136">
        <v>4120.43</v>
      </c>
      <c r="J251" s="137">
        <f t="shared" si="14"/>
        <v>5150.54</v>
      </c>
      <c r="K251" s="138"/>
      <c r="L251" s="138"/>
      <c r="M251" s="138"/>
      <c r="N251" s="138"/>
      <c r="O251" s="138"/>
      <c r="P251" s="138"/>
      <c r="Q251" s="138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x14ac:dyDescent="0.2">
      <c r="A252" s="61" t="s">
        <v>404</v>
      </c>
      <c r="B252" s="48" t="s">
        <v>35</v>
      </c>
      <c r="C252" s="48" t="s">
        <v>257</v>
      </c>
      <c r="D252" s="48" t="s">
        <v>190</v>
      </c>
      <c r="E252" s="143">
        <v>1</v>
      </c>
      <c r="F252" s="63" t="s">
        <v>370</v>
      </c>
      <c r="G252" s="136">
        <v>0</v>
      </c>
      <c r="H252" s="136">
        <v>1030.1099999999999</v>
      </c>
      <c r="I252" s="136">
        <v>4120.43</v>
      </c>
      <c r="J252" s="137">
        <f t="shared" si="14"/>
        <v>5150.54</v>
      </c>
      <c r="K252" s="138"/>
      <c r="L252" s="138"/>
      <c r="M252" s="138"/>
      <c r="N252" s="138"/>
      <c r="O252" s="138"/>
      <c r="P252" s="138"/>
      <c r="Q252" s="13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x14ac:dyDescent="0.2">
      <c r="A253" s="61" t="s">
        <v>393</v>
      </c>
      <c r="B253" s="48" t="s">
        <v>35</v>
      </c>
      <c r="C253" s="48" t="s">
        <v>212</v>
      </c>
      <c r="D253" s="48" t="s">
        <v>190</v>
      </c>
      <c r="E253" s="143">
        <v>1</v>
      </c>
      <c r="F253" s="63" t="s">
        <v>362</v>
      </c>
      <c r="G253" s="136">
        <v>0</v>
      </c>
      <c r="H253" s="136">
        <v>1030.1099999999999</v>
      </c>
      <c r="I253" s="136">
        <v>4120.43</v>
      </c>
      <c r="J253" s="137">
        <f t="shared" si="14"/>
        <v>5150.54</v>
      </c>
      <c r="K253" s="138"/>
      <c r="L253" s="138"/>
      <c r="M253" s="138"/>
      <c r="N253" s="138"/>
      <c r="O253" s="138"/>
      <c r="P253" s="138"/>
      <c r="Q253" s="138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s="106" customFormat="1" x14ac:dyDescent="0.2">
      <c r="A254" s="107" t="s">
        <v>397</v>
      </c>
      <c r="B254" s="67" t="s">
        <v>35</v>
      </c>
      <c r="C254" s="48" t="s">
        <v>253</v>
      </c>
      <c r="D254" s="48" t="s">
        <v>190</v>
      </c>
      <c r="E254" s="143">
        <v>1</v>
      </c>
      <c r="F254" s="178" t="s">
        <v>623</v>
      </c>
      <c r="G254" s="140">
        <v>0</v>
      </c>
      <c r="H254" s="140">
        <v>1030.1099999999999</v>
      </c>
      <c r="I254" s="140">
        <v>4120.43</v>
      </c>
      <c r="J254" s="141">
        <f t="shared" si="14"/>
        <v>5150.54</v>
      </c>
      <c r="K254" s="142"/>
      <c r="L254" s="142"/>
      <c r="M254" s="142"/>
      <c r="N254" s="142"/>
      <c r="O254" s="142"/>
      <c r="P254" s="142"/>
      <c r="Q254" s="142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5"/>
      <c r="AD254" s="105"/>
    </row>
    <row r="255" spans="1:30" x14ac:dyDescent="0.2">
      <c r="A255" s="61" t="s">
        <v>400</v>
      </c>
      <c r="B255" s="48" t="s">
        <v>35</v>
      </c>
      <c r="C255" s="48" t="s">
        <v>188</v>
      </c>
      <c r="D255" s="48" t="s">
        <v>190</v>
      </c>
      <c r="E255" s="143">
        <v>1</v>
      </c>
      <c r="F255" s="63" t="s">
        <v>378</v>
      </c>
      <c r="G255" s="136">
        <v>0</v>
      </c>
      <c r="H255" s="136">
        <v>1030.1099999999999</v>
      </c>
      <c r="I255" s="136">
        <v>4120.43</v>
      </c>
      <c r="J255" s="137">
        <f t="shared" si="14"/>
        <v>5150.54</v>
      </c>
      <c r="K255" s="138"/>
      <c r="L255" s="138"/>
      <c r="M255" s="138"/>
      <c r="N255" s="138"/>
      <c r="O255" s="138"/>
      <c r="P255" s="138"/>
      <c r="Q255" s="138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x14ac:dyDescent="0.2">
      <c r="A256" s="61" t="s">
        <v>395</v>
      </c>
      <c r="B256" s="48" t="s">
        <v>35</v>
      </c>
      <c r="C256" s="48" t="s">
        <v>187</v>
      </c>
      <c r="D256" s="48" t="s">
        <v>190</v>
      </c>
      <c r="E256" s="143">
        <v>1</v>
      </c>
      <c r="F256" s="63" t="s">
        <v>376</v>
      </c>
      <c r="G256" s="136">
        <v>0</v>
      </c>
      <c r="H256" s="136">
        <v>1030.1099999999999</v>
      </c>
      <c r="I256" s="136">
        <v>4120.43</v>
      </c>
      <c r="J256" s="137">
        <f t="shared" si="14"/>
        <v>5150.54</v>
      </c>
      <c r="K256" s="138"/>
      <c r="L256" s="138"/>
      <c r="M256" s="138"/>
      <c r="N256" s="138"/>
      <c r="O256" s="138"/>
      <c r="P256" s="138"/>
      <c r="Q256" s="13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x14ac:dyDescent="0.2">
      <c r="A257" s="61" t="s">
        <v>399</v>
      </c>
      <c r="B257" s="48" t="s">
        <v>35</v>
      </c>
      <c r="C257" s="48" t="s">
        <v>388</v>
      </c>
      <c r="D257" s="48" t="s">
        <v>190</v>
      </c>
      <c r="E257" s="143">
        <v>1</v>
      </c>
      <c r="F257" s="63" t="s">
        <v>375</v>
      </c>
      <c r="G257" s="136">
        <v>0</v>
      </c>
      <c r="H257" s="136">
        <v>1030.1099999999999</v>
      </c>
      <c r="I257" s="136">
        <v>4120.43</v>
      </c>
      <c r="J257" s="137">
        <f t="shared" si="14"/>
        <v>5150.54</v>
      </c>
      <c r="K257" s="138"/>
      <c r="L257" s="138"/>
      <c r="M257" s="138"/>
      <c r="N257" s="138"/>
      <c r="O257" s="138"/>
      <c r="P257" s="138"/>
      <c r="Q257" s="138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x14ac:dyDescent="0.2">
      <c r="A258" s="61" t="s">
        <v>404</v>
      </c>
      <c r="B258" s="48" t="s">
        <v>35</v>
      </c>
      <c r="C258" s="48" t="s">
        <v>235</v>
      </c>
      <c r="D258" s="48" t="s">
        <v>190</v>
      </c>
      <c r="E258" s="143">
        <v>1</v>
      </c>
      <c r="F258" s="63" t="s">
        <v>373</v>
      </c>
      <c r="G258" s="136">
        <v>0</v>
      </c>
      <c r="H258" s="136">
        <v>1030.1099999999999</v>
      </c>
      <c r="I258" s="136">
        <v>4120.43</v>
      </c>
      <c r="J258" s="137">
        <f t="shared" si="14"/>
        <v>5150.54</v>
      </c>
      <c r="K258" s="138"/>
      <c r="L258" s="138"/>
      <c r="M258" s="138"/>
      <c r="N258" s="138"/>
      <c r="O258" s="138"/>
      <c r="P258" s="138"/>
      <c r="Q258" s="13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x14ac:dyDescent="0.2">
      <c r="A259" s="61" t="s">
        <v>397</v>
      </c>
      <c r="B259" s="67" t="s">
        <v>35</v>
      </c>
      <c r="C259" s="101" t="s">
        <v>212</v>
      </c>
      <c r="D259" s="101" t="s">
        <v>190</v>
      </c>
      <c r="E259" s="144">
        <v>1</v>
      </c>
      <c r="F259" s="102" t="s">
        <v>415</v>
      </c>
      <c r="G259" s="140">
        <v>0</v>
      </c>
      <c r="H259" s="136">
        <v>1030.1099999999999</v>
      </c>
      <c r="I259" s="136">
        <v>4120.43</v>
      </c>
      <c r="J259" s="141">
        <f t="shared" si="14"/>
        <v>5150.54</v>
      </c>
      <c r="K259" s="142"/>
      <c r="L259" s="142"/>
      <c r="M259" s="142"/>
      <c r="N259" s="142"/>
      <c r="O259" s="142"/>
      <c r="P259" s="142"/>
      <c r="Q259" s="142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</row>
    <row r="260" spans="1:30" x14ac:dyDescent="0.2">
      <c r="A260" s="61" t="s">
        <v>456</v>
      </c>
      <c r="B260" s="48" t="s">
        <v>35</v>
      </c>
      <c r="C260" s="67" t="s">
        <v>388</v>
      </c>
      <c r="D260" s="48" t="s">
        <v>190</v>
      </c>
      <c r="E260" s="143">
        <v>1</v>
      </c>
      <c r="F260" s="63" t="s">
        <v>445</v>
      </c>
      <c r="G260" s="136">
        <v>0</v>
      </c>
      <c r="H260" s="136">
        <v>1030.1099999999999</v>
      </c>
      <c r="I260" s="136">
        <v>4120.43</v>
      </c>
      <c r="J260" s="137">
        <f t="shared" si="14"/>
        <v>5150.54</v>
      </c>
      <c r="K260" s="138"/>
      <c r="L260" s="138"/>
      <c r="M260" s="138"/>
      <c r="N260" s="138"/>
      <c r="O260" s="138"/>
      <c r="P260" s="138"/>
      <c r="Q260" s="138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x14ac:dyDescent="0.2">
      <c r="A261" s="126" t="s">
        <v>397</v>
      </c>
      <c r="B261" s="48" t="s">
        <v>35</v>
      </c>
      <c r="C261" s="83" t="s">
        <v>187</v>
      </c>
      <c r="D261" s="48" t="s">
        <v>190</v>
      </c>
      <c r="E261" s="143">
        <v>1</v>
      </c>
      <c r="F261" s="87" t="s">
        <v>621</v>
      </c>
      <c r="G261" s="136">
        <v>0</v>
      </c>
      <c r="H261" s="136">
        <v>1030.1099999999999</v>
      </c>
      <c r="I261" s="136">
        <v>4120.43</v>
      </c>
      <c r="J261" s="137">
        <f t="shared" si="14"/>
        <v>5150.54</v>
      </c>
      <c r="K261" s="138"/>
      <c r="L261" s="138"/>
      <c r="M261" s="138"/>
      <c r="N261" s="138"/>
      <c r="O261" s="138"/>
      <c r="P261" s="138"/>
      <c r="Q261" s="138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x14ac:dyDescent="0.2">
      <c r="A262" s="61" t="s">
        <v>397</v>
      </c>
      <c r="B262" s="48" t="s">
        <v>35</v>
      </c>
      <c r="C262" s="48" t="s">
        <v>241</v>
      </c>
      <c r="D262" s="48" t="s">
        <v>190</v>
      </c>
      <c r="E262" s="143">
        <v>1</v>
      </c>
      <c r="F262" s="63" t="s">
        <v>357</v>
      </c>
      <c r="G262" s="136">
        <v>0</v>
      </c>
      <c r="H262" s="136">
        <v>1030.1099999999999</v>
      </c>
      <c r="I262" s="136">
        <v>4120.43</v>
      </c>
      <c r="J262" s="137">
        <f t="shared" si="14"/>
        <v>5150.54</v>
      </c>
      <c r="K262" s="138"/>
      <c r="L262" s="138"/>
      <c r="M262" s="138"/>
      <c r="N262" s="138"/>
      <c r="O262" s="138"/>
      <c r="P262" s="138"/>
      <c r="Q262" s="138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ht="15" customHeight="1" x14ac:dyDescent="0.2">
      <c r="A263" s="61" t="s">
        <v>405</v>
      </c>
      <c r="B263" s="48" t="s">
        <v>35</v>
      </c>
      <c r="C263" s="48" t="s">
        <v>215</v>
      </c>
      <c r="D263" s="48" t="s">
        <v>190</v>
      </c>
      <c r="E263" s="143">
        <v>1</v>
      </c>
      <c r="F263" s="63" t="s">
        <v>374</v>
      </c>
      <c r="G263" s="136">
        <v>0</v>
      </c>
      <c r="H263" s="136">
        <v>1030.1099999999999</v>
      </c>
      <c r="I263" s="136">
        <v>4120.43</v>
      </c>
      <c r="J263" s="137">
        <f t="shared" si="14"/>
        <v>5150.54</v>
      </c>
      <c r="K263" s="138"/>
      <c r="L263" s="138"/>
      <c r="M263" s="138"/>
      <c r="N263" s="138"/>
      <c r="O263" s="138"/>
      <c r="P263" s="138"/>
      <c r="Q263" s="13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x14ac:dyDescent="0.2">
      <c r="A264" s="61" t="s">
        <v>395</v>
      </c>
      <c r="B264" s="48" t="s">
        <v>35</v>
      </c>
      <c r="C264" s="48" t="s">
        <v>186</v>
      </c>
      <c r="D264" s="48" t="s">
        <v>190</v>
      </c>
      <c r="E264" s="143">
        <v>1</v>
      </c>
      <c r="F264" s="63" t="s">
        <v>364</v>
      </c>
      <c r="G264" s="136">
        <v>0</v>
      </c>
      <c r="H264" s="136">
        <v>1030.1099999999999</v>
      </c>
      <c r="I264" s="136">
        <v>4120.43</v>
      </c>
      <c r="J264" s="137">
        <f t="shared" si="14"/>
        <v>5150.54</v>
      </c>
      <c r="K264" s="138"/>
      <c r="L264" s="138"/>
      <c r="M264" s="138"/>
      <c r="N264" s="138"/>
      <c r="O264" s="138"/>
      <c r="P264" s="138"/>
      <c r="Q264" s="13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x14ac:dyDescent="0.2">
      <c r="A265" s="61" t="s">
        <v>386</v>
      </c>
      <c r="B265" s="48" t="s">
        <v>35</v>
      </c>
      <c r="C265" s="48" t="s">
        <v>386</v>
      </c>
      <c r="D265" s="48" t="s">
        <v>190</v>
      </c>
      <c r="E265" s="143">
        <v>1</v>
      </c>
      <c r="F265" s="63" t="s">
        <v>361</v>
      </c>
      <c r="G265" s="136">
        <v>0</v>
      </c>
      <c r="H265" s="136">
        <v>1030.1099999999999</v>
      </c>
      <c r="I265" s="136">
        <v>4120.43</v>
      </c>
      <c r="J265" s="137">
        <f t="shared" si="14"/>
        <v>5150.54</v>
      </c>
      <c r="K265" s="138"/>
      <c r="L265" s="138"/>
      <c r="M265" s="138"/>
      <c r="N265" s="138"/>
      <c r="O265" s="138"/>
      <c r="P265" s="138"/>
      <c r="Q265" s="13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x14ac:dyDescent="0.2">
      <c r="A266" s="61" t="s">
        <v>397</v>
      </c>
      <c r="B266" s="48" t="s">
        <v>35</v>
      </c>
      <c r="C266" s="48" t="s">
        <v>188</v>
      </c>
      <c r="D266" s="48" t="s">
        <v>189</v>
      </c>
      <c r="E266" s="143">
        <v>1</v>
      </c>
      <c r="F266" s="63" t="s">
        <v>382</v>
      </c>
      <c r="G266" s="136">
        <v>0</v>
      </c>
      <c r="H266" s="136">
        <v>0</v>
      </c>
      <c r="I266" s="136">
        <v>4120.43</v>
      </c>
      <c r="J266" s="137">
        <f t="shared" si="14"/>
        <v>4120.43</v>
      </c>
      <c r="K266" s="138"/>
      <c r="L266" s="138"/>
      <c r="M266" s="138"/>
      <c r="N266" s="138"/>
      <c r="O266" s="138"/>
      <c r="P266" s="138"/>
      <c r="Q266" s="13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5" customHeight="1" x14ac:dyDescent="0.2">
      <c r="A267" s="61" t="s">
        <v>404</v>
      </c>
      <c r="B267" s="48" t="s">
        <v>35</v>
      </c>
      <c r="C267" s="48" t="s">
        <v>387</v>
      </c>
      <c r="D267" s="48" t="s">
        <v>190</v>
      </c>
      <c r="E267" s="143">
        <v>1</v>
      </c>
      <c r="F267" s="116" t="s">
        <v>544</v>
      </c>
      <c r="G267" s="140">
        <v>0</v>
      </c>
      <c r="H267" s="140">
        <v>1030.1099999999999</v>
      </c>
      <c r="I267" s="140">
        <v>4120.43</v>
      </c>
      <c r="J267" s="137">
        <f t="shared" si="14"/>
        <v>5150.54</v>
      </c>
      <c r="K267" s="138"/>
      <c r="L267" s="138"/>
      <c r="M267" s="138"/>
      <c r="N267" s="138"/>
      <c r="O267" s="138"/>
      <c r="P267" s="138"/>
      <c r="Q267" s="13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61" t="s">
        <v>401</v>
      </c>
      <c r="B268" s="48" t="s">
        <v>35</v>
      </c>
      <c r="C268" s="48" t="s">
        <v>215</v>
      </c>
      <c r="D268" s="48" t="s">
        <v>190</v>
      </c>
      <c r="E268" s="143">
        <v>1</v>
      </c>
      <c r="F268" s="63" t="s">
        <v>379</v>
      </c>
      <c r="G268" s="136">
        <v>0</v>
      </c>
      <c r="H268" s="136">
        <v>1030.1099999999999</v>
      </c>
      <c r="I268" s="136">
        <v>4120.43</v>
      </c>
      <c r="J268" s="137">
        <f t="shared" si="14"/>
        <v>5150.54</v>
      </c>
      <c r="K268" s="138"/>
      <c r="L268" s="138"/>
      <c r="M268" s="138"/>
      <c r="N268" s="138"/>
      <c r="O268" s="138"/>
      <c r="P268" s="138"/>
      <c r="Q268" s="13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61" t="s">
        <v>404</v>
      </c>
      <c r="B269" s="48" t="s">
        <v>35</v>
      </c>
      <c r="C269" s="83" t="s">
        <v>188</v>
      </c>
      <c r="D269" s="48" t="s">
        <v>190</v>
      </c>
      <c r="E269" s="143">
        <v>1</v>
      </c>
      <c r="F269" s="87" t="s">
        <v>369</v>
      </c>
      <c r="G269" s="136">
        <v>0</v>
      </c>
      <c r="H269" s="136">
        <v>1030.1099999999999</v>
      </c>
      <c r="I269" s="136">
        <v>4120.43</v>
      </c>
      <c r="J269" s="137">
        <f t="shared" si="14"/>
        <v>5150.54</v>
      </c>
      <c r="K269" s="138"/>
      <c r="L269" s="138"/>
      <c r="M269" s="138"/>
      <c r="N269" s="138"/>
      <c r="O269" s="138"/>
      <c r="P269" s="138"/>
      <c r="Q269" s="13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61" t="s">
        <v>404</v>
      </c>
      <c r="B270" s="48" t="s">
        <v>35</v>
      </c>
      <c r="C270" s="48" t="s">
        <v>235</v>
      </c>
      <c r="D270" s="48" t="s">
        <v>190</v>
      </c>
      <c r="E270" s="143">
        <v>1</v>
      </c>
      <c r="F270" s="63" t="s">
        <v>368</v>
      </c>
      <c r="G270" s="136">
        <v>0</v>
      </c>
      <c r="H270" s="136">
        <v>1030.1099999999999</v>
      </c>
      <c r="I270" s="136">
        <v>4120.43</v>
      </c>
      <c r="J270" s="137">
        <f t="shared" si="14"/>
        <v>5150.54</v>
      </c>
      <c r="K270" s="138"/>
      <c r="L270" s="138"/>
      <c r="M270" s="138"/>
      <c r="N270" s="138"/>
      <c r="O270" s="138"/>
      <c r="P270" s="138"/>
      <c r="Q270" s="13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107" t="s">
        <v>397</v>
      </c>
      <c r="B271" s="48" t="s">
        <v>35</v>
      </c>
      <c r="C271" s="67" t="s">
        <v>257</v>
      </c>
      <c r="D271" s="48" t="s">
        <v>190</v>
      </c>
      <c r="E271" s="143">
        <v>1</v>
      </c>
      <c r="F271" s="63" t="s">
        <v>443</v>
      </c>
      <c r="G271" s="136">
        <v>0</v>
      </c>
      <c r="H271" s="140">
        <v>1030.1099999999999</v>
      </c>
      <c r="I271" s="140">
        <v>4120.43</v>
      </c>
      <c r="J271" s="141">
        <f t="shared" si="14"/>
        <v>5150.54</v>
      </c>
      <c r="K271" s="138"/>
      <c r="L271" s="138"/>
      <c r="M271" s="138"/>
      <c r="N271" s="138"/>
      <c r="O271" s="138"/>
      <c r="P271" s="138"/>
      <c r="Q271" s="13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110" t="s">
        <v>397</v>
      </c>
      <c r="B272" s="67" t="s">
        <v>35</v>
      </c>
      <c r="C272" s="67" t="s">
        <v>188</v>
      </c>
      <c r="D272" s="67" t="s">
        <v>190</v>
      </c>
      <c r="E272" s="144">
        <v>1</v>
      </c>
      <c r="F272" s="111" t="s">
        <v>442</v>
      </c>
      <c r="G272" s="140">
        <v>0</v>
      </c>
      <c r="H272" s="140">
        <v>1030.1099999999999</v>
      </c>
      <c r="I272" s="140">
        <v>4120.43</v>
      </c>
      <c r="J272" s="141">
        <f t="shared" si="14"/>
        <v>5150.54</v>
      </c>
      <c r="K272" s="142"/>
      <c r="L272" s="142"/>
      <c r="M272" s="142"/>
      <c r="N272" s="142"/>
      <c r="O272" s="142"/>
      <c r="P272" s="142"/>
      <c r="Q272" s="142"/>
      <c r="R272" s="105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</row>
    <row r="273" spans="1:30" x14ac:dyDescent="0.2">
      <c r="A273" s="61" t="s">
        <v>404</v>
      </c>
      <c r="B273" s="48" t="s">
        <v>35</v>
      </c>
      <c r="C273" s="48" t="s">
        <v>295</v>
      </c>
      <c r="D273" s="48" t="s">
        <v>190</v>
      </c>
      <c r="E273" s="143">
        <v>1</v>
      </c>
      <c r="F273" s="63" t="s">
        <v>381</v>
      </c>
      <c r="G273" s="136">
        <v>0</v>
      </c>
      <c r="H273" s="136">
        <v>1030.1099999999999</v>
      </c>
      <c r="I273" s="136">
        <v>4120.43</v>
      </c>
      <c r="J273" s="137">
        <f t="shared" si="14"/>
        <v>5150.54</v>
      </c>
      <c r="K273" s="138"/>
      <c r="L273" s="138"/>
      <c r="M273" s="138"/>
      <c r="N273" s="138"/>
      <c r="O273" s="138"/>
      <c r="P273" s="138"/>
      <c r="Q273" s="138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x14ac:dyDescent="0.2">
      <c r="A274" s="61" t="s">
        <v>455</v>
      </c>
      <c r="B274" s="48" t="s">
        <v>35</v>
      </c>
      <c r="C274" s="67" t="s">
        <v>257</v>
      </c>
      <c r="D274" s="48" t="s">
        <v>190</v>
      </c>
      <c r="E274" s="143">
        <v>1</v>
      </c>
      <c r="F274" s="178" t="s">
        <v>661</v>
      </c>
      <c r="G274" s="136">
        <v>0</v>
      </c>
      <c r="H274" s="136">
        <v>1030.1099999999999</v>
      </c>
      <c r="I274" s="136">
        <v>4120.43</v>
      </c>
      <c r="J274" s="137">
        <f t="shared" si="14"/>
        <v>5150.54</v>
      </c>
      <c r="K274" s="138"/>
      <c r="L274" s="138"/>
      <c r="M274" s="138"/>
      <c r="N274" s="138"/>
      <c r="O274" s="138"/>
      <c r="P274" s="138"/>
      <c r="Q274" s="138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x14ac:dyDescent="0.2">
      <c r="A275" s="107" t="s">
        <v>397</v>
      </c>
      <c r="B275" s="48" t="s">
        <v>35</v>
      </c>
      <c r="C275" s="83" t="s">
        <v>187</v>
      </c>
      <c r="D275" s="48" t="s">
        <v>190</v>
      </c>
      <c r="E275" s="143">
        <v>1</v>
      </c>
      <c r="F275" s="87" t="s">
        <v>660</v>
      </c>
      <c r="G275" s="136">
        <v>0</v>
      </c>
      <c r="H275" s="136">
        <v>1030.1099999999999</v>
      </c>
      <c r="I275" s="136">
        <v>4120.43</v>
      </c>
      <c r="J275" s="137">
        <f t="shared" si="14"/>
        <v>5150.54</v>
      </c>
      <c r="K275" s="138"/>
      <c r="L275" s="138"/>
      <c r="M275" s="138"/>
      <c r="N275" s="138"/>
      <c r="O275" s="138"/>
      <c r="P275" s="138"/>
      <c r="Q275" s="138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x14ac:dyDescent="0.2">
      <c r="A276" s="62" t="s">
        <v>192</v>
      </c>
      <c r="B276" s="48" t="s">
        <v>35</v>
      </c>
      <c r="C276" s="52" t="s">
        <v>192</v>
      </c>
      <c r="D276" s="48" t="s">
        <v>192</v>
      </c>
      <c r="E276" s="143">
        <v>1</v>
      </c>
      <c r="F276" s="64" t="s">
        <v>192</v>
      </c>
      <c r="G276" s="136">
        <v>0</v>
      </c>
      <c r="H276" s="136">
        <v>0</v>
      </c>
      <c r="I276" s="136">
        <v>0</v>
      </c>
      <c r="J276" s="137">
        <v>0</v>
      </c>
      <c r="K276" s="138"/>
      <c r="L276" s="138"/>
      <c r="M276" s="138"/>
      <c r="N276" s="138"/>
      <c r="O276" s="138"/>
      <c r="P276" s="138"/>
      <c r="Q276" s="138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s="198" customFormat="1" x14ac:dyDescent="0.2">
      <c r="A277" s="126" t="s">
        <v>404</v>
      </c>
      <c r="B277" s="48" t="s">
        <v>35</v>
      </c>
      <c r="C277" s="83" t="s">
        <v>387</v>
      </c>
      <c r="D277" s="48" t="s">
        <v>190</v>
      </c>
      <c r="E277" s="143">
        <v>1</v>
      </c>
      <c r="F277" s="111" t="s">
        <v>363</v>
      </c>
      <c r="G277" s="136">
        <v>0</v>
      </c>
      <c r="H277" s="136">
        <v>1030.1099999999999</v>
      </c>
      <c r="I277" s="136">
        <v>4120.43</v>
      </c>
      <c r="J277" s="137">
        <f t="shared" si="14"/>
        <v>5150.54</v>
      </c>
      <c r="K277" s="138"/>
      <c r="L277" s="138"/>
      <c r="M277" s="138"/>
      <c r="N277" s="138"/>
      <c r="O277" s="138"/>
      <c r="P277" s="138"/>
      <c r="Q277" s="138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x14ac:dyDescent="0.2">
      <c r="A278" s="61" t="s">
        <v>397</v>
      </c>
      <c r="B278" s="48" t="s">
        <v>37</v>
      </c>
      <c r="C278" s="48" t="s">
        <v>295</v>
      </c>
      <c r="D278" s="48" t="s">
        <v>190</v>
      </c>
      <c r="E278" s="143">
        <v>1</v>
      </c>
      <c r="F278" s="63" t="s">
        <v>406</v>
      </c>
      <c r="G278" s="136">
        <v>0</v>
      </c>
      <c r="H278" s="136">
        <v>847.83</v>
      </c>
      <c r="I278" s="136">
        <v>3391.31</v>
      </c>
      <c r="J278" s="137">
        <f t="shared" ref="J278:J306" si="15">SUM(G278:I278)</f>
        <v>4239.1400000000003</v>
      </c>
      <c r="K278" s="138"/>
      <c r="L278" s="138"/>
      <c r="M278" s="138"/>
      <c r="N278" s="138"/>
      <c r="O278" s="138"/>
      <c r="P278" s="138"/>
      <c r="Q278" s="138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x14ac:dyDescent="0.2">
      <c r="A279" s="126" t="s">
        <v>397</v>
      </c>
      <c r="B279" s="48" t="s">
        <v>37</v>
      </c>
      <c r="C279" s="67" t="s">
        <v>188</v>
      </c>
      <c r="D279" s="48" t="s">
        <v>190</v>
      </c>
      <c r="E279" s="143">
        <v>1</v>
      </c>
      <c r="F279" s="87" t="s">
        <v>571</v>
      </c>
      <c r="G279" s="136">
        <v>0</v>
      </c>
      <c r="H279" s="136">
        <v>847.83</v>
      </c>
      <c r="I279" s="136">
        <v>3391.31</v>
      </c>
      <c r="J279" s="137">
        <f t="shared" si="15"/>
        <v>4239.1400000000003</v>
      </c>
      <c r="K279" s="138"/>
      <c r="L279" s="138"/>
      <c r="M279" s="138"/>
      <c r="N279" s="138"/>
      <c r="O279" s="138"/>
      <c r="P279" s="138"/>
      <c r="Q279" s="138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x14ac:dyDescent="0.2">
      <c r="A280" s="61" t="s">
        <v>424</v>
      </c>
      <c r="B280" s="48" t="s">
        <v>37</v>
      </c>
      <c r="C280" s="48" t="s">
        <v>385</v>
      </c>
      <c r="D280" s="48" t="s">
        <v>190</v>
      </c>
      <c r="E280" s="143">
        <v>1</v>
      </c>
      <c r="F280" s="63" t="s">
        <v>408</v>
      </c>
      <c r="G280" s="136">
        <v>0</v>
      </c>
      <c r="H280" s="136">
        <v>847.83</v>
      </c>
      <c r="I280" s="136">
        <v>3391.31</v>
      </c>
      <c r="J280" s="137">
        <f t="shared" si="15"/>
        <v>4239.1400000000003</v>
      </c>
      <c r="K280" s="138"/>
      <c r="L280" s="138"/>
      <c r="M280" s="138"/>
      <c r="N280" s="138"/>
      <c r="O280" s="138"/>
      <c r="P280" s="138"/>
      <c r="Q280" s="138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x14ac:dyDescent="0.2">
      <c r="A281" s="61" t="s">
        <v>425</v>
      </c>
      <c r="B281" s="48" t="s">
        <v>37</v>
      </c>
      <c r="C281" s="48" t="s">
        <v>388</v>
      </c>
      <c r="D281" s="48" t="s">
        <v>190</v>
      </c>
      <c r="E281" s="143">
        <v>1</v>
      </c>
      <c r="F281" s="63" t="s">
        <v>409</v>
      </c>
      <c r="G281" s="136">
        <v>0</v>
      </c>
      <c r="H281" s="136">
        <v>847.83</v>
      </c>
      <c r="I281" s="136">
        <v>3391.31</v>
      </c>
      <c r="J281" s="137">
        <f t="shared" si="15"/>
        <v>4239.1400000000003</v>
      </c>
      <c r="K281" s="138"/>
      <c r="L281" s="138"/>
      <c r="M281" s="138"/>
      <c r="N281" s="138"/>
      <c r="O281" s="138"/>
      <c r="P281" s="138"/>
      <c r="Q281" s="138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x14ac:dyDescent="0.2">
      <c r="A282" s="61" t="s">
        <v>426</v>
      </c>
      <c r="B282" s="48" t="s">
        <v>37</v>
      </c>
      <c r="C282" s="48" t="s">
        <v>185</v>
      </c>
      <c r="D282" s="48" t="s">
        <v>189</v>
      </c>
      <c r="E282" s="143">
        <v>1</v>
      </c>
      <c r="F282" s="63" t="s">
        <v>410</v>
      </c>
      <c r="G282" s="136">
        <v>0</v>
      </c>
      <c r="H282" s="136">
        <v>0</v>
      </c>
      <c r="I282" s="136">
        <v>3391.31</v>
      </c>
      <c r="J282" s="137">
        <f t="shared" si="15"/>
        <v>3391.31</v>
      </c>
      <c r="K282" s="138"/>
      <c r="L282" s="138"/>
      <c r="M282" s="138"/>
      <c r="N282" s="138"/>
      <c r="O282" s="138"/>
      <c r="P282" s="138"/>
      <c r="Q282" s="138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x14ac:dyDescent="0.2">
      <c r="A283" s="61" t="s">
        <v>427</v>
      </c>
      <c r="B283" s="48" t="s">
        <v>37</v>
      </c>
      <c r="C283" s="48" t="s">
        <v>295</v>
      </c>
      <c r="D283" s="48" t="s">
        <v>190</v>
      </c>
      <c r="E283" s="143">
        <v>1</v>
      </c>
      <c r="F283" s="63" t="s">
        <v>411</v>
      </c>
      <c r="G283" s="136">
        <v>0</v>
      </c>
      <c r="H283" s="136">
        <v>847.83</v>
      </c>
      <c r="I283" s="136">
        <v>3391.31</v>
      </c>
      <c r="J283" s="137">
        <f t="shared" si="15"/>
        <v>4239.1400000000003</v>
      </c>
      <c r="K283" s="138"/>
      <c r="L283" s="138"/>
      <c r="M283" s="138"/>
      <c r="N283" s="138"/>
      <c r="O283" s="138"/>
      <c r="P283" s="138"/>
      <c r="Q283" s="13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x14ac:dyDescent="0.2">
      <c r="A284" s="61" t="s">
        <v>397</v>
      </c>
      <c r="B284" s="48" t="s">
        <v>37</v>
      </c>
      <c r="C284" s="83" t="s">
        <v>191</v>
      </c>
      <c r="D284" s="48" t="s">
        <v>190</v>
      </c>
      <c r="E284" s="143">
        <v>1</v>
      </c>
      <c r="F284" s="86" t="s">
        <v>534</v>
      </c>
      <c r="G284" s="136">
        <v>0</v>
      </c>
      <c r="H284" s="136">
        <v>847.83</v>
      </c>
      <c r="I284" s="136">
        <v>3391.31</v>
      </c>
      <c r="J284" s="137">
        <f t="shared" si="15"/>
        <v>4239.1400000000003</v>
      </c>
      <c r="K284" s="138"/>
      <c r="L284" s="138"/>
      <c r="M284" s="138"/>
      <c r="N284" s="138"/>
      <c r="O284" s="138"/>
      <c r="P284" s="138"/>
      <c r="Q284" s="13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x14ac:dyDescent="0.2">
      <c r="A285" s="61" t="s">
        <v>429</v>
      </c>
      <c r="B285" s="48" t="s">
        <v>37</v>
      </c>
      <c r="C285" s="48" t="s">
        <v>185</v>
      </c>
      <c r="D285" s="48" t="s">
        <v>189</v>
      </c>
      <c r="E285" s="143">
        <v>1</v>
      </c>
      <c r="F285" s="63" t="s">
        <v>413</v>
      </c>
      <c r="G285" s="136">
        <v>0</v>
      </c>
      <c r="H285" s="136">
        <v>0</v>
      </c>
      <c r="I285" s="136">
        <v>3391.31</v>
      </c>
      <c r="J285" s="137">
        <f t="shared" si="15"/>
        <v>3391.31</v>
      </c>
      <c r="K285" s="138"/>
      <c r="L285" s="138"/>
      <c r="M285" s="138"/>
      <c r="N285" s="138"/>
      <c r="O285" s="138"/>
      <c r="P285" s="138"/>
      <c r="Q285" s="138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x14ac:dyDescent="0.2">
      <c r="A286" s="61" t="s">
        <v>430</v>
      </c>
      <c r="B286" s="48" t="s">
        <v>37</v>
      </c>
      <c r="C286" s="48" t="s">
        <v>186</v>
      </c>
      <c r="D286" s="48" t="s">
        <v>190</v>
      </c>
      <c r="E286" s="143">
        <v>1</v>
      </c>
      <c r="F286" s="63" t="s">
        <v>414</v>
      </c>
      <c r="G286" s="136">
        <v>0</v>
      </c>
      <c r="H286" s="136">
        <v>847.83</v>
      </c>
      <c r="I286" s="136">
        <v>3391.31</v>
      </c>
      <c r="J286" s="137">
        <f t="shared" si="15"/>
        <v>4239.1400000000003</v>
      </c>
      <c r="K286" s="138"/>
      <c r="L286" s="138"/>
      <c r="M286" s="138"/>
      <c r="N286" s="138"/>
      <c r="O286" s="138"/>
      <c r="P286" s="138"/>
      <c r="Q286" s="138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x14ac:dyDescent="0.2">
      <c r="A287" s="61" t="s">
        <v>397</v>
      </c>
      <c r="B287" s="48" t="s">
        <v>37</v>
      </c>
      <c r="C287" s="83" t="s">
        <v>188</v>
      </c>
      <c r="D287" s="48" t="s">
        <v>190</v>
      </c>
      <c r="E287" s="143">
        <v>1</v>
      </c>
      <c r="F287" s="86" t="s">
        <v>449</v>
      </c>
      <c r="G287" s="136">
        <v>0</v>
      </c>
      <c r="H287" s="136">
        <v>847.83</v>
      </c>
      <c r="I287" s="136">
        <v>3391.31</v>
      </c>
      <c r="J287" s="137">
        <f t="shared" si="15"/>
        <v>4239.1400000000003</v>
      </c>
      <c r="K287" s="138"/>
      <c r="L287" s="138"/>
      <c r="M287" s="138"/>
      <c r="N287" s="138"/>
      <c r="O287" s="138"/>
      <c r="P287" s="138"/>
      <c r="Q287" s="138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x14ac:dyDescent="0.2">
      <c r="A288" s="61" t="s">
        <v>432</v>
      </c>
      <c r="B288" s="48" t="s">
        <v>37</v>
      </c>
      <c r="C288" s="48" t="s">
        <v>187</v>
      </c>
      <c r="D288" s="48" t="s">
        <v>190</v>
      </c>
      <c r="E288" s="143">
        <v>1</v>
      </c>
      <c r="F288" s="63" t="s">
        <v>416</v>
      </c>
      <c r="G288" s="136">
        <v>0</v>
      </c>
      <c r="H288" s="136">
        <v>847.83</v>
      </c>
      <c r="I288" s="136">
        <v>3391.31</v>
      </c>
      <c r="J288" s="137">
        <f t="shared" si="15"/>
        <v>4239.1400000000003</v>
      </c>
      <c r="K288" s="138"/>
      <c r="L288" s="138"/>
      <c r="M288" s="138"/>
      <c r="N288" s="138"/>
      <c r="O288" s="138"/>
      <c r="P288" s="138"/>
      <c r="Q288" s="138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x14ac:dyDescent="0.2">
      <c r="A289" s="61" t="s">
        <v>433</v>
      </c>
      <c r="B289" s="48" t="s">
        <v>37</v>
      </c>
      <c r="C289" s="48" t="s">
        <v>188</v>
      </c>
      <c r="D289" s="48" t="s">
        <v>190</v>
      </c>
      <c r="E289" s="143">
        <v>1</v>
      </c>
      <c r="F289" s="63" t="s">
        <v>417</v>
      </c>
      <c r="G289" s="136">
        <v>0</v>
      </c>
      <c r="H289" s="136">
        <v>847.83</v>
      </c>
      <c r="I289" s="136">
        <v>3391.31</v>
      </c>
      <c r="J289" s="137">
        <f t="shared" si="15"/>
        <v>4239.1400000000003</v>
      </c>
      <c r="K289" s="138"/>
      <c r="L289" s="138"/>
      <c r="M289" s="138"/>
      <c r="N289" s="138"/>
      <c r="O289" s="138"/>
      <c r="P289" s="138"/>
      <c r="Q289" s="138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x14ac:dyDescent="0.2">
      <c r="A290" s="61" t="s">
        <v>434</v>
      </c>
      <c r="B290" s="48" t="s">
        <v>37</v>
      </c>
      <c r="C290" s="48" t="s">
        <v>188</v>
      </c>
      <c r="D290" s="48" t="s">
        <v>190</v>
      </c>
      <c r="E290" s="143">
        <v>1</v>
      </c>
      <c r="F290" s="63" t="s">
        <v>418</v>
      </c>
      <c r="G290" s="136">
        <v>0</v>
      </c>
      <c r="H290" s="136">
        <v>847.83</v>
      </c>
      <c r="I290" s="136">
        <v>3391.31</v>
      </c>
      <c r="J290" s="137">
        <f t="shared" si="15"/>
        <v>4239.1400000000003</v>
      </c>
      <c r="K290" s="138"/>
      <c r="L290" s="138"/>
      <c r="M290" s="138"/>
      <c r="N290" s="138"/>
      <c r="O290" s="138"/>
      <c r="P290" s="138"/>
      <c r="Q290" s="138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x14ac:dyDescent="0.2">
      <c r="A291" s="61" t="s">
        <v>397</v>
      </c>
      <c r="B291" s="48" t="s">
        <v>37</v>
      </c>
      <c r="C291" s="48" t="s">
        <v>187</v>
      </c>
      <c r="D291" s="48" t="s">
        <v>190</v>
      </c>
      <c r="E291" s="143">
        <v>1</v>
      </c>
      <c r="F291" s="63" t="s">
        <v>419</v>
      </c>
      <c r="G291" s="136">
        <v>0</v>
      </c>
      <c r="H291" s="136">
        <v>847.83</v>
      </c>
      <c r="I291" s="136">
        <v>3391.31</v>
      </c>
      <c r="J291" s="137">
        <f t="shared" si="15"/>
        <v>4239.1400000000003</v>
      </c>
      <c r="K291" s="138"/>
      <c r="L291" s="138"/>
      <c r="M291" s="138"/>
      <c r="N291" s="138"/>
      <c r="O291" s="138"/>
      <c r="P291" s="138"/>
      <c r="Q291" s="138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x14ac:dyDescent="0.2">
      <c r="A292" s="61" t="s">
        <v>435</v>
      </c>
      <c r="B292" s="48" t="s">
        <v>37</v>
      </c>
      <c r="C292" s="48" t="s">
        <v>185</v>
      </c>
      <c r="D292" s="48" t="s">
        <v>190</v>
      </c>
      <c r="E292" s="143">
        <v>1</v>
      </c>
      <c r="F292" s="63" t="s">
        <v>420</v>
      </c>
      <c r="G292" s="136">
        <v>0</v>
      </c>
      <c r="H292" s="136">
        <v>847.83</v>
      </c>
      <c r="I292" s="136">
        <v>3391.31</v>
      </c>
      <c r="J292" s="137">
        <f t="shared" si="15"/>
        <v>4239.1400000000003</v>
      </c>
      <c r="K292" s="138"/>
      <c r="L292" s="138"/>
      <c r="M292" s="138"/>
      <c r="N292" s="138"/>
      <c r="O292" s="138"/>
      <c r="P292" s="138"/>
      <c r="Q292" s="138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x14ac:dyDescent="0.2">
      <c r="A293" s="61" t="s">
        <v>436</v>
      </c>
      <c r="B293" s="48" t="s">
        <v>37</v>
      </c>
      <c r="C293" s="48" t="s">
        <v>257</v>
      </c>
      <c r="D293" s="48" t="s">
        <v>190</v>
      </c>
      <c r="E293" s="143">
        <v>1</v>
      </c>
      <c r="F293" s="63" t="s">
        <v>421</v>
      </c>
      <c r="G293" s="136">
        <v>0</v>
      </c>
      <c r="H293" s="136">
        <v>847.83</v>
      </c>
      <c r="I293" s="136">
        <v>3391.31</v>
      </c>
      <c r="J293" s="137">
        <f t="shared" si="15"/>
        <v>4239.1400000000003</v>
      </c>
      <c r="K293" s="138"/>
      <c r="L293" s="138"/>
      <c r="M293" s="138"/>
      <c r="N293" s="138"/>
      <c r="O293" s="138"/>
      <c r="P293" s="138"/>
      <c r="Q293" s="138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x14ac:dyDescent="0.2">
      <c r="A294" s="61" t="s">
        <v>437</v>
      </c>
      <c r="B294" s="48" t="s">
        <v>37</v>
      </c>
      <c r="C294" s="48" t="s">
        <v>213</v>
      </c>
      <c r="D294" s="48" t="s">
        <v>190</v>
      </c>
      <c r="E294" s="143">
        <v>1</v>
      </c>
      <c r="F294" s="63" t="s">
        <v>422</v>
      </c>
      <c r="G294" s="136">
        <v>0</v>
      </c>
      <c r="H294" s="136">
        <v>847.83</v>
      </c>
      <c r="I294" s="136">
        <v>3391.31</v>
      </c>
      <c r="J294" s="137">
        <f t="shared" si="15"/>
        <v>4239.1400000000003</v>
      </c>
      <c r="K294" s="138"/>
      <c r="L294" s="138"/>
      <c r="M294" s="138"/>
      <c r="N294" s="138"/>
      <c r="O294" s="138"/>
      <c r="P294" s="138"/>
      <c r="Q294" s="138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x14ac:dyDescent="0.2">
      <c r="A295" s="61" t="s">
        <v>397</v>
      </c>
      <c r="B295" s="48" t="s">
        <v>37</v>
      </c>
      <c r="C295" s="48" t="s">
        <v>185</v>
      </c>
      <c r="D295" s="48" t="s">
        <v>189</v>
      </c>
      <c r="E295" s="143">
        <v>1</v>
      </c>
      <c r="F295" s="63" t="s">
        <v>423</v>
      </c>
      <c r="G295" s="136">
        <v>0</v>
      </c>
      <c r="H295" s="136">
        <v>0</v>
      </c>
      <c r="I295" s="136">
        <v>3391.31</v>
      </c>
      <c r="J295" s="137">
        <f t="shared" si="15"/>
        <v>3391.31</v>
      </c>
      <c r="K295" s="138"/>
      <c r="L295" s="138"/>
      <c r="M295" s="138"/>
      <c r="N295" s="138"/>
      <c r="O295" s="138"/>
      <c r="P295" s="138"/>
      <c r="Q295" s="138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x14ac:dyDescent="0.2">
      <c r="A296" s="126" t="s">
        <v>397</v>
      </c>
      <c r="B296" s="48" t="s">
        <v>39</v>
      </c>
      <c r="C296" s="67" t="s">
        <v>186</v>
      </c>
      <c r="D296" s="67" t="s">
        <v>190</v>
      </c>
      <c r="E296" s="144">
        <v>1</v>
      </c>
      <c r="F296" s="102" t="s">
        <v>536</v>
      </c>
      <c r="G296" s="136">
        <v>0</v>
      </c>
      <c r="H296" s="136">
        <v>551.09</v>
      </c>
      <c r="I296" s="136">
        <v>2204.36</v>
      </c>
      <c r="J296" s="137">
        <f t="shared" si="15"/>
        <v>2755.4500000000003</v>
      </c>
      <c r="K296" s="138"/>
      <c r="L296" s="138"/>
      <c r="M296" s="138"/>
      <c r="N296" s="138"/>
      <c r="O296" s="138"/>
      <c r="P296" s="138"/>
      <c r="Q296" s="138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x14ac:dyDescent="0.2">
      <c r="A297" s="61" t="s">
        <v>453</v>
      </c>
      <c r="B297" s="48" t="s">
        <v>39</v>
      </c>
      <c r="C297" s="67" t="s">
        <v>345</v>
      </c>
      <c r="D297" s="48" t="s">
        <v>190</v>
      </c>
      <c r="E297" s="143">
        <v>1</v>
      </c>
      <c r="F297" s="63" t="s">
        <v>439</v>
      </c>
      <c r="G297" s="136">
        <v>0</v>
      </c>
      <c r="H297" s="136">
        <v>551.09</v>
      </c>
      <c r="I297" s="136">
        <v>2204.36</v>
      </c>
      <c r="J297" s="137">
        <f t="shared" si="15"/>
        <v>2755.4500000000003</v>
      </c>
      <c r="K297" s="138"/>
      <c r="L297" s="138"/>
      <c r="M297" s="138"/>
      <c r="N297" s="138"/>
      <c r="O297" s="138"/>
      <c r="P297" s="138"/>
      <c r="Q297" s="138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s="106" customFormat="1" x14ac:dyDescent="0.2">
      <c r="A298" s="110" t="s">
        <v>397</v>
      </c>
      <c r="B298" s="67" t="s">
        <v>39</v>
      </c>
      <c r="C298" s="112" t="s">
        <v>188</v>
      </c>
      <c r="D298" s="67" t="s">
        <v>190</v>
      </c>
      <c r="E298" s="144">
        <v>1</v>
      </c>
      <c r="F298" s="113" t="s">
        <v>543</v>
      </c>
      <c r="G298" s="140">
        <v>0</v>
      </c>
      <c r="H298" s="140">
        <v>551.09</v>
      </c>
      <c r="I298" s="140">
        <v>2204.36</v>
      </c>
      <c r="J298" s="141">
        <f t="shared" si="15"/>
        <v>2755.4500000000003</v>
      </c>
      <c r="K298" s="142"/>
      <c r="L298" s="142"/>
      <c r="M298" s="142"/>
      <c r="N298" s="142"/>
      <c r="O298" s="142"/>
      <c r="P298" s="142"/>
      <c r="Q298" s="142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</row>
    <row r="299" spans="1:30" x14ac:dyDescent="0.2">
      <c r="A299" s="61" t="s">
        <v>453</v>
      </c>
      <c r="B299" s="48" t="s">
        <v>39</v>
      </c>
      <c r="C299" s="67" t="s">
        <v>187</v>
      </c>
      <c r="D299" s="48" t="s">
        <v>190</v>
      </c>
      <c r="E299" s="143">
        <v>1</v>
      </c>
      <c r="F299" s="63" t="s">
        <v>440</v>
      </c>
      <c r="G299" s="136">
        <v>0</v>
      </c>
      <c r="H299" s="136">
        <v>551.09</v>
      </c>
      <c r="I299" s="136">
        <v>2204.36</v>
      </c>
      <c r="J299" s="137">
        <f t="shared" si="15"/>
        <v>2755.4500000000003</v>
      </c>
      <c r="K299" s="138"/>
      <c r="L299" s="138"/>
      <c r="M299" s="138"/>
      <c r="N299" s="138"/>
      <c r="O299" s="138"/>
      <c r="P299" s="138"/>
      <c r="Q299" s="13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61" t="s">
        <v>453</v>
      </c>
      <c r="B300" s="48" t="s">
        <v>39</v>
      </c>
      <c r="C300" s="67" t="s">
        <v>345</v>
      </c>
      <c r="D300" s="48" t="s">
        <v>190</v>
      </c>
      <c r="E300" s="143">
        <v>1</v>
      </c>
      <c r="F300" s="63" t="s">
        <v>441</v>
      </c>
      <c r="G300" s="136">
        <v>0</v>
      </c>
      <c r="H300" s="136">
        <v>551.09</v>
      </c>
      <c r="I300" s="136">
        <v>2204.36</v>
      </c>
      <c r="J300" s="137">
        <f t="shared" si="15"/>
        <v>2755.4500000000003</v>
      </c>
      <c r="K300" s="138"/>
      <c r="L300" s="138"/>
      <c r="M300" s="138"/>
      <c r="N300" s="138"/>
      <c r="O300" s="138"/>
      <c r="P300" s="138"/>
      <c r="Q300" s="13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61" t="s">
        <v>453</v>
      </c>
      <c r="B301" s="48" t="s">
        <v>39</v>
      </c>
      <c r="C301" s="101" t="s">
        <v>191</v>
      </c>
      <c r="D301" s="48" t="s">
        <v>190</v>
      </c>
      <c r="E301" s="143">
        <v>1</v>
      </c>
      <c r="F301" s="87" t="s">
        <v>559</v>
      </c>
      <c r="G301" s="136">
        <v>0</v>
      </c>
      <c r="H301" s="136">
        <v>551.09</v>
      </c>
      <c r="I301" s="136">
        <v>2204.36</v>
      </c>
      <c r="J301" s="137">
        <f t="shared" si="15"/>
        <v>2755.4500000000003</v>
      </c>
      <c r="K301" s="138"/>
      <c r="L301" s="138"/>
      <c r="M301" s="138"/>
      <c r="N301" s="138"/>
      <c r="O301" s="138"/>
      <c r="P301" s="138"/>
      <c r="Q301" s="13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61" t="s">
        <v>453</v>
      </c>
      <c r="B302" s="48" t="s">
        <v>39</v>
      </c>
      <c r="C302" s="67" t="s">
        <v>472</v>
      </c>
      <c r="D302" s="48" t="s">
        <v>190</v>
      </c>
      <c r="E302" s="143">
        <v>1</v>
      </c>
      <c r="F302" s="63" t="s">
        <v>463</v>
      </c>
      <c r="G302" s="136">
        <v>0</v>
      </c>
      <c r="H302" s="136">
        <v>551.09</v>
      </c>
      <c r="I302" s="136">
        <v>2204.36</v>
      </c>
      <c r="J302" s="137">
        <f t="shared" si="15"/>
        <v>2755.4500000000003</v>
      </c>
      <c r="K302" s="138"/>
      <c r="L302" s="138"/>
      <c r="M302" s="138"/>
      <c r="N302" s="138"/>
      <c r="O302" s="138"/>
      <c r="P302" s="138"/>
      <c r="Q302" s="13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62" t="s">
        <v>192</v>
      </c>
      <c r="B303" s="48" t="s">
        <v>35</v>
      </c>
      <c r="C303" s="52" t="s">
        <v>192</v>
      </c>
      <c r="D303" s="48" t="s">
        <v>192</v>
      </c>
      <c r="E303" s="143">
        <v>1</v>
      </c>
      <c r="F303" s="64" t="s">
        <v>192</v>
      </c>
      <c r="G303" s="136">
        <v>0</v>
      </c>
      <c r="H303" s="136">
        <v>0</v>
      </c>
      <c r="I303" s="136">
        <v>0</v>
      </c>
      <c r="J303" s="137">
        <f t="shared" si="15"/>
        <v>0</v>
      </c>
      <c r="K303" s="138"/>
      <c r="L303" s="138"/>
      <c r="M303" s="138"/>
      <c r="N303" s="138"/>
      <c r="O303" s="138"/>
      <c r="P303" s="138"/>
      <c r="Q303" s="13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61" t="s">
        <v>457</v>
      </c>
      <c r="B304" s="48" t="s">
        <v>39</v>
      </c>
      <c r="C304" s="67" t="s">
        <v>188</v>
      </c>
      <c r="D304" s="48" t="s">
        <v>190</v>
      </c>
      <c r="E304" s="143">
        <v>1</v>
      </c>
      <c r="F304" s="63" t="s">
        <v>446</v>
      </c>
      <c r="G304" s="136">
        <v>0</v>
      </c>
      <c r="H304" s="136">
        <v>551.09</v>
      </c>
      <c r="I304" s="136">
        <v>2204.36</v>
      </c>
      <c r="J304" s="137">
        <f t="shared" si="15"/>
        <v>2755.4500000000003</v>
      </c>
      <c r="K304" s="138"/>
      <c r="L304" s="138"/>
      <c r="M304" s="138"/>
      <c r="N304" s="138"/>
      <c r="O304" s="138"/>
      <c r="P304" s="138"/>
      <c r="Q304" s="13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61" t="s">
        <v>458</v>
      </c>
      <c r="B305" s="48" t="s">
        <v>39</v>
      </c>
      <c r="C305" s="67" t="s">
        <v>188</v>
      </c>
      <c r="D305" s="48" t="s">
        <v>190</v>
      </c>
      <c r="E305" s="143">
        <v>1</v>
      </c>
      <c r="F305" s="63" t="s">
        <v>447</v>
      </c>
      <c r="G305" s="136">
        <v>0</v>
      </c>
      <c r="H305" s="136">
        <v>551.09</v>
      </c>
      <c r="I305" s="136">
        <v>2204.36</v>
      </c>
      <c r="J305" s="137">
        <f t="shared" si="15"/>
        <v>2755.4500000000003</v>
      </c>
      <c r="K305" s="138"/>
      <c r="L305" s="138"/>
      <c r="M305" s="138"/>
      <c r="N305" s="138"/>
      <c r="O305" s="138"/>
      <c r="P305" s="138"/>
      <c r="Q305" s="13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126" t="s">
        <v>397</v>
      </c>
      <c r="B306" s="48" t="s">
        <v>39</v>
      </c>
      <c r="C306" s="67" t="s">
        <v>188</v>
      </c>
      <c r="D306" s="48" t="s">
        <v>190</v>
      </c>
      <c r="E306" s="143">
        <v>1</v>
      </c>
      <c r="F306" s="63" t="s">
        <v>464</v>
      </c>
      <c r="G306" s="136">
        <v>0</v>
      </c>
      <c r="H306" s="136">
        <v>551.09</v>
      </c>
      <c r="I306" s="136">
        <v>2204.36</v>
      </c>
      <c r="J306" s="137">
        <f t="shared" si="15"/>
        <v>2755.4500000000003</v>
      </c>
      <c r="K306" s="138"/>
      <c r="L306" s="138"/>
      <c r="M306" s="138"/>
      <c r="N306" s="138"/>
      <c r="O306" s="138"/>
      <c r="P306" s="138"/>
      <c r="Q306" s="13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62" t="s">
        <v>192</v>
      </c>
      <c r="B307" s="48" t="s">
        <v>39</v>
      </c>
      <c r="C307" s="68" t="s">
        <v>192</v>
      </c>
      <c r="D307" s="48" t="s">
        <v>192</v>
      </c>
      <c r="E307" s="143">
        <v>1</v>
      </c>
      <c r="F307" s="64" t="s">
        <v>192</v>
      </c>
      <c r="G307" s="136">
        <v>0</v>
      </c>
      <c r="H307" s="136">
        <v>0</v>
      </c>
      <c r="I307" s="136">
        <v>0</v>
      </c>
      <c r="J307" s="137">
        <v>0</v>
      </c>
      <c r="K307" s="138"/>
      <c r="L307" s="138"/>
      <c r="M307" s="138"/>
      <c r="N307" s="138"/>
      <c r="O307" s="138"/>
      <c r="P307" s="138"/>
      <c r="Q307" s="13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62" t="s">
        <v>192</v>
      </c>
      <c r="B308" s="48" t="s">
        <v>39</v>
      </c>
      <c r="C308" s="68" t="s">
        <v>192</v>
      </c>
      <c r="D308" s="48" t="s">
        <v>192</v>
      </c>
      <c r="E308" s="143">
        <v>1</v>
      </c>
      <c r="F308" s="172" t="s">
        <v>192</v>
      </c>
      <c r="G308" s="136">
        <v>0</v>
      </c>
      <c r="H308" s="136">
        <v>0</v>
      </c>
      <c r="I308" s="136">
        <v>0</v>
      </c>
      <c r="J308" s="137">
        <f t="shared" ref="J308:J328" si="16">SUM(G308:I308)</f>
        <v>0</v>
      </c>
      <c r="K308" s="138"/>
      <c r="L308" s="138"/>
      <c r="M308" s="138"/>
      <c r="N308" s="138"/>
      <c r="O308" s="138"/>
      <c r="P308" s="138"/>
      <c r="Q308" s="13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61" t="s">
        <v>454</v>
      </c>
      <c r="B309" s="48" t="s">
        <v>39</v>
      </c>
      <c r="C309" s="67" t="s">
        <v>295</v>
      </c>
      <c r="D309" s="48" t="s">
        <v>190</v>
      </c>
      <c r="E309" s="143">
        <v>1</v>
      </c>
      <c r="F309" s="63" t="s">
        <v>450</v>
      </c>
      <c r="G309" s="136">
        <v>0</v>
      </c>
      <c r="H309" s="136">
        <v>551.09</v>
      </c>
      <c r="I309" s="136">
        <v>2204.36</v>
      </c>
      <c r="J309" s="137">
        <f t="shared" si="16"/>
        <v>2755.4500000000003</v>
      </c>
      <c r="K309" s="138"/>
      <c r="L309" s="138"/>
      <c r="M309" s="138"/>
      <c r="N309" s="138"/>
      <c r="O309" s="138"/>
      <c r="P309" s="138"/>
      <c r="Q309" s="13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61" t="s">
        <v>460</v>
      </c>
      <c r="B310" s="48" t="s">
        <v>39</v>
      </c>
      <c r="C310" s="67" t="s">
        <v>186</v>
      </c>
      <c r="D310" s="48" t="s">
        <v>190</v>
      </c>
      <c r="E310" s="143">
        <v>1</v>
      </c>
      <c r="F310" s="63" t="s">
        <v>451</v>
      </c>
      <c r="G310" s="136">
        <v>0</v>
      </c>
      <c r="H310" s="136">
        <v>551.09</v>
      </c>
      <c r="I310" s="136">
        <v>2204.36</v>
      </c>
      <c r="J310" s="137">
        <f t="shared" si="16"/>
        <v>2755.4500000000003</v>
      </c>
      <c r="K310" s="138"/>
      <c r="L310" s="138"/>
      <c r="M310" s="138"/>
      <c r="N310" s="138"/>
      <c r="O310" s="138"/>
      <c r="P310" s="138"/>
      <c r="Q310" s="13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126" t="s">
        <v>397</v>
      </c>
      <c r="B311" s="48" t="s">
        <v>39</v>
      </c>
      <c r="C311" s="101" t="s">
        <v>191</v>
      </c>
      <c r="D311" s="48" t="s">
        <v>190</v>
      </c>
      <c r="E311" s="143">
        <v>1</v>
      </c>
      <c r="F311" s="63" t="s">
        <v>461</v>
      </c>
      <c r="G311" s="136">
        <v>0</v>
      </c>
      <c r="H311" s="136">
        <v>551.09</v>
      </c>
      <c r="I311" s="136">
        <v>2204.36</v>
      </c>
      <c r="J311" s="137">
        <f t="shared" si="16"/>
        <v>2755.4500000000003</v>
      </c>
      <c r="K311" s="138"/>
      <c r="L311" s="138"/>
      <c r="M311" s="138"/>
      <c r="N311" s="138"/>
      <c r="O311" s="138"/>
      <c r="P311" s="138"/>
      <c r="Q311" s="13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x14ac:dyDescent="0.2">
      <c r="A312" s="61" t="s">
        <v>460</v>
      </c>
      <c r="B312" s="48" t="s">
        <v>39</v>
      </c>
      <c r="C312" s="67" t="s">
        <v>472</v>
      </c>
      <c r="D312" s="48" t="s">
        <v>190</v>
      </c>
      <c r="E312" s="143">
        <v>1</v>
      </c>
      <c r="F312" s="63" t="s">
        <v>452</v>
      </c>
      <c r="G312" s="136">
        <v>0</v>
      </c>
      <c r="H312" s="136">
        <v>551.09</v>
      </c>
      <c r="I312" s="136">
        <v>2204.36</v>
      </c>
      <c r="J312" s="137">
        <f t="shared" si="16"/>
        <v>2755.4500000000003</v>
      </c>
      <c r="K312" s="138"/>
      <c r="L312" s="138"/>
      <c r="M312" s="138"/>
      <c r="N312" s="138"/>
      <c r="O312" s="138"/>
      <c r="P312" s="138"/>
      <c r="Q312" s="138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s="106" customFormat="1" x14ac:dyDescent="0.2">
      <c r="A313" s="107" t="s">
        <v>649</v>
      </c>
      <c r="B313" s="67" t="s">
        <v>41</v>
      </c>
      <c r="C313" s="101" t="s">
        <v>188</v>
      </c>
      <c r="D313" s="67" t="s">
        <v>190</v>
      </c>
      <c r="E313" s="144">
        <v>1</v>
      </c>
      <c r="F313" s="102" t="s">
        <v>648</v>
      </c>
      <c r="G313" s="140">
        <v>0</v>
      </c>
      <c r="H313" s="140">
        <v>339.13</v>
      </c>
      <c r="I313" s="140">
        <v>1356.53</v>
      </c>
      <c r="J313" s="141">
        <f t="shared" si="16"/>
        <v>1695.6599999999999</v>
      </c>
      <c r="K313" s="142"/>
      <c r="L313" s="142"/>
      <c r="M313" s="142"/>
      <c r="N313" s="142"/>
      <c r="O313" s="142"/>
      <c r="P313" s="142"/>
      <c r="Q313" s="142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5"/>
      <c r="AD313" s="105"/>
    </row>
    <row r="314" spans="1:30" s="80" customFormat="1" x14ac:dyDescent="0.2">
      <c r="A314" s="85" t="s">
        <v>549</v>
      </c>
      <c r="B314" s="145" t="s">
        <v>41</v>
      </c>
      <c r="C314" s="84" t="s">
        <v>188</v>
      </c>
      <c r="D314" s="145" t="s">
        <v>190</v>
      </c>
      <c r="E314" s="146">
        <v>1</v>
      </c>
      <c r="F314" s="86" t="s">
        <v>550</v>
      </c>
      <c r="G314" s="147">
        <v>0</v>
      </c>
      <c r="H314" s="147">
        <v>339.13</v>
      </c>
      <c r="I314" s="147">
        <v>1356.53</v>
      </c>
      <c r="J314" s="148">
        <f t="shared" si="16"/>
        <v>1695.6599999999999</v>
      </c>
      <c r="K314" s="149"/>
      <c r="L314" s="149"/>
      <c r="M314" s="149"/>
      <c r="N314" s="149"/>
      <c r="O314" s="149"/>
      <c r="P314" s="149"/>
      <c r="Q314" s="14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</row>
    <row r="315" spans="1:30" x14ac:dyDescent="0.2">
      <c r="A315" s="62" t="s">
        <v>192</v>
      </c>
      <c r="B315" s="48" t="s">
        <v>41</v>
      </c>
      <c r="C315" s="68" t="s">
        <v>192</v>
      </c>
      <c r="D315" s="48" t="s">
        <v>192</v>
      </c>
      <c r="E315" s="143">
        <v>1</v>
      </c>
      <c r="F315" s="64" t="s">
        <v>192</v>
      </c>
      <c r="G315" s="136">
        <v>0</v>
      </c>
      <c r="H315" s="147">
        <v>0</v>
      </c>
      <c r="I315" s="147">
        <v>0</v>
      </c>
      <c r="J315" s="137">
        <f t="shared" si="16"/>
        <v>0</v>
      </c>
      <c r="K315" s="138"/>
      <c r="L315" s="138"/>
      <c r="M315" s="138"/>
      <c r="N315" s="138"/>
      <c r="O315" s="138"/>
      <c r="P315" s="138"/>
      <c r="Q315" s="13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126" t="s">
        <v>567</v>
      </c>
      <c r="B316" s="48" t="s">
        <v>41</v>
      </c>
      <c r="C316" s="101" t="s">
        <v>188</v>
      </c>
      <c r="D316" s="48" t="s">
        <v>190</v>
      </c>
      <c r="E316" s="143">
        <v>1</v>
      </c>
      <c r="F316" s="87" t="s">
        <v>566</v>
      </c>
      <c r="G316" s="136">
        <v>0</v>
      </c>
      <c r="H316" s="147">
        <v>339.13</v>
      </c>
      <c r="I316" s="147">
        <v>1356.53</v>
      </c>
      <c r="J316" s="137">
        <f t="shared" si="16"/>
        <v>1695.6599999999999</v>
      </c>
      <c r="K316" s="138"/>
      <c r="L316" s="138"/>
      <c r="M316" s="138"/>
      <c r="N316" s="138"/>
      <c r="O316" s="138"/>
      <c r="P316" s="138"/>
      <c r="Q316" s="13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62" t="s">
        <v>192</v>
      </c>
      <c r="B317" s="48" t="s">
        <v>41</v>
      </c>
      <c r="C317" s="68" t="s">
        <v>192</v>
      </c>
      <c r="D317" s="48" t="s">
        <v>192</v>
      </c>
      <c r="E317" s="143">
        <v>1</v>
      </c>
      <c r="F317" s="64" t="s">
        <v>192</v>
      </c>
      <c r="G317" s="136">
        <v>0</v>
      </c>
      <c r="H317" s="136">
        <v>0</v>
      </c>
      <c r="I317" s="136">
        <v>0</v>
      </c>
      <c r="J317" s="137">
        <f t="shared" si="16"/>
        <v>0</v>
      </c>
      <c r="K317" s="138"/>
      <c r="L317" s="138"/>
      <c r="M317" s="138"/>
      <c r="N317" s="138"/>
      <c r="O317" s="138"/>
      <c r="P317" s="138"/>
      <c r="Q317" s="13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61" t="s">
        <v>467</v>
      </c>
      <c r="B318" s="48" t="s">
        <v>41</v>
      </c>
      <c r="C318" s="67" t="s">
        <v>187</v>
      </c>
      <c r="D318" s="48" t="s">
        <v>190</v>
      </c>
      <c r="E318" s="143">
        <v>1</v>
      </c>
      <c r="F318" s="63" t="s">
        <v>462</v>
      </c>
      <c r="G318" s="136">
        <v>0</v>
      </c>
      <c r="H318" s="147">
        <v>339.13</v>
      </c>
      <c r="I318" s="147">
        <v>1356.53</v>
      </c>
      <c r="J318" s="137">
        <f t="shared" si="16"/>
        <v>1695.6599999999999</v>
      </c>
      <c r="K318" s="138"/>
      <c r="L318" s="138"/>
      <c r="M318" s="138"/>
      <c r="N318" s="138"/>
      <c r="O318" s="138"/>
      <c r="P318" s="138"/>
      <c r="Q318" s="13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62" t="s">
        <v>192</v>
      </c>
      <c r="B319" s="48" t="s">
        <v>41</v>
      </c>
      <c r="C319" s="68" t="s">
        <v>192</v>
      </c>
      <c r="D319" s="48" t="s">
        <v>192</v>
      </c>
      <c r="E319" s="143">
        <v>1</v>
      </c>
      <c r="F319" s="64" t="s">
        <v>192</v>
      </c>
      <c r="G319" s="136">
        <v>0</v>
      </c>
      <c r="H319" s="147">
        <v>0</v>
      </c>
      <c r="I319" s="147">
        <v>0</v>
      </c>
      <c r="J319" s="137">
        <f t="shared" si="16"/>
        <v>0</v>
      </c>
      <c r="K319" s="138"/>
      <c r="L319" s="138"/>
      <c r="M319" s="138"/>
      <c r="N319" s="138"/>
      <c r="O319" s="138"/>
      <c r="P319" s="138"/>
      <c r="Q319" s="13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62" t="s">
        <v>192</v>
      </c>
      <c r="B320" s="48" t="s">
        <v>41</v>
      </c>
      <c r="C320" s="68" t="s">
        <v>192</v>
      </c>
      <c r="D320" s="48" t="s">
        <v>192</v>
      </c>
      <c r="E320" s="143">
        <v>1</v>
      </c>
      <c r="F320" s="64" t="s">
        <v>192</v>
      </c>
      <c r="G320" s="136">
        <v>0</v>
      </c>
      <c r="H320" s="147">
        <v>0</v>
      </c>
      <c r="I320" s="147">
        <v>0</v>
      </c>
      <c r="J320" s="137">
        <f t="shared" si="16"/>
        <v>0</v>
      </c>
      <c r="K320" s="138"/>
      <c r="L320" s="138"/>
      <c r="M320" s="138"/>
      <c r="N320" s="138"/>
      <c r="O320" s="138"/>
      <c r="P320" s="138"/>
      <c r="Q320" s="13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62" t="s">
        <v>192</v>
      </c>
      <c r="B321" s="48" t="s">
        <v>41</v>
      </c>
      <c r="C321" s="68" t="s">
        <v>192</v>
      </c>
      <c r="D321" s="48" t="s">
        <v>192</v>
      </c>
      <c r="E321" s="143">
        <v>1</v>
      </c>
      <c r="F321" s="64" t="s">
        <v>192</v>
      </c>
      <c r="G321" s="136">
        <v>0</v>
      </c>
      <c r="H321" s="136">
        <v>0</v>
      </c>
      <c r="I321" s="136">
        <v>0</v>
      </c>
      <c r="J321" s="137">
        <f t="shared" si="16"/>
        <v>0</v>
      </c>
      <c r="K321" s="138"/>
      <c r="L321" s="138"/>
      <c r="M321" s="138"/>
      <c r="N321" s="138"/>
      <c r="O321" s="138"/>
      <c r="P321" s="138"/>
      <c r="Q321" s="13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62" t="s">
        <v>192</v>
      </c>
      <c r="B322" s="48" t="s">
        <v>41</v>
      </c>
      <c r="C322" s="68" t="s">
        <v>192</v>
      </c>
      <c r="D322" s="48" t="s">
        <v>192</v>
      </c>
      <c r="E322" s="143">
        <v>1</v>
      </c>
      <c r="F322" s="64" t="s">
        <v>192</v>
      </c>
      <c r="G322" s="136">
        <v>0</v>
      </c>
      <c r="H322" s="136">
        <v>0</v>
      </c>
      <c r="I322" s="136">
        <v>0</v>
      </c>
      <c r="J322" s="137">
        <f t="shared" si="16"/>
        <v>0</v>
      </c>
      <c r="K322" s="138"/>
      <c r="L322" s="138"/>
      <c r="M322" s="138"/>
      <c r="N322" s="138"/>
      <c r="O322" s="138"/>
      <c r="P322" s="138"/>
      <c r="Q322" s="13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x14ac:dyDescent="0.2">
      <c r="A323" s="61" t="s">
        <v>460</v>
      </c>
      <c r="B323" s="48" t="s">
        <v>41</v>
      </c>
      <c r="C323" s="67" t="s">
        <v>473</v>
      </c>
      <c r="D323" s="48" t="s">
        <v>190</v>
      </c>
      <c r="E323" s="143">
        <v>1</v>
      </c>
      <c r="F323" s="63" t="s">
        <v>465</v>
      </c>
      <c r="G323" s="136">
        <v>0</v>
      </c>
      <c r="H323" s="147">
        <v>339.13</v>
      </c>
      <c r="I323" s="147">
        <v>1356.53</v>
      </c>
      <c r="J323" s="137">
        <f t="shared" si="16"/>
        <v>1695.6599999999999</v>
      </c>
      <c r="K323" s="138"/>
      <c r="L323" s="138"/>
      <c r="M323" s="138"/>
      <c r="N323" s="138"/>
      <c r="O323" s="138"/>
      <c r="P323" s="138"/>
      <c r="Q323" s="138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s="80" customFormat="1" x14ac:dyDescent="0.2">
      <c r="A324" s="172" t="s">
        <v>192</v>
      </c>
      <c r="B324" s="145" t="s">
        <v>43</v>
      </c>
      <c r="C324" s="173" t="s">
        <v>192</v>
      </c>
      <c r="D324" s="145" t="s">
        <v>192</v>
      </c>
      <c r="E324" s="146">
        <v>1</v>
      </c>
      <c r="F324" s="172" t="s">
        <v>192</v>
      </c>
      <c r="G324" s="147">
        <v>0</v>
      </c>
      <c r="H324" s="147">
        <v>0</v>
      </c>
      <c r="I324" s="147">
        <v>0</v>
      </c>
      <c r="J324" s="148">
        <f t="shared" si="16"/>
        <v>0</v>
      </c>
      <c r="K324" s="149"/>
      <c r="L324" s="149"/>
      <c r="M324" s="149"/>
      <c r="N324" s="149"/>
      <c r="O324" s="149"/>
      <c r="P324" s="149"/>
      <c r="Q324" s="14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</row>
    <row r="325" spans="1:30" x14ac:dyDescent="0.2">
      <c r="A325" s="64" t="s">
        <v>192</v>
      </c>
      <c r="B325" s="48" t="s">
        <v>43</v>
      </c>
      <c r="C325" s="52" t="s">
        <v>192</v>
      </c>
      <c r="D325" s="48" t="s">
        <v>192</v>
      </c>
      <c r="E325" s="143">
        <v>1</v>
      </c>
      <c r="F325" s="64" t="s">
        <v>192</v>
      </c>
      <c r="G325" s="136">
        <v>0</v>
      </c>
      <c r="H325" s="136">
        <v>0</v>
      </c>
      <c r="I325" s="136">
        <v>0</v>
      </c>
      <c r="J325" s="137">
        <f t="shared" si="16"/>
        <v>0</v>
      </c>
      <c r="K325" s="138"/>
      <c r="L325" s="138"/>
      <c r="M325" s="138"/>
      <c r="N325" s="138"/>
      <c r="O325" s="138"/>
      <c r="P325" s="138"/>
      <c r="Q325" s="13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64" t="s">
        <v>192</v>
      </c>
      <c r="B326" s="48" t="s">
        <v>43</v>
      </c>
      <c r="C326" s="52" t="s">
        <v>192</v>
      </c>
      <c r="D326" s="48" t="s">
        <v>192</v>
      </c>
      <c r="E326" s="143">
        <v>1</v>
      </c>
      <c r="F326" s="64" t="s">
        <v>192</v>
      </c>
      <c r="G326" s="136">
        <v>0</v>
      </c>
      <c r="H326" s="136">
        <v>0</v>
      </c>
      <c r="I326" s="136">
        <v>0</v>
      </c>
      <c r="J326" s="137">
        <f t="shared" si="16"/>
        <v>0</v>
      </c>
      <c r="K326" s="138"/>
      <c r="L326" s="138"/>
      <c r="M326" s="138"/>
      <c r="N326" s="138"/>
      <c r="O326" s="138"/>
      <c r="P326" s="138"/>
      <c r="Q326" s="13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62" t="s">
        <v>192</v>
      </c>
      <c r="B327" s="48" t="s">
        <v>43</v>
      </c>
      <c r="C327" s="52" t="s">
        <v>192</v>
      </c>
      <c r="D327" s="48" t="s">
        <v>192</v>
      </c>
      <c r="E327" s="143">
        <v>1</v>
      </c>
      <c r="F327" s="64" t="s">
        <v>192</v>
      </c>
      <c r="G327" s="136">
        <v>0</v>
      </c>
      <c r="H327" s="140">
        <v>0</v>
      </c>
      <c r="I327" s="140">
        <v>0</v>
      </c>
      <c r="J327" s="137">
        <f t="shared" si="16"/>
        <v>0</v>
      </c>
      <c r="K327" s="138"/>
      <c r="L327" s="138"/>
      <c r="M327" s="138"/>
      <c r="N327" s="138"/>
      <c r="O327" s="138"/>
      <c r="P327" s="138"/>
      <c r="Q327" s="13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x14ac:dyDescent="0.2">
      <c r="A328" s="64" t="s">
        <v>192</v>
      </c>
      <c r="B328" s="48" t="s">
        <v>43</v>
      </c>
      <c r="C328" s="52" t="s">
        <v>192</v>
      </c>
      <c r="D328" s="48" t="s">
        <v>192</v>
      </c>
      <c r="E328" s="143">
        <v>1</v>
      </c>
      <c r="F328" s="64" t="s">
        <v>192</v>
      </c>
      <c r="G328" s="136">
        <v>0</v>
      </c>
      <c r="H328" s="136">
        <v>0</v>
      </c>
      <c r="I328" s="136">
        <v>0</v>
      </c>
      <c r="J328" s="137">
        <f t="shared" si="16"/>
        <v>0</v>
      </c>
      <c r="K328" s="138"/>
      <c r="L328" s="138"/>
      <c r="M328" s="138"/>
      <c r="N328" s="138"/>
      <c r="O328" s="138"/>
      <c r="P328" s="138"/>
      <c r="Q328" s="13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45" x14ac:dyDescent="0.2">
      <c r="A329" s="41" t="s">
        <v>13</v>
      </c>
      <c r="B329" s="41" t="s">
        <v>14</v>
      </c>
      <c r="C329" s="21" t="s">
        <v>15</v>
      </c>
      <c r="D329" s="21" t="s">
        <v>16</v>
      </c>
      <c r="E329" s="21" t="s">
        <v>17</v>
      </c>
      <c r="F329" s="151"/>
      <c r="G329" s="21" t="s">
        <v>18</v>
      </c>
      <c r="H329" s="21" t="s">
        <v>19</v>
      </c>
      <c r="I329" s="21" t="s">
        <v>20</v>
      </c>
      <c r="J329" s="21" t="s">
        <v>21</v>
      </c>
      <c r="K329" s="138"/>
      <c r="L329" s="138"/>
      <c r="M329" s="138"/>
      <c r="N329" s="138"/>
      <c r="O329" s="138"/>
      <c r="P329" s="138"/>
      <c r="Q329" s="138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x14ac:dyDescent="0.2">
      <c r="A330" s="152" t="s">
        <v>22</v>
      </c>
      <c r="B330" s="135" t="s">
        <v>23</v>
      </c>
      <c r="C330" s="153">
        <f>SUMIFS($E$7:$E$328,$B$7:$B$328,"DAS",$D$7:$D$328,"&lt;&gt;VAGO")</f>
        <v>1</v>
      </c>
      <c r="D330" s="153">
        <f>SUMIFS($E$7:$E$328,$B$7:$B$328,"DAS",$D$7:$D$328,"VAGO")</f>
        <v>0</v>
      </c>
      <c r="E330" s="153">
        <f t="shared" ref="E330:E336" si="17">C330+D330</f>
        <v>1</v>
      </c>
      <c r="F330" s="154"/>
      <c r="G330" s="18">
        <f>SUMIF($B$7:$B$328,"DAS",$G$7:$G$328)</f>
        <v>0</v>
      </c>
      <c r="H330" s="18">
        <f>SUMIF($B$7:$B$328,"DAS",$H$7:$H$328)</f>
        <v>0</v>
      </c>
      <c r="I330" s="18">
        <f>SUMIF($B$7:$B$328,"DAS",$I$7:$I$328)</f>
        <v>18810</v>
      </c>
      <c r="J330" s="18">
        <f>SUMIF($B$7:$B$328,"DAS",$J$7:$J$328)</f>
        <v>18810</v>
      </c>
      <c r="K330" s="155"/>
      <c r="L330" s="155"/>
      <c r="M330" s="155"/>
      <c r="N330" s="155"/>
      <c r="O330" s="155"/>
      <c r="P330" s="155"/>
      <c r="Q330" s="155"/>
    </row>
    <row r="331" spans="1:30" x14ac:dyDescent="0.2">
      <c r="A331" s="152" t="s">
        <v>24</v>
      </c>
      <c r="B331" s="135" t="s">
        <v>25</v>
      </c>
      <c r="C331" s="153">
        <f>SUMIFS($E$7:$E$328,$B$7:$B$328,"DAS-1",$D$7:$D$328,"&lt;&gt;VAGO")</f>
        <v>5</v>
      </c>
      <c r="D331" s="153">
        <f>SUMIFS($E$7:$E$328,$B$7:$B$328,"DAS-1",$D$7:$D$328,"VAGO")</f>
        <v>0</v>
      </c>
      <c r="E331" s="153">
        <f t="shared" si="17"/>
        <v>5</v>
      </c>
      <c r="F331" s="156"/>
      <c r="G331" s="18">
        <f>SUMIF($B$7:$B$328,"DAS-1",$G$7:$G$328)</f>
        <v>0</v>
      </c>
      <c r="H331" s="18">
        <f>SUMIF($B$7:$B$328,"DAS-1",$H$7:$H$328)</f>
        <v>5720</v>
      </c>
      <c r="I331" s="18">
        <f>SUMIF($B$7:$B$328,"DAS-1",$I$7:$I$328)</f>
        <v>57200</v>
      </c>
      <c r="J331" s="18">
        <f>SUMIF($B$7:$B$328,"DAS-1",$J$7:$J$328)</f>
        <v>62920</v>
      </c>
      <c r="K331" s="155"/>
      <c r="L331" s="155"/>
      <c r="M331" s="155"/>
      <c r="N331" s="155"/>
      <c r="O331" s="155"/>
      <c r="P331" s="155"/>
      <c r="Q331" s="155"/>
    </row>
    <row r="332" spans="1:30" x14ac:dyDescent="0.2">
      <c r="A332" s="152" t="s">
        <v>26</v>
      </c>
      <c r="B332" s="135" t="s">
        <v>27</v>
      </c>
      <c r="C332" s="153">
        <f>SUMIFS($E$7:$E$328,$B$7:$B$328,"DAS-2",$D$7:$D$328,"&lt;&gt;VAGO")</f>
        <v>18</v>
      </c>
      <c r="D332" s="153">
        <f>SUMIFS($E$7:$E$328,$B$7:$B$328,"DAS-2",$D$7:$D$328,"VAGO")</f>
        <v>5</v>
      </c>
      <c r="E332" s="153">
        <f t="shared" si="17"/>
        <v>23</v>
      </c>
      <c r="F332" s="156"/>
      <c r="G332" s="18">
        <f>SUMIF($B$7:$B$328,"DAS-2",$G$7:$G$328)</f>
        <v>0</v>
      </c>
      <c r="H332" s="18">
        <f>SUMIF($B$7:$B$328,"DAS-2",$H$7:$H$328)</f>
        <v>29843.520000000008</v>
      </c>
      <c r="I332" s="18">
        <f>SUMIF($B$7:$B$328,"DAS-2",$I$7:$I$328)</f>
        <v>134295.65999999997</v>
      </c>
      <c r="J332" s="18">
        <f>SUMIF($B$7:$B$328,"DAS-2",$J$7:$J$328)</f>
        <v>164139.17999999996</v>
      </c>
      <c r="K332" s="155"/>
      <c r="L332" s="155"/>
      <c r="M332" s="155"/>
      <c r="N332" s="155"/>
      <c r="O332" s="155"/>
      <c r="P332" s="155"/>
      <c r="Q332" s="155"/>
    </row>
    <row r="333" spans="1:30" x14ac:dyDescent="0.2">
      <c r="A333" s="152" t="s">
        <v>28</v>
      </c>
      <c r="B333" s="135" t="s">
        <v>29</v>
      </c>
      <c r="C333" s="153">
        <f>SUMIFS($E$7:$E$328,$B$7:$B$328,"DAS-3",$D$7:$D$328,"&lt;&gt;VAGO")</f>
        <v>21</v>
      </c>
      <c r="D333" s="153">
        <f>SUMIFS($E$7:$E$328,$B$7:$B$328,"DAS-3",$D$7:$D$328,"VAGO")</f>
        <v>13</v>
      </c>
      <c r="E333" s="153">
        <f t="shared" si="17"/>
        <v>34</v>
      </c>
      <c r="F333" s="156"/>
      <c r="G333" s="18">
        <f>SUMIF($B$7:$B$328,"DAS-3",$G$7:$G$328)</f>
        <v>0</v>
      </c>
      <c r="H333" s="18">
        <f>SUMIF($B$7:$B$328,"DAS-3",$H$7:$H$328)</f>
        <v>31369.599999999995</v>
      </c>
      <c r="I333" s="18">
        <f>SUMIF($B$7:$B$328,"DAS-3",$I$7:$I$328)</f>
        <v>131752.31999999998</v>
      </c>
      <c r="J333" s="18">
        <f>SUMIF($B$7:$B$328,"DAS-3",$J$7:$J$328)</f>
        <v>163121.91999999993</v>
      </c>
      <c r="K333" s="155"/>
      <c r="L333" s="155"/>
      <c r="M333" s="155"/>
      <c r="N333" s="155"/>
      <c r="O333" s="155"/>
      <c r="P333" s="155"/>
      <c r="Q333" s="155"/>
    </row>
    <row r="334" spans="1:30" x14ac:dyDescent="0.2">
      <c r="A334" s="157" t="s">
        <v>30</v>
      </c>
      <c r="B334" s="135" t="s">
        <v>31</v>
      </c>
      <c r="C334" s="153">
        <f>SUMIFS($E$7:$E$328,$B$7:$B$328,"DAS-4",$D$7:$D$328,"&lt;&gt;VAGO")</f>
        <v>96</v>
      </c>
      <c r="D334" s="153">
        <f>SUMIFS($E$7:$E$328,$B$7:$B$328,"DAS-4",$D$7:$D$328,"VAGO")</f>
        <v>41</v>
      </c>
      <c r="E334" s="153">
        <f t="shared" si="17"/>
        <v>137</v>
      </c>
      <c r="F334" s="158"/>
      <c r="G334" s="18">
        <f>SUMIF($B$7:$B$328,"DAS-4",$G$7:$G$328)</f>
        <v>0</v>
      </c>
      <c r="H334" s="18">
        <f>SUMIF($B$7:$B$328,"DAS-4",$H$7:$H$328)</f>
        <v>135483.13999999987</v>
      </c>
      <c r="I334" s="18">
        <f>SUMIF($B$7:$B$328,"DAS-4",$I$7:$I$328)</f>
        <v>553461.1199999986</v>
      </c>
      <c r="J334" s="18">
        <f>SUMIF($B$7:$B$328,"DAS-4",$J$7:$J$328)</f>
        <v>688944.26000000152</v>
      </c>
      <c r="K334" s="155"/>
      <c r="L334" s="155"/>
      <c r="M334" s="155"/>
      <c r="N334" s="155"/>
      <c r="O334" s="155"/>
      <c r="P334" s="155"/>
      <c r="Q334" s="155"/>
    </row>
    <row r="335" spans="1:30" x14ac:dyDescent="0.2">
      <c r="A335" s="157" t="s">
        <v>32</v>
      </c>
      <c r="B335" s="135" t="s">
        <v>33</v>
      </c>
      <c r="C335" s="153">
        <f>SUMIFS($E$7:$E$328,$B$7:$B$328,"DAS-5",$D$7:$D$328,"&lt;&gt;VAGO")</f>
        <v>30</v>
      </c>
      <c r="D335" s="153">
        <f>SUMIFS($E$7:$E$328,$B$7:$B$328,"DAS-5",$D$7:$D$328,"VAGO")</f>
        <v>5</v>
      </c>
      <c r="E335" s="153">
        <f t="shared" si="17"/>
        <v>35</v>
      </c>
      <c r="F335" s="158"/>
      <c r="G335" s="18">
        <f>SUMIF($B$7:$B$328,"DAS-5",$G$7:$G$328)</f>
        <v>0</v>
      </c>
      <c r="H335" s="18">
        <f>SUMIF($B$7:$B$328,"DAS-5",$H$7:$H$328)</f>
        <v>34421.839999999982</v>
      </c>
      <c r="I335" s="18">
        <f>SUMIF($B$7:$B$328,"DAS-5",$I$7:$I$328)</f>
        <v>142435.19999999992</v>
      </c>
      <c r="J335" s="18">
        <f>SUMIF($B$7:$B$328,"DAS-5",$J$7:$J$328)</f>
        <v>176857.03999999998</v>
      </c>
      <c r="K335" s="155"/>
      <c r="L335" s="155"/>
      <c r="M335" s="155"/>
      <c r="N335" s="155"/>
      <c r="O335" s="155"/>
      <c r="P335" s="155"/>
      <c r="Q335" s="155"/>
    </row>
    <row r="336" spans="1:30" x14ac:dyDescent="0.2">
      <c r="A336" s="157" t="s">
        <v>34</v>
      </c>
      <c r="B336" s="135" t="s">
        <v>35</v>
      </c>
      <c r="C336" s="153">
        <f>SUMIFS($E$7:$E$328,$B$7:$B$328,"CAA-1",$D$7:$D$328,"&lt;&gt;VAGO")</f>
        <v>35</v>
      </c>
      <c r="D336" s="153">
        <f>SUMIFS($E$7:$E$328,$B$7:$B$328,"CAA-1",$D$7:$D$328,"VAGO")</f>
        <v>2</v>
      </c>
      <c r="E336" s="153">
        <f t="shared" si="17"/>
        <v>37</v>
      </c>
      <c r="F336" s="158"/>
      <c r="G336" s="18">
        <f>SUMIF($B$7:$B$328,"CAA-1",$G$7:$G$328)</f>
        <v>0</v>
      </c>
      <c r="H336" s="18">
        <f>SUMIF($B$7:$B$328,"CAA-1",$H$7:$H$328)</f>
        <v>35023.740000000013</v>
      </c>
      <c r="I336" s="18">
        <f>SUMIF($B$7:$B$328,"CAA-1",$I$7:$I$328)</f>
        <v>144215.04999999987</v>
      </c>
      <c r="J336" s="18">
        <f>SUMIF($B$7:$B$328,"CAA-1",$J$7:$J$328)</f>
        <v>179238.79</v>
      </c>
      <c r="K336" s="155"/>
      <c r="L336" s="155"/>
      <c r="M336" s="155"/>
      <c r="N336" s="155"/>
      <c r="O336" s="155"/>
      <c r="P336" s="155"/>
      <c r="Q336" s="155"/>
    </row>
    <row r="337" spans="1:30" x14ac:dyDescent="0.2">
      <c r="A337" s="157" t="s">
        <v>36</v>
      </c>
      <c r="B337" s="135" t="s">
        <v>37</v>
      </c>
      <c r="C337" s="153">
        <f>SUMIFS($E$7:$E$328,$B$7:$B$328,"CAA-2",$D$7:$D$328,"&lt;&gt;VAGO")</f>
        <v>18</v>
      </c>
      <c r="D337" s="153">
        <f>SUMIFS($E$7:$E$328,$B$7:$B$328,"CAA-2",$D$7:$D$328,"VAGO")</f>
        <v>0</v>
      </c>
      <c r="E337" s="153">
        <f t="shared" ref="E337:E340" si="18">C337+D337</f>
        <v>18</v>
      </c>
      <c r="F337" s="158"/>
      <c r="G337" s="18">
        <f>SUMIF($B$7:$B$328,"CAA-2",$G$7:$G$328)</f>
        <v>0</v>
      </c>
      <c r="H337" s="18">
        <f>SUMIF($B$7:$B$328,"CAA-2",$H$7:$H$328)</f>
        <v>12717.45</v>
      </c>
      <c r="I337" s="18">
        <f>SUMIF($B$7:$B$328,"CAA-2",$I$7:$I$328)</f>
        <v>61043.579999999987</v>
      </c>
      <c r="J337" s="18">
        <f>SUMIF($B$7:$B$328,"CAA-2",$J$7:$J$328)</f>
        <v>73761.03</v>
      </c>
      <c r="K337" s="155"/>
      <c r="L337" s="155"/>
      <c r="M337" s="155"/>
      <c r="N337" s="155"/>
      <c r="O337" s="155"/>
      <c r="P337" s="155"/>
      <c r="Q337" s="155"/>
    </row>
    <row r="338" spans="1:30" x14ac:dyDescent="0.2">
      <c r="A338" s="157" t="s">
        <v>38</v>
      </c>
      <c r="B338" s="135" t="s">
        <v>39</v>
      </c>
      <c r="C338" s="153">
        <f>SUMIFS($E$7:$E$328,$B$7:$B$328,"CAA-3",$D$7:$D$328,"&lt;&gt;VAGO")</f>
        <v>14</v>
      </c>
      <c r="D338" s="153">
        <f>SUMIFS($E$7:$E$328,$B$7:$B$328,"CAA-3",$D$7:$D$328,"VAGO")</f>
        <v>2</v>
      </c>
      <c r="E338" s="153">
        <f t="shared" si="18"/>
        <v>16</v>
      </c>
      <c r="F338" s="156"/>
      <c r="G338" s="18">
        <f>SUMIF($B$7:$B$328,"CAA-3",$G$7:$G$328)</f>
        <v>0</v>
      </c>
      <c r="H338" s="18">
        <f>SUMIF($B$7:$B$328,"CAA-3",$H$7:$H$328)</f>
        <v>7715.2600000000011</v>
      </c>
      <c r="I338" s="18">
        <f>SUMIF($B$7:$B$328,"CAA-3",$I$7:$I$328)</f>
        <v>30861.040000000005</v>
      </c>
      <c r="J338" s="18">
        <f>SUMIF($B$7:$B$328,"CAA-3",$J$7:$J$328)</f>
        <v>38576.299999999996</v>
      </c>
      <c r="K338" s="155"/>
      <c r="L338" s="155"/>
      <c r="M338" s="155"/>
      <c r="N338" s="155"/>
      <c r="O338" s="155"/>
      <c r="P338" s="155"/>
      <c r="Q338" s="155"/>
    </row>
    <row r="339" spans="1:30" x14ac:dyDescent="0.2">
      <c r="A339" s="157" t="s">
        <v>40</v>
      </c>
      <c r="B339" s="135" t="s">
        <v>41</v>
      </c>
      <c r="C339" s="153">
        <f>SUMIFS($E$7:$E$328,$B$7:$B$328,"CAA-4",$D$7:$D$328,"&lt;&gt;VAGO")</f>
        <v>5</v>
      </c>
      <c r="D339" s="153">
        <f>SUMIFS($E$7:$E$328,$B$7:$B$328,"CAA-4",$D$7:$D$328,"VAGO")</f>
        <v>6</v>
      </c>
      <c r="E339" s="153">
        <f t="shared" si="18"/>
        <v>11</v>
      </c>
      <c r="F339" s="156"/>
      <c r="G339" s="18">
        <f>SUMIF($B$7:$B$328,"CAA-4",$G$7:$G$328)</f>
        <v>0</v>
      </c>
      <c r="H339" s="18">
        <f>SUMIF($B$7:$B$328,"CAA-4",$H$7:$H$328)</f>
        <v>1695.65</v>
      </c>
      <c r="I339" s="18">
        <f>SUMIF($B$7:$B$328,"CAA-4",$I$7:$I$328)</f>
        <v>6782.65</v>
      </c>
      <c r="J339" s="18">
        <f>SUMIF($B$7:$B$328,"CAA-4",$J$7:$J$328)</f>
        <v>8478.2999999999993</v>
      </c>
      <c r="K339" s="155"/>
      <c r="L339" s="155"/>
      <c r="M339" s="155"/>
      <c r="N339" s="155"/>
      <c r="O339" s="155"/>
      <c r="P339" s="155"/>
      <c r="Q339" s="155"/>
    </row>
    <row r="340" spans="1:30" x14ac:dyDescent="0.2">
      <c r="A340" s="157" t="s">
        <v>42</v>
      </c>
      <c r="B340" s="135" t="s">
        <v>43</v>
      </c>
      <c r="C340" s="153">
        <f>SUMIFS($E$7:$E$328,$B$7:$B$328,"CAA-5",$D$7:$D$328,"&lt;&gt;VAGO")</f>
        <v>0</v>
      </c>
      <c r="D340" s="153">
        <f>SUMIFS($E$7:$E$328,$B$7:$B$328,"CAA-5",$D$7:$D$328,"VAGO")</f>
        <v>5</v>
      </c>
      <c r="E340" s="153">
        <f t="shared" si="18"/>
        <v>5</v>
      </c>
      <c r="F340" s="156"/>
      <c r="G340" s="18">
        <f>SUMIF($B$7:$B$328,"CAA-5",$G$7:$G$328)</f>
        <v>0</v>
      </c>
      <c r="H340" s="18">
        <f>SUMIF($B$7:$B$328,"CAA-5",$H$7:$H$328)</f>
        <v>0</v>
      </c>
      <c r="I340" s="18">
        <f>SUMIF($B$7:$B$328,"CAA-5",$I$7:$I$328)</f>
        <v>0</v>
      </c>
      <c r="J340" s="18">
        <f>SUMIF($B$7:$B$328,"CAA-5",$J$7:$J$328)</f>
        <v>0</v>
      </c>
      <c r="K340" s="155"/>
      <c r="L340" s="155"/>
      <c r="M340" s="155"/>
      <c r="N340" s="155"/>
      <c r="O340" s="155"/>
      <c r="P340" s="155"/>
      <c r="Q340" s="155"/>
    </row>
    <row r="341" spans="1:30" x14ac:dyDescent="0.2">
      <c r="A341" s="41" t="s">
        <v>44</v>
      </c>
      <c r="B341" s="151"/>
      <c r="C341" s="21">
        <f t="shared" ref="C341:E341" si="19">SUM(C330:C338)</f>
        <v>238</v>
      </c>
      <c r="D341" s="21">
        <f t="shared" si="19"/>
        <v>68</v>
      </c>
      <c r="E341" s="21">
        <f t="shared" si="19"/>
        <v>306</v>
      </c>
      <c r="F341" s="151"/>
      <c r="G341" s="22">
        <f t="shared" ref="G341:J341" si="20">SUM(G330:G340)</f>
        <v>0</v>
      </c>
      <c r="H341" s="22">
        <f t="shared" si="20"/>
        <v>293990.1999999999</v>
      </c>
      <c r="I341" s="22">
        <f t="shared" si="20"/>
        <v>1280856.6199999985</v>
      </c>
      <c r="J341" s="22">
        <f t="shared" si="20"/>
        <v>1574846.8200000015</v>
      </c>
      <c r="K341" s="155"/>
      <c r="L341" s="155"/>
      <c r="M341" s="155"/>
      <c r="N341" s="155"/>
      <c r="O341" s="155"/>
      <c r="P341" s="155"/>
      <c r="Q341" s="155"/>
    </row>
    <row r="342" spans="1:30" ht="45.75" customHeight="1" x14ac:dyDescent="0.2">
      <c r="A342" s="155"/>
      <c r="B342" s="155"/>
      <c r="C342" s="155"/>
      <c r="D342" s="155"/>
      <c r="E342" s="155"/>
      <c r="F342" s="155"/>
      <c r="G342" s="155"/>
      <c r="H342" s="138"/>
      <c r="I342" s="138"/>
      <c r="J342" s="159"/>
      <c r="K342" s="155"/>
      <c r="L342" s="155"/>
      <c r="M342" s="155"/>
      <c r="N342" s="155"/>
      <c r="O342" s="155"/>
      <c r="P342" s="155"/>
      <c r="Q342" s="155"/>
    </row>
    <row r="343" spans="1:30" x14ac:dyDescent="0.2">
      <c r="A343" s="239" t="s">
        <v>45</v>
      </c>
      <c r="B343" s="232"/>
      <c r="C343" s="232"/>
      <c r="D343" s="232"/>
      <c r="E343" s="232"/>
      <c r="F343" s="232"/>
      <c r="G343" s="232"/>
      <c r="H343" s="232"/>
      <c r="I343" s="233"/>
      <c r="J343" s="155"/>
      <c r="K343" s="129"/>
      <c r="L343" s="155"/>
      <c r="M343" s="155"/>
      <c r="N343" s="155"/>
      <c r="O343" s="155"/>
      <c r="P343" s="155"/>
      <c r="Q343" s="155"/>
    </row>
    <row r="344" spans="1:30" ht="30" x14ac:dyDescent="0.2">
      <c r="A344" s="9" t="s">
        <v>46</v>
      </c>
      <c r="B344" s="9" t="s">
        <v>47</v>
      </c>
      <c r="C344" s="9" t="s">
        <v>48</v>
      </c>
      <c r="D344" s="9" t="s">
        <v>49</v>
      </c>
      <c r="E344" s="9" t="s">
        <v>50</v>
      </c>
      <c r="F344" s="9" t="s">
        <v>51</v>
      </c>
      <c r="G344" s="9" t="s">
        <v>52</v>
      </c>
      <c r="H344" s="9" t="s">
        <v>53</v>
      </c>
      <c r="I344" s="9" t="s">
        <v>54</v>
      </c>
      <c r="J344" s="160"/>
      <c r="K344" s="129"/>
      <c r="L344" s="160"/>
      <c r="M344" s="160"/>
      <c r="N344" s="160"/>
      <c r="O344" s="160"/>
      <c r="P344" s="160"/>
      <c r="Q344" s="160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</row>
    <row r="345" spans="1:30" x14ac:dyDescent="0.2">
      <c r="A345" s="63" t="s">
        <v>195</v>
      </c>
      <c r="B345" s="161" t="s">
        <v>64</v>
      </c>
      <c r="C345" s="48" t="s">
        <v>212</v>
      </c>
      <c r="D345" s="48" t="s">
        <v>189</v>
      </c>
      <c r="E345" s="135">
        <v>1</v>
      </c>
      <c r="F345" s="63" t="s">
        <v>470</v>
      </c>
      <c r="G345" s="136">
        <v>0</v>
      </c>
      <c r="H345" s="136">
        <v>7460.87</v>
      </c>
      <c r="I345" s="137">
        <f t="shared" ref="I345:I357" si="21">SUM(G345:H345)</f>
        <v>7460.87</v>
      </c>
      <c r="J345" s="155"/>
      <c r="K345" s="138"/>
      <c r="L345" s="138"/>
      <c r="M345" s="138"/>
      <c r="N345" s="138"/>
      <c r="O345" s="138"/>
      <c r="P345" s="138"/>
      <c r="Q345" s="13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64" t="s">
        <v>192</v>
      </c>
      <c r="B346" s="162" t="s">
        <v>64</v>
      </c>
      <c r="C346" s="52" t="s">
        <v>192</v>
      </c>
      <c r="D346" s="48" t="s">
        <v>192</v>
      </c>
      <c r="E346" s="135">
        <v>1</v>
      </c>
      <c r="F346" s="64" t="s">
        <v>192</v>
      </c>
      <c r="G346" s="136">
        <v>0</v>
      </c>
      <c r="H346" s="136">
        <v>0</v>
      </c>
      <c r="I346" s="137">
        <f t="shared" si="21"/>
        <v>0</v>
      </c>
      <c r="J346" s="155"/>
      <c r="K346" s="138"/>
      <c r="L346" s="138"/>
      <c r="M346" s="138"/>
      <c r="N346" s="138"/>
      <c r="O346" s="138"/>
      <c r="P346" s="138"/>
      <c r="Q346" s="13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63" t="s">
        <v>481</v>
      </c>
      <c r="B347" s="162" t="s">
        <v>68</v>
      </c>
      <c r="C347" s="48" t="s">
        <v>478</v>
      </c>
      <c r="D347" s="48" t="s">
        <v>189</v>
      </c>
      <c r="E347" s="135">
        <v>1</v>
      </c>
      <c r="F347" s="63" t="s">
        <v>474</v>
      </c>
      <c r="G347" s="136">
        <v>0</v>
      </c>
      <c r="H347" s="136">
        <v>5765.22</v>
      </c>
      <c r="I347" s="137">
        <f t="shared" si="21"/>
        <v>5765.22</v>
      </c>
      <c r="J347" s="155"/>
      <c r="K347" s="138"/>
      <c r="L347" s="138"/>
      <c r="M347" s="138"/>
      <c r="N347" s="138"/>
      <c r="O347" s="138"/>
      <c r="P347" s="138"/>
      <c r="Q347" s="13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63" t="s">
        <v>482</v>
      </c>
      <c r="B348" s="162" t="s">
        <v>68</v>
      </c>
      <c r="C348" s="48" t="s">
        <v>479</v>
      </c>
      <c r="D348" s="48" t="s">
        <v>189</v>
      </c>
      <c r="E348" s="135">
        <v>1</v>
      </c>
      <c r="F348" s="63" t="s">
        <v>475</v>
      </c>
      <c r="G348" s="136">
        <v>0</v>
      </c>
      <c r="H348" s="136">
        <v>5765.22</v>
      </c>
      <c r="I348" s="137">
        <f t="shared" si="21"/>
        <v>5765.22</v>
      </c>
      <c r="J348" s="155"/>
      <c r="K348" s="138"/>
      <c r="L348" s="138"/>
      <c r="M348" s="138"/>
      <c r="N348" s="138"/>
      <c r="O348" s="138"/>
      <c r="P348" s="138"/>
      <c r="Q348" s="13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63" t="s">
        <v>483</v>
      </c>
      <c r="B349" s="162" t="s">
        <v>68</v>
      </c>
      <c r="C349" s="48" t="s">
        <v>213</v>
      </c>
      <c r="D349" s="48" t="s">
        <v>189</v>
      </c>
      <c r="E349" s="135">
        <v>1</v>
      </c>
      <c r="F349" s="63" t="s">
        <v>476</v>
      </c>
      <c r="G349" s="136">
        <v>0</v>
      </c>
      <c r="H349" s="136">
        <v>5765.22</v>
      </c>
      <c r="I349" s="137">
        <f t="shared" si="21"/>
        <v>5765.22</v>
      </c>
      <c r="J349" s="155"/>
      <c r="K349" s="138"/>
      <c r="L349" s="138"/>
      <c r="M349" s="138"/>
      <c r="N349" s="138"/>
      <c r="O349" s="138"/>
      <c r="P349" s="138"/>
      <c r="Q349" s="13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63" t="s">
        <v>484</v>
      </c>
      <c r="B350" s="162" t="s">
        <v>68</v>
      </c>
      <c r="C350" s="48" t="s">
        <v>480</v>
      </c>
      <c r="D350" s="48" t="s">
        <v>189</v>
      </c>
      <c r="E350" s="135">
        <v>1</v>
      </c>
      <c r="F350" s="63" t="s">
        <v>477</v>
      </c>
      <c r="G350" s="136">
        <v>0</v>
      </c>
      <c r="H350" s="136">
        <v>5765.22</v>
      </c>
      <c r="I350" s="137">
        <f t="shared" si="21"/>
        <v>5765.22</v>
      </c>
      <c r="J350" s="155"/>
      <c r="K350" s="138"/>
      <c r="L350" s="138"/>
      <c r="M350" s="138"/>
      <c r="N350" s="138"/>
      <c r="O350" s="138"/>
      <c r="P350" s="138"/>
      <c r="Q350" s="13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64" t="s">
        <v>192</v>
      </c>
      <c r="B351" s="162" t="s">
        <v>70</v>
      </c>
      <c r="C351" s="52" t="s">
        <v>192</v>
      </c>
      <c r="D351" s="48" t="s">
        <v>192</v>
      </c>
      <c r="E351" s="135">
        <v>1</v>
      </c>
      <c r="F351" s="64" t="s">
        <v>192</v>
      </c>
      <c r="G351" s="136">
        <v>0</v>
      </c>
      <c r="H351" s="136">
        <v>0</v>
      </c>
      <c r="I351" s="137">
        <f t="shared" si="21"/>
        <v>0</v>
      </c>
      <c r="J351" s="155"/>
      <c r="K351" s="138"/>
      <c r="L351" s="138"/>
      <c r="M351" s="138"/>
      <c r="N351" s="138"/>
      <c r="O351" s="138"/>
      <c r="P351" s="138"/>
      <c r="Q351" s="13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70" t="s">
        <v>492</v>
      </c>
      <c r="B352" s="162" t="s">
        <v>70</v>
      </c>
      <c r="C352" s="48" t="s">
        <v>213</v>
      </c>
      <c r="D352" s="48" t="s">
        <v>189</v>
      </c>
      <c r="E352" s="135">
        <v>1</v>
      </c>
      <c r="F352" s="63" t="s">
        <v>485</v>
      </c>
      <c r="G352" s="136">
        <v>0</v>
      </c>
      <c r="H352" s="136">
        <v>4747.83</v>
      </c>
      <c r="I352" s="137">
        <f t="shared" si="21"/>
        <v>4747.83</v>
      </c>
      <c r="J352" s="155"/>
      <c r="K352" s="138"/>
      <c r="L352" s="138"/>
      <c r="M352" s="138"/>
      <c r="N352" s="138"/>
      <c r="O352" s="138"/>
      <c r="P352" s="138"/>
      <c r="Q352" s="13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70" t="s">
        <v>493</v>
      </c>
      <c r="B353" s="162" t="s">
        <v>70</v>
      </c>
      <c r="C353" s="48" t="s">
        <v>212</v>
      </c>
      <c r="D353" s="48" t="s">
        <v>189</v>
      </c>
      <c r="E353" s="135">
        <v>1</v>
      </c>
      <c r="F353" s="63" t="s">
        <v>486</v>
      </c>
      <c r="G353" s="136">
        <v>0</v>
      </c>
      <c r="H353" s="136">
        <v>4747.83</v>
      </c>
      <c r="I353" s="137">
        <f t="shared" si="21"/>
        <v>4747.83</v>
      </c>
      <c r="J353" s="155"/>
      <c r="K353" s="138"/>
      <c r="L353" s="138"/>
      <c r="M353" s="138"/>
      <c r="N353" s="138"/>
      <c r="O353" s="138"/>
      <c r="P353" s="138"/>
      <c r="Q353" s="13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70" t="s">
        <v>494</v>
      </c>
      <c r="B354" s="162" t="s">
        <v>70</v>
      </c>
      <c r="C354" s="48" t="s">
        <v>472</v>
      </c>
      <c r="D354" s="48" t="s">
        <v>189</v>
      </c>
      <c r="E354" s="135">
        <v>1</v>
      </c>
      <c r="F354" s="63" t="s">
        <v>487</v>
      </c>
      <c r="G354" s="136">
        <v>0</v>
      </c>
      <c r="H354" s="136">
        <v>4747.83</v>
      </c>
      <c r="I354" s="137">
        <f t="shared" si="21"/>
        <v>4747.83</v>
      </c>
      <c r="J354" s="155"/>
      <c r="K354" s="138"/>
      <c r="L354" s="138"/>
      <c r="M354" s="138"/>
      <c r="N354" s="138"/>
      <c r="O354" s="138"/>
      <c r="P354" s="138"/>
      <c r="Q354" s="13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70" t="s">
        <v>491</v>
      </c>
      <c r="B355" s="162" t="s">
        <v>72</v>
      </c>
      <c r="C355" s="65" t="s">
        <v>478</v>
      </c>
      <c r="D355" s="48" t="s">
        <v>189</v>
      </c>
      <c r="E355" s="135">
        <v>1</v>
      </c>
      <c r="F355" s="63" t="s">
        <v>488</v>
      </c>
      <c r="G355" s="136">
        <v>0</v>
      </c>
      <c r="H355" s="136">
        <v>3391.31</v>
      </c>
      <c r="I355" s="137">
        <f t="shared" si="21"/>
        <v>3391.31</v>
      </c>
      <c r="J355" s="155"/>
      <c r="K355" s="138"/>
      <c r="L355" s="138"/>
      <c r="M355" s="138"/>
      <c r="N355" s="138"/>
      <c r="O355" s="138"/>
      <c r="P355" s="138"/>
      <c r="Q355" s="13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70" t="s">
        <v>398</v>
      </c>
      <c r="B356" s="162" t="s">
        <v>72</v>
      </c>
      <c r="C356" s="65" t="s">
        <v>185</v>
      </c>
      <c r="D356" s="48" t="s">
        <v>189</v>
      </c>
      <c r="E356" s="135">
        <v>1</v>
      </c>
      <c r="F356" s="63" t="s">
        <v>489</v>
      </c>
      <c r="G356" s="136">
        <v>0</v>
      </c>
      <c r="H356" s="136">
        <v>3391.31</v>
      </c>
      <c r="I356" s="137">
        <f t="shared" si="21"/>
        <v>3391.31</v>
      </c>
      <c r="J356" s="155"/>
      <c r="K356" s="138"/>
      <c r="L356" s="138"/>
      <c r="M356" s="138"/>
      <c r="N356" s="138"/>
      <c r="O356" s="138"/>
      <c r="P356" s="138"/>
      <c r="Q356" s="13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x14ac:dyDescent="0.2">
      <c r="A357" s="70" t="s">
        <v>395</v>
      </c>
      <c r="B357" s="162" t="s">
        <v>72</v>
      </c>
      <c r="C357" s="65" t="s">
        <v>187</v>
      </c>
      <c r="D357" s="48" t="s">
        <v>189</v>
      </c>
      <c r="E357" s="135">
        <v>1</v>
      </c>
      <c r="F357" s="63" t="s">
        <v>490</v>
      </c>
      <c r="G357" s="136">
        <v>0</v>
      </c>
      <c r="H357" s="136">
        <v>3391.31</v>
      </c>
      <c r="I357" s="137">
        <f t="shared" si="21"/>
        <v>3391.31</v>
      </c>
      <c r="J357" s="155"/>
      <c r="K357" s="138"/>
      <c r="L357" s="138"/>
      <c r="M357" s="138"/>
      <c r="N357" s="138"/>
      <c r="O357" s="138"/>
      <c r="P357" s="138"/>
      <c r="Q357" s="138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45" x14ac:dyDescent="0.2">
      <c r="A358" s="41" t="s">
        <v>55</v>
      </c>
      <c r="B358" s="41" t="s">
        <v>56</v>
      </c>
      <c r="C358" s="21" t="s">
        <v>57</v>
      </c>
      <c r="D358" s="21" t="s">
        <v>58</v>
      </c>
      <c r="E358" s="21" t="s">
        <v>59</v>
      </c>
      <c r="F358" s="163"/>
      <c r="G358" s="21" t="s">
        <v>60</v>
      </c>
      <c r="H358" s="21" t="s">
        <v>61</v>
      </c>
      <c r="I358" s="21" t="s">
        <v>62</v>
      </c>
      <c r="J358" s="155"/>
      <c r="K358" s="129"/>
      <c r="L358" s="129"/>
      <c r="M358" s="129"/>
      <c r="N358" s="129"/>
      <c r="O358" s="129"/>
      <c r="P358" s="129"/>
      <c r="Q358" s="12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</row>
    <row r="359" spans="1:30" x14ac:dyDescent="0.2">
      <c r="A359" s="152" t="s">
        <v>63</v>
      </c>
      <c r="B359" s="164" t="s">
        <v>64</v>
      </c>
      <c r="C359" s="153">
        <f>SUMIFS($E$345:$E$357,$B$345:$B$357,"FDA",$D$345:$D$357,"&lt;&gt;VAGO")</f>
        <v>1</v>
      </c>
      <c r="D359" s="153">
        <f>SUMIFS($E$345:$E$357,$B$345:$B$357,"FDA",$D$345:$D$357,"VAGO")</f>
        <v>1</v>
      </c>
      <c r="E359" s="153">
        <f t="shared" ref="E359:E363" si="22">C359+D359</f>
        <v>2</v>
      </c>
      <c r="F359" s="154"/>
      <c r="G359" s="137">
        <f>SUMIF($B$345:$B$357,"FDA",$G$345:$G$357)</f>
        <v>0</v>
      </c>
      <c r="H359" s="137">
        <f>SUMIF($B$345:$B$357,"FDA",$H$345:$H$357)</f>
        <v>7460.87</v>
      </c>
      <c r="I359" s="137">
        <f>SUMIF($B$345:$B$357,"FDA",$I$345:$I$357)</f>
        <v>7460.87</v>
      </c>
      <c r="J359" s="138"/>
      <c r="K359" s="129"/>
      <c r="L359" s="138"/>
      <c r="M359" s="138"/>
      <c r="N359" s="138"/>
      <c r="O359" s="138"/>
      <c r="P359" s="138"/>
      <c r="Q359" s="13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152" t="s">
        <v>65</v>
      </c>
      <c r="B360" s="164" t="s">
        <v>66</v>
      </c>
      <c r="C360" s="153">
        <f>SUMIFS($E$345:$E$357,$B$345:$B$357,"FDA-1",$D$345:$D$357,"&lt;&gt;VAGO")</f>
        <v>0</v>
      </c>
      <c r="D360" s="153">
        <f>SUMIFS($E$345:$E$357,$B$345:$B$357,"FDA-1",$D$345:$D$357,"VAGO")</f>
        <v>0</v>
      </c>
      <c r="E360" s="153">
        <f t="shared" si="22"/>
        <v>0</v>
      </c>
      <c r="F360" s="154"/>
      <c r="G360" s="137">
        <f>SUMIF($B$345:$B$357,"FDA-1",$G$345:$G$357)</f>
        <v>0</v>
      </c>
      <c r="H360" s="137">
        <f>SUMIF($B$345:$B$357,"FDA-1",$H$345:$H$357)</f>
        <v>0</v>
      </c>
      <c r="I360" s="137">
        <f>SUMIF($B$345:$B$357,"FDA-1",$I$345:$I$357)</f>
        <v>0</v>
      </c>
      <c r="J360" s="138"/>
      <c r="K360" s="129"/>
      <c r="L360" s="138"/>
      <c r="M360" s="138"/>
      <c r="N360" s="138"/>
      <c r="O360" s="138"/>
      <c r="P360" s="138"/>
      <c r="Q360" s="13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152" t="s">
        <v>67</v>
      </c>
      <c r="B361" s="164" t="s">
        <v>68</v>
      </c>
      <c r="C361" s="153">
        <f>SUMIFS($E$345:$E$357,$B$345:$B$357,"FDA-2",$D$345:$D$357,"&lt;&gt;VAGO")</f>
        <v>4</v>
      </c>
      <c r="D361" s="153">
        <f>SUMIFS($E$345:$E$357,$B$345:$B$357,"FDA-2",$D$345:$D$357,"VAGO")</f>
        <v>0</v>
      </c>
      <c r="E361" s="153">
        <f t="shared" si="22"/>
        <v>4</v>
      </c>
      <c r="F361" s="156"/>
      <c r="G361" s="137">
        <f>SUMIF($B$345:$B$357,"FDA-2",$G$345:$G$357)</f>
        <v>0</v>
      </c>
      <c r="H361" s="137">
        <f>SUMIF($B$345:$B$357,"FDA-2",$H$345:$H$357)</f>
        <v>23060.880000000001</v>
      </c>
      <c r="I361" s="137">
        <f>SUMIF($B$345:$B$357,"FDA-2",$I$345:$I$357)</f>
        <v>23060.880000000001</v>
      </c>
      <c r="J361" s="138"/>
      <c r="K361" s="129"/>
      <c r="L361" s="138"/>
      <c r="M361" s="138"/>
      <c r="N361" s="138"/>
      <c r="O361" s="138"/>
      <c r="P361" s="138"/>
      <c r="Q361" s="13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152" t="s">
        <v>69</v>
      </c>
      <c r="B362" s="164" t="s">
        <v>70</v>
      </c>
      <c r="C362" s="153">
        <f>SUMIFS($E$345:$E$357,$B$345:$B$357,"FDA-3",$D$345:$D$357,"&lt;&gt;VAGO")</f>
        <v>3</v>
      </c>
      <c r="D362" s="153">
        <f>SUMIFS($E$345:$E$357,$B$345:$B$357,"FDA-3",$D$345:$D$357,"VAGO")</f>
        <v>1</v>
      </c>
      <c r="E362" s="153">
        <f t="shared" si="22"/>
        <v>4</v>
      </c>
      <c r="F362" s="158"/>
      <c r="G362" s="137">
        <f>SUMIF($B$345:$B$357,"FDA-3",$G$345:$G$357)</f>
        <v>0</v>
      </c>
      <c r="H362" s="137">
        <f>SUMIF($B$345:$B$357,"FDA-3",$H$345:$H$357)</f>
        <v>14243.49</v>
      </c>
      <c r="I362" s="137">
        <f>SUMIF($B$345:$B$357,"FDA-3",$I$345:$I$357)</f>
        <v>14243.49</v>
      </c>
      <c r="J362" s="138"/>
      <c r="K362" s="129"/>
      <c r="L362" s="138"/>
      <c r="M362" s="138"/>
      <c r="N362" s="138"/>
      <c r="O362" s="138"/>
      <c r="P362" s="138"/>
      <c r="Q362" s="13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x14ac:dyDescent="0.2">
      <c r="A363" s="152" t="s">
        <v>71</v>
      </c>
      <c r="B363" s="164" t="s">
        <v>72</v>
      </c>
      <c r="C363" s="153">
        <f>SUMIFS($E$345:$E$357,$B$345:$B$357,"FDA-4",$D$345:$D$357,"&lt;&gt;VAGO")</f>
        <v>3</v>
      </c>
      <c r="D363" s="153">
        <f>SUMIFS($E$345:$E$357,$B$345:$B$357,"FDA-4",$D$345:$D$357,"VAGO")</f>
        <v>0</v>
      </c>
      <c r="E363" s="153">
        <f t="shared" si="22"/>
        <v>3</v>
      </c>
      <c r="F363" s="156"/>
      <c r="G363" s="137">
        <f>SUMIF($B$345:$B$357,"FDA-4",$G$345:$G$357)</f>
        <v>0</v>
      </c>
      <c r="H363" s="137">
        <f>SUMIF($B$345:$B$357,"FDA-4",$H$345:$H$357)</f>
        <v>10173.93</v>
      </c>
      <c r="I363" s="137">
        <f>SUMIF($B$345:$B$357,"FDA-4",$I$345:$I$357)</f>
        <v>10173.93</v>
      </c>
      <c r="J363" s="138"/>
      <c r="K363" s="129"/>
      <c r="L363" s="138"/>
      <c r="M363" s="138"/>
      <c r="N363" s="138"/>
      <c r="O363" s="138"/>
      <c r="P363" s="138"/>
      <c r="Q363" s="13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30" x14ac:dyDescent="0.2">
      <c r="A364" s="41" t="s">
        <v>73</v>
      </c>
      <c r="B364" s="163"/>
      <c r="C364" s="21">
        <f t="shared" ref="C364:E364" si="23">SUM(C360:C363)</f>
        <v>10</v>
      </c>
      <c r="D364" s="21">
        <f t="shared" si="23"/>
        <v>1</v>
      </c>
      <c r="E364" s="21">
        <f t="shared" si="23"/>
        <v>11</v>
      </c>
      <c r="F364" s="163"/>
      <c r="G364" s="32">
        <f t="shared" ref="G364:I364" si="24">SUM(G359:G363)</f>
        <v>0</v>
      </c>
      <c r="H364" s="32">
        <f t="shared" si="24"/>
        <v>54939.17</v>
      </c>
      <c r="I364" s="32">
        <f t="shared" si="24"/>
        <v>54939.17</v>
      </c>
      <c r="J364" s="138"/>
      <c r="K364" s="129"/>
      <c r="L364" s="138"/>
      <c r="M364" s="138"/>
      <c r="N364" s="138"/>
      <c r="O364" s="138"/>
      <c r="P364" s="138"/>
      <c r="Q364" s="13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45" customHeight="1" x14ac:dyDescent="0.2">
      <c r="A365" s="159"/>
      <c r="B365" s="159"/>
      <c r="C365" s="159"/>
      <c r="D365" s="159"/>
      <c r="E365" s="159"/>
      <c r="F365" s="159"/>
      <c r="G365" s="159"/>
      <c r="H365" s="159"/>
      <c r="I365" s="129"/>
      <c r="J365" s="138"/>
      <c r="K365" s="129"/>
      <c r="L365" s="138"/>
      <c r="M365" s="138"/>
      <c r="N365" s="138"/>
      <c r="O365" s="138"/>
      <c r="P365" s="138"/>
      <c r="Q365" s="13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x14ac:dyDescent="0.2">
      <c r="A366" s="239" t="s">
        <v>74</v>
      </c>
      <c r="B366" s="232"/>
      <c r="C366" s="232"/>
      <c r="D366" s="232"/>
      <c r="E366" s="232"/>
      <c r="F366" s="232"/>
      <c r="G366" s="232"/>
      <c r="H366" s="232"/>
      <c r="I366" s="233"/>
      <c r="J366" s="138"/>
      <c r="K366" s="129"/>
      <c r="L366" s="138"/>
      <c r="M366" s="138"/>
      <c r="N366" s="138"/>
      <c r="O366" s="138"/>
      <c r="P366" s="138"/>
      <c r="Q366" s="138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30" x14ac:dyDescent="0.2">
      <c r="A367" s="33" t="s">
        <v>75</v>
      </c>
      <c r="B367" s="9" t="s">
        <v>76</v>
      </c>
      <c r="C367" s="9" t="s">
        <v>77</v>
      </c>
      <c r="D367" s="9" t="s">
        <v>78</v>
      </c>
      <c r="E367" s="9" t="s">
        <v>79</v>
      </c>
      <c r="F367" s="9" t="s">
        <v>80</v>
      </c>
      <c r="G367" s="9" t="s">
        <v>81</v>
      </c>
      <c r="H367" s="9" t="s">
        <v>82</v>
      </c>
      <c r="I367" s="9" t="s">
        <v>83</v>
      </c>
      <c r="J367" s="129"/>
      <c r="K367" s="129"/>
      <c r="L367" s="129"/>
      <c r="M367" s="129"/>
      <c r="N367" s="129"/>
      <c r="O367" s="129"/>
      <c r="P367" s="129"/>
      <c r="Q367" s="129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</row>
    <row r="368" spans="1:30" x14ac:dyDescent="0.2">
      <c r="A368" s="73" t="s">
        <v>192</v>
      </c>
      <c r="B368" s="165" t="s">
        <v>495</v>
      </c>
      <c r="C368" s="71" t="s">
        <v>192</v>
      </c>
      <c r="D368" s="48" t="s">
        <v>192</v>
      </c>
      <c r="E368" s="135">
        <v>1</v>
      </c>
      <c r="F368" s="72" t="s">
        <v>192</v>
      </c>
      <c r="G368" s="136">
        <v>0</v>
      </c>
      <c r="H368" s="136">
        <v>0</v>
      </c>
      <c r="I368" s="137">
        <f t="shared" ref="I368:I400" si="25">SUM(G368:H368)</f>
        <v>0</v>
      </c>
      <c r="J368" s="138"/>
      <c r="K368" s="138"/>
      <c r="L368" s="138"/>
      <c r="M368" s="138"/>
      <c r="N368" s="138"/>
      <c r="O368" s="138"/>
      <c r="P368" s="138"/>
      <c r="Q368" s="13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70" t="s">
        <v>512</v>
      </c>
      <c r="B369" s="165" t="s">
        <v>93</v>
      </c>
      <c r="C369" s="48" t="s">
        <v>253</v>
      </c>
      <c r="D369" s="48" t="s">
        <v>189</v>
      </c>
      <c r="E369" s="135">
        <v>1</v>
      </c>
      <c r="F369" s="63" t="s">
        <v>496</v>
      </c>
      <c r="G369" s="136">
        <v>0</v>
      </c>
      <c r="H369" s="136">
        <v>1532.08</v>
      </c>
      <c r="I369" s="137">
        <f t="shared" si="25"/>
        <v>1532.08</v>
      </c>
      <c r="J369" s="138"/>
      <c r="K369" s="138"/>
      <c r="L369" s="138"/>
      <c r="M369" s="138"/>
      <c r="N369" s="138"/>
      <c r="O369" s="138"/>
      <c r="P369" s="138"/>
      <c r="Q369" s="13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70" t="s">
        <v>513</v>
      </c>
      <c r="B370" s="165" t="s">
        <v>93</v>
      </c>
      <c r="C370" s="48" t="s">
        <v>253</v>
      </c>
      <c r="D370" s="48" t="s">
        <v>189</v>
      </c>
      <c r="E370" s="135">
        <v>1</v>
      </c>
      <c r="F370" s="63" t="s">
        <v>497</v>
      </c>
      <c r="G370" s="136">
        <v>0</v>
      </c>
      <c r="H370" s="136">
        <v>1532.08</v>
      </c>
      <c r="I370" s="137">
        <f t="shared" si="25"/>
        <v>1532.08</v>
      </c>
      <c r="J370" s="138"/>
      <c r="K370" s="138"/>
      <c r="L370" s="138"/>
      <c r="M370" s="138"/>
      <c r="N370" s="138"/>
      <c r="O370" s="138"/>
      <c r="P370" s="138"/>
      <c r="Q370" s="13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174" t="s">
        <v>186</v>
      </c>
      <c r="B371" s="165" t="s">
        <v>93</v>
      </c>
      <c r="C371" s="175" t="s">
        <v>186</v>
      </c>
      <c r="D371" s="48" t="s">
        <v>189</v>
      </c>
      <c r="E371" s="135">
        <v>1</v>
      </c>
      <c r="F371" s="176" t="s">
        <v>622</v>
      </c>
      <c r="G371" s="136">
        <v>0</v>
      </c>
      <c r="H371" s="136">
        <v>1532.08</v>
      </c>
      <c r="I371" s="137">
        <f t="shared" si="25"/>
        <v>1532.08</v>
      </c>
      <c r="J371" s="138"/>
      <c r="K371" s="138"/>
      <c r="L371" s="138"/>
      <c r="M371" s="138"/>
      <c r="N371" s="138"/>
      <c r="O371" s="138"/>
      <c r="P371" s="138"/>
      <c r="Q371" s="13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75" t="s">
        <v>192</v>
      </c>
      <c r="B372" s="165" t="s">
        <v>93</v>
      </c>
      <c r="C372" s="71" t="s">
        <v>192</v>
      </c>
      <c r="D372" s="48" t="s">
        <v>192</v>
      </c>
      <c r="E372" s="135">
        <v>1</v>
      </c>
      <c r="F372" s="72" t="s">
        <v>192</v>
      </c>
      <c r="G372" s="136">
        <v>0</v>
      </c>
      <c r="H372" s="136">
        <v>0</v>
      </c>
      <c r="I372" s="137">
        <f t="shared" si="25"/>
        <v>0</v>
      </c>
      <c r="J372" s="138"/>
      <c r="K372" s="138"/>
      <c r="L372" s="138"/>
      <c r="M372" s="138"/>
      <c r="N372" s="138"/>
      <c r="O372" s="138"/>
      <c r="P372" s="138"/>
      <c r="Q372" s="13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70" t="s">
        <v>514</v>
      </c>
      <c r="B373" s="165" t="s">
        <v>93</v>
      </c>
      <c r="C373" s="48" t="s">
        <v>185</v>
      </c>
      <c r="D373" s="48" t="s">
        <v>189</v>
      </c>
      <c r="E373" s="135">
        <v>1</v>
      </c>
      <c r="F373" s="72" t="s">
        <v>192</v>
      </c>
      <c r="G373" s="136">
        <v>0</v>
      </c>
      <c r="H373" s="136">
        <v>1532.08</v>
      </c>
      <c r="I373" s="137">
        <f t="shared" si="25"/>
        <v>1532.08</v>
      </c>
      <c r="J373" s="138"/>
      <c r="K373" s="138"/>
      <c r="L373" s="138"/>
      <c r="M373" s="138"/>
      <c r="N373" s="138"/>
      <c r="O373" s="138"/>
      <c r="P373" s="138"/>
      <c r="Q373" s="13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74" t="s">
        <v>192</v>
      </c>
      <c r="B374" s="165" t="s">
        <v>93</v>
      </c>
      <c r="C374" s="52" t="s">
        <v>192</v>
      </c>
      <c r="D374" s="48" t="s">
        <v>192</v>
      </c>
      <c r="E374" s="135">
        <v>1</v>
      </c>
      <c r="F374" s="72" t="s">
        <v>192</v>
      </c>
      <c r="G374" s="136">
        <v>0</v>
      </c>
      <c r="H374" s="136">
        <v>0</v>
      </c>
      <c r="I374" s="137">
        <f t="shared" si="25"/>
        <v>0</v>
      </c>
      <c r="J374" s="138"/>
      <c r="K374" s="138"/>
      <c r="L374" s="138"/>
      <c r="M374" s="138"/>
      <c r="N374" s="138"/>
      <c r="O374" s="138"/>
      <c r="P374" s="138"/>
      <c r="Q374" s="13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70" t="s">
        <v>515</v>
      </c>
      <c r="B375" s="165" t="s">
        <v>93</v>
      </c>
      <c r="C375" s="48" t="s">
        <v>185</v>
      </c>
      <c r="D375" s="48" t="s">
        <v>189</v>
      </c>
      <c r="E375" s="135">
        <v>1</v>
      </c>
      <c r="F375" s="63" t="s">
        <v>498</v>
      </c>
      <c r="G375" s="136">
        <v>0</v>
      </c>
      <c r="H375" s="136">
        <v>1532.08</v>
      </c>
      <c r="I375" s="137">
        <f t="shared" si="25"/>
        <v>1532.08</v>
      </c>
      <c r="J375" s="138"/>
      <c r="K375" s="138"/>
      <c r="L375" s="138"/>
      <c r="M375" s="138"/>
      <c r="N375" s="138"/>
      <c r="O375" s="138"/>
      <c r="P375" s="138"/>
      <c r="Q375" s="13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75" t="s">
        <v>192</v>
      </c>
      <c r="B376" s="165" t="s">
        <v>93</v>
      </c>
      <c r="C376" s="71" t="s">
        <v>192</v>
      </c>
      <c r="D376" s="48" t="s">
        <v>192</v>
      </c>
      <c r="E376" s="135">
        <v>1</v>
      </c>
      <c r="F376" s="72" t="s">
        <v>192</v>
      </c>
      <c r="G376" s="136">
        <v>0</v>
      </c>
      <c r="H376" s="136">
        <v>0</v>
      </c>
      <c r="I376" s="137">
        <f t="shared" si="25"/>
        <v>0</v>
      </c>
      <c r="J376" s="138"/>
      <c r="K376" s="138"/>
      <c r="L376" s="138"/>
      <c r="M376" s="138"/>
      <c r="N376" s="138"/>
      <c r="O376" s="138"/>
      <c r="P376" s="138"/>
      <c r="Q376" s="13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75" t="s">
        <v>192</v>
      </c>
      <c r="B377" s="165" t="s">
        <v>93</v>
      </c>
      <c r="C377" s="71" t="s">
        <v>192</v>
      </c>
      <c r="D377" s="48" t="s">
        <v>192</v>
      </c>
      <c r="E377" s="135">
        <v>1</v>
      </c>
      <c r="F377" s="72" t="s">
        <v>192</v>
      </c>
      <c r="G377" s="136">
        <v>0</v>
      </c>
      <c r="H377" s="136">
        <v>0</v>
      </c>
      <c r="I377" s="137">
        <f t="shared" si="25"/>
        <v>0</v>
      </c>
      <c r="J377" s="138"/>
      <c r="K377" s="138"/>
      <c r="L377" s="138"/>
      <c r="M377" s="138"/>
      <c r="N377" s="138"/>
      <c r="O377" s="138"/>
      <c r="P377" s="138"/>
      <c r="Q377" s="13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70" t="s">
        <v>516</v>
      </c>
      <c r="B378" s="165" t="s">
        <v>93</v>
      </c>
      <c r="C378" s="48" t="s">
        <v>185</v>
      </c>
      <c r="D378" s="48" t="s">
        <v>189</v>
      </c>
      <c r="E378" s="135">
        <v>1</v>
      </c>
      <c r="F378" s="63" t="s">
        <v>499</v>
      </c>
      <c r="G378" s="136">
        <v>0</v>
      </c>
      <c r="H378" s="136">
        <v>1532.08</v>
      </c>
      <c r="I378" s="137">
        <f t="shared" si="25"/>
        <v>1532.08</v>
      </c>
      <c r="J378" s="138"/>
      <c r="K378" s="138"/>
      <c r="L378" s="138"/>
      <c r="M378" s="138"/>
      <c r="N378" s="138"/>
      <c r="O378" s="138"/>
      <c r="P378" s="138"/>
      <c r="Q378" s="13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70" t="s">
        <v>516</v>
      </c>
      <c r="B379" s="165" t="s">
        <v>93</v>
      </c>
      <c r="C379" s="48" t="s">
        <v>185</v>
      </c>
      <c r="D379" s="48" t="s">
        <v>189</v>
      </c>
      <c r="E379" s="135">
        <v>1</v>
      </c>
      <c r="F379" s="63" t="s">
        <v>500</v>
      </c>
      <c r="G379" s="136">
        <v>0</v>
      </c>
      <c r="H379" s="136">
        <v>1532.08</v>
      </c>
      <c r="I379" s="137">
        <f t="shared" si="25"/>
        <v>1532.08</v>
      </c>
      <c r="J379" s="138"/>
      <c r="K379" s="138"/>
      <c r="L379" s="138"/>
      <c r="M379" s="138"/>
      <c r="N379" s="138"/>
      <c r="O379" s="138"/>
      <c r="P379" s="138"/>
      <c r="Q379" s="13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75" t="s">
        <v>192</v>
      </c>
      <c r="B380" s="165" t="s">
        <v>93</v>
      </c>
      <c r="C380" s="71" t="s">
        <v>192</v>
      </c>
      <c r="D380" s="48" t="s">
        <v>192</v>
      </c>
      <c r="E380" s="135">
        <v>1</v>
      </c>
      <c r="F380" s="72" t="s">
        <v>192</v>
      </c>
      <c r="G380" s="136">
        <v>0</v>
      </c>
      <c r="H380" s="136">
        <v>0</v>
      </c>
      <c r="I380" s="137">
        <f t="shared" si="25"/>
        <v>0</v>
      </c>
      <c r="J380" s="138"/>
      <c r="K380" s="138"/>
      <c r="L380" s="138"/>
      <c r="M380" s="138"/>
      <c r="N380" s="138"/>
      <c r="O380" s="138"/>
      <c r="P380" s="138"/>
      <c r="Q380" s="13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75" t="s">
        <v>192</v>
      </c>
      <c r="B381" s="165" t="s">
        <v>93</v>
      </c>
      <c r="C381" s="71" t="s">
        <v>192</v>
      </c>
      <c r="D381" s="48" t="s">
        <v>192</v>
      </c>
      <c r="E381" s="135">
        <v>1</v>
      </c>
      <c r="F381" s="72" t="s">
        <v>192</v>
      </c>
      <c r="G381" s="136">
        <v>0</v>
      </c>
      <c r="H381" s="136">
        <v>0</v>
      </c>
      <c r="I381" s="137">
        <f t="shared" si="25"/>
        <v>0</v>
      </c>
      <c r="J381" s="138"/>
      <c r="K381" s="138"/>
      <c r="L381" s="138"/>
      <c r="M381" s="138"/>
      <c r="N381" s="138"/>
      <c r="O381" s="138"/>
      <c r="P381" s="138"/>
      <c r="Q381" s="13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70" t="s">
        <v>517</v>
      </c>
      <c r="B382" s="165" t="s">
        <v>93</v>
      </c>
      <c r="C382" s="48" t="s">
        <v>235</v>
      </c>
      <c r="D382" s="48" t="s">
        <v>189</v>
      </c>
      <c r="E382" s="135">
        <v>1</v>
      </c>
      <c r="F382" s="63" t="s">
        <v>501</v>
      </c>
      <c r="G382" s="136">
        <v>0</v>
      </c>
      <c r="H382" s="136">
        <v>1532.08</v>
      </c>
      <c r="I382" s="137">
        <f t="shared" si="25"/>
        <v>1532.08</v>
      </c>
      <c r="J382" s="138"/>
      <c r="K382" s="138"/>
      <c r="L382" s="138"/>
      <c r="M382" s="138"/>
      <c r="N382" s="138"/>
      <c r="O382" s="138"/>
      <c r="P382" s="138"/>
      <c r="Q382" s="13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70" t="s">
        <v>518</v>
      </c>
      <c r="B383" s="165" t="s">
        <v>93</v>
      </c>
      <c r="C383" s="48" t="s">
        <v>235</v>
      </c>
      <c r="D383" s="48" t="s">
        <v>189</v>
      </c>
      <c r="E383" s="135">
        <v>1</v>
      </c>
      <c r="F383" s="63" t="s">
        <v>502</v>
      </c>
      <c r="G383" s="136">
        <v>0</v>
      </c>
      <c r="H383" s="136">
        <v>1532.08</v>
      </c>
      <c r="I383" s="137">
        <f t="shared" si="25"/>
        <v>1532.08</v>
      </c>
      <c r="J383" s="138"/>
      <c r="K383" s="138"/>
      <c r="L383" s="138"/>
      <c r="M383" s="138"/>
      <c r="N383" s="138"/>
      <c r="O383" s="138"/>
      <c r="P383" s="138"/>
      <c r="Q383" s="13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70" t="s">
        <v>519</v>
      </c>
      <c r="B384" s="165" t="s">
        <v>93</v>
      </c>
      <c r="C384" s="48" t="s">
        <v>235</v>
      </c>
      <c r="D384" s="48" t="s">
        <v>189</v>
      </c>
      <c r="E384" s="135">
        <v>1</v>
      </c>
      <c r="F384" s="63" t="s">
        <v>503</v>
      </c>
      <c r="G384" s="136">
        <v>0</v>
      </c>
      <c r="H384" s="136">
        <v>1532.08</v>
      </c>
      <c r="I384" s="137">
        <f t="shared" si="25"/>
        <v>1532.08</v>
      </c>
      <c r="J384" s="138"/>
      <c r="K384" s="138"/>
      <c r="L384" s="138"/>
      <c r="M384" s="138"/>
      <c r="N384" s="138"/>
      <c r="O384" s="138"/>
      <c r="P384" s="138"/>
      <c r="Q384" s="13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70" t="s">
        <v>520</v>
      </c>
      <c r="B385" s="165" t="s">
        <v>93</v>
      </c>
      <c r="C385" s="48" t="s">
        <v>511</v>
      </c>
      <c r="D385" s="48" t="s">
        <v>189</v>
      </c>
      <c r="E385" s="135">
        <v>1</v>
      </c>
      <c r="F385" s="63" t="s">
        <v>504</v>
      </c>
      <c r="G385" s="136">
        <v>0</v>
      </c>
      <c r="H385" s="136">
        <v>1532.08</v>
      </c>
      <c r="I385" s="137">
        <f t="shared" si="25"/>
        <v>1532.08</v>
      </c>
      <c r="J385" s="138"/>
      <c r="K385" s="138"/>
      <c r="L385" s="138"/>
      <c r="M385" s="138"/>
      <c r="N385" s="138"/>
      <c r="O385" s="138"/>
      <c r="P385" s="138"/>
      <c r="Q385" s="13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75" t="s">
        <v>192</v>
      </c>
      <c r="B386" s="165" t="s">
        <v>93</v>
      </c>
      <c r="C386" s="71" t="s">
        <v>192</v>
      </c>
      <c r="D386" s="48" t="s">
        <v>192</v>
      </c>
      <c r="E386" s="135">
        <v>1</v>
      </c>
      <c r="F386" s="72" t="s">
        <v>192</v>
      </c>
      <c r="G386" s="136">
        <v>0</v>
      </c>
      <c r="H386" s="136">
        <v>0</v>
      </c>
      <c r="I386" s="137">
        <f t="shared" si="25"/>
        <v>0</v>
      </c>
      <c r="J386" s="138"/>
      <c r="K386" s="138"/>
      <c r="L386" s="138"/>
      <c r="M386" s="138"/>
      <c r="N386" s="138"/>
      <c r="O386" s="138"/>
      <c r="P386" s="138"/>
      <c r="Q386" s="13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70" t="s">
        <v>521</v>
      </c>
      <c r="B387" s="165" t="s">
        <v>93</v>
      </c>
      <c r="C387" s="48" t="s">
        <v>188</v>
      </c>
      <c r="D387" s="48" t="s">
        <v>189</v>
      </c>
      <c r="E387" s="135">
        <v>1</v>
      </c>
      <c r="F387" s="63" t="s">
        <v>505</v>
      </c>
      <c r="G387" s="136">
        <v>0</v>
      </c>
      <c r="H387" s="136">
        <v>1532.08</v>
      </c>
      <c r="I387" s="137">
        <f t="shared" si="25"/>
        <v>1532.08</v>
      </c>
      <c r="J387" s="138"/>
      <c r="K387" s="138"/>
      <c r="L387" s="138"/>
      <c r="M387" s="138"/>
      <c r="N387" s="138"/>
      <c r="O387" s="138"/>
      <c r="P387" s="138"/>
      <c r="Q387" s="13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70" t="s">
        <v>522</v>
      </c>
      <c r="B388" s="165" t="s">
        <v>93</v>
      </c>
      <c r="C388" s="48" t="s">
        <v>511</v>
      </c>
      <c r="D388" s="48" t="s">
        <v>189</v>
      </c>
      <c r="E388" s="135">
        <v>1</v>
      </c>
      <c r="F388" s="63" t="s">
        <v>506</v>
      </c>
      <c r="G388" s="136">
        <v>0</v>
      </c>
      <c r="H388" s="136">
        <v>1532.08</v>
      </c>
      <c r="I388" s="137">
        <f t="shared" si="25"/>
        <v>1532.08</v>
      </c>
      <c r="J388" s="138"/>
      <c r="K388" s="138"/>
      <c r="L388" s="138"/>
      <c r="M388" s="138"/>
      <c r="N388" s="138"/>
      <c r="O388" s="138"/>
      <c r="P388" s="138"/>
      <c r="Q388" s="13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70" t="s">
        <v>523</v>
      </c>
      <c r="B389" s="165" t="s">
        <v>93</v>
      </c>
      <c r="C389" s="48" t="s">
        <v>345</v>
      </c>
      <c r="D389" s="48" t="s">
        <v>189</v>
      </c>
      <c r="E389" s="135">
        <v>1</v>
      </c>
      <c r="F389" s="63" t="s">
        <v>507</v>
      </c>
      <c r="G389" s="136">
        <v>0</v>
      </c>
      <c r="H389" s="136">
        <v>1532.08</v>
      </c>
      <c r="I389" s="137">
        <f t="shared" si="25"/>
        <v>1532.08</v>
      </c>
      <c r="J389" s="138"/>
      <c r="K389" s="138"/>
      <c r="L389" s="138"/>
      <c r="M389" s="138"/>
      <c r="N389" s="138"/>
      <c r="O389" s="138"/>
      <c r="P389" s="138"/>
      <c r="Q389" s="13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75" t="s">
        <v>192</v>
      </c>
      <c r="B390" s="165" t="s">
        <v>93</v>
      </c>
      <c r="C390" s="71" t="s">
        <v>192</v>
      </c>
      <c r="D390" s="48" t="s">
        <v>192</v>
      </c>
      <c r="E390" s="135">
        <v>1</v>
      </c>
      <c r="F390" s="72" t="s">
        <v>192</v>
      </c>
      <c r="G390" s="136">
        <v>0</v>
      </c>
      <c r="H390" s="136">
        <v>0</v>
      </c>
      <c r="I390" s="137">
        <f t="shared" si="25"/>
        <v>0</v>
      </c>
      <c r="J390" s="138"/>
      <c r="K390" s="138"/>
      <c r="L390" s="138"/>
      <c r="M390" s="138"/>
      <c r="N390" s="138"/>
      <c r="O390" s="138"/>
      <c r="P390" s="138"/>
      <c r="Q390" s="13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75" t="s">
        <v>192</v>
      </c>
      <c r="B391" s="165" t="s">
        <v>93</v>
      </c>
      <c r="C391" s="71" t="s">
        <v>192</v>
      </c>
      <c r="D391" s="48" t="s">
        <v>192</v>
      </c>
      <c r="E391" s="135">
        <v>1</v>
      </c>
      <c r="F391" s="72" t="s">
        <v>192</v>
      </c>
      <c r="G391" s="136">
        <v>0</v>
      </c>
      <c r="H391" s="136">
        <v>0</v>
      </c>
      <c r="I391" s="137">
        <f t="shared" si="25"/>
        <v>0</v>
      </c>
      <c r="J391" s="138"/>
      <c r="K391" s="138"/>
      <c r="L391" s="138"/>
      <c r="M391" s="138"/>
      <c r="N391" s="138"/>
      <c r="O391" s="138"/>
      <c r="P391" s="138"/>
      <c r="Q391" s="13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70" t="s">
        <v>524</v>
      </c>
      <c r="B392" s="165" t="s">
        <v>93</v>
      </c>
      <c r="C392" s="48" t="s">
        <v>185</v>
      </c>
      <c r="D392" s="48" t="s">
        <v>189</v>
      </c>
      <c r="E392" s="135">
        <v>1</v>
      </c>
      <c r="F392" s="63" t="s">
        <v>508</v>
      </c>
      <c r="G392" s="136">
        <v>0</v>
      </c>
      <c r="H392" s="136">
        <v>1532.08</v>
      </c>
      <c r="I392" s="137">
        <f t="shared" si="25"/>
        <v>1532.08</v>
      </c>
      <c r="J392" s="138"/>
      <c r="K392" s="138"/>
      <c r="L392" s="138"/>
      <c r="M392" s="138"/>
      <c r="N392" s="138"/>
      <c r="O392" s="138"/>
      <c r="P392" s="138"/>
      <c r="Q392" s="13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75" t="s">
        <v>192</v>
      </c>
      <c r="B393" s="165" t="s">
        <v>93</v>
      </c>
      <c r="C393" s="71" t="s">
        <v>192</v>
      </c>
      <c r="D393" s="48" t="s">
        <v>192</v>
      </c>
      <c r="E393" s="135">
        <v>1</v>
      </c>
      <c r="F393" s="72" t="s">
        <v>192</v>
      </c>
      <c r="G393" s="136">
        <v>0</v>
      </c>
      <c r="H393" s="136">
        <v>0</v>
      </c>
      <c r="I393" s="137">
        <f t="shared" si="25"/>
        <v>0</v>
      </c>
      <c r="J393" s="138"/>
      <c r="K393" s="138"/>
      <c r="L393" s="138"/>
      <c r="M393" s="138"/>
      <c r="N393" s="138"/>
      <c r="O393" s="138"/>
      <c r="P393" s="138"/>
      <c r="Q393" s="13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70" t="s">
        <v>525</v>
      </c>
      <c r="B394" s="165" t="s">
        <v>93</v>
      </c>
      <c r="C394" s="48" t="s">
        <v>471</v>
      </c>
      <c r="D394" s="48" t="s">
        <v>189</v>
      </c>
      <c r="E394" s="135">
        <v>1</v>
      </c>
      <c r="F394" s="63" t="s">
        <v>509</v>
      </c>
      <c r="G394" s="136">
        <v>0</v>
      </c>
      <c r="H394" s="136">
        <v>1532.08</v>
      </c>
      <c r="I394" s="137">
        <f t="shared" si="25"/>
        <v>1532.08</v>
      </c>
      <c r="J394" s="138"/>
      <c r="K394" s="138"/>
      <c r="L394" s="138"/>
      <c r="M394" s="138"/>
      <c r="N394" s="138"/>
      <c r="O394" s="138"/>
      <c r="P394" s="138"/>
      <c r="Q394" s="13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75" t="s">
        <v>192</v>
      </c>
      <c r="B395" s="165" t="s">
        <v>93</v>
      </c>
      <c r="C395" s="71" t="s">
        <v>192</v>
      </c>
      <c r="D395" s="48" t="s">
        <v>192</v>
      </c>
      <c r="E395" s="135">
        <v>1</v>
      </c>
      <c r="F395" s="72" t="s">
        <v>192</v>
      </c>
      <c r="G395" s="136">
        <v>0</v>
      </c>
      <c r="H395" s="136">
        <v>0</v>
      </c>
      <c r="I395" s="137">
        <f t="shared" si="25"/>
        <v>0</v>
      </c>
      <c r="J395" s="138"/>
      <c r="K395" s="138"/>
      <c r="L395" s="138"/>
      <c r="M395" s="138"/>
      <c r="N395" s="138"/>
      <c r="O395" s="138"/>
      <c r="P395" s="138"/>
      <c r="Q395" s="13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75" t="s">
        <v>192</v>
      </c>
      <c r="B396" s="165" t="s">
        <v>93</v>
      </c>
      <c r="C396" s="71" t="s">
        <v>192</v>
      </c>
      <c r="D396" s="48" t="s">
        <v>192</v>
      </c>
      <c r="E396" s="135">
        <v>1</v>
      </c>
      <c r="F396" s="72" t="s">
        <v>192</v>
      </c>
      <c r="G396" s="136">
        <v>0</v>
      </c>
      <c r="H396" s="136">
        <v>0</v>
      </c>
      <c r="I396" s="137">
        <f t="shared" si="25"/>
        <v>0</v>
      </c>
      <c r="J396" s="138"/>
      <c r="K396" s="138"/>
      <c r="L396" s="138"/>
      <c r="M396" s="138"/>
      <c r="N396" s="138"/>
      <c r="O396" s="138"/>
      <c r="P396" s="138"/>
      <c r="Q396" s="13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70" t="s">
        <v>526</v>
      </c>
      <c r="B397" s="165" t="s">
        <v>93</v>
      </c>
      <c r="C397" s="48" t="s">
        <v>185</v>
      </c>
      <c r="D397" s="48" t="s">
        <v>189</v>
      </c>
      <c r="E397" s="135">
        <v>1</v>
      </c>
      <c r="F397" s="63" t="s">
        <v>510</v>
      </c>
      <c r="G397" s="136">
        <v>0</v>
      </c>
      <c r="H397" s="136">
        <v>1532.08</v>
      </c>
      <c r="I397" s="137">
        <f t="shared" si="25"/>
        <v>1532.08</v>
      </c>
      <c r="J397" s="138"/>
      <c r="K397" s="138"/>
      <c r="L397" s="138"/>
      <c r="M397" s="138"/>
      <c r="N397" s="138"/>
      <c r="O397" s="138"/>
      <c r="P397" s="138"/>
      <c r="Q397" s="13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75" t="s">
        <v>192</v>
      </c>
      <c r="B398" s="165" t="s">
        <v>93</v>
      </c>
      <c r="C398" s="71" t="s">
        <v>192</v>
      </c>
      <c r="D398" s="48" t="s">
        <v>192</v>
      </c>
      <c r="E398" s="135">
        <v>1</v>
      </c>
      <c r="F398" s="72" t="s">
        <v>192</v>
      </c>
      <c r="G398" s="136">
        <v>0</v>
      </c>
      <c r="H398" s="136">
        <v>0</v>
      </c>
      <c r="I398" s="137">
        <f t="shared" si="25"/>
        <v>0</v>
      </c>
      <c r="J398" s="138"/>
      <c r="K398" s="138"/>
      <c r="L398" s="138"/>
      <c r="M398" s="138"/>
      <c r="N398" s="138"/>
      <c r="O398" s="138"/>
      <c r="P398" s="138"/>
      <c r="Q398" s="13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1" t="s">
        <v>529</v>
      </c>
      <c r="B399" s="165" t="s">
        <v>97</v>
      </c>
      <c r="C399" s="52" t="s">
        <v>192</v>
      </c>
      <c r="D399" s="48" t="s">
        <v>192</v>
      </c>
      <c r="E399" s="135">
        <v>1</v>
      </c>
      <c r="F399" s="64" t="s">
        <v>192</v>
      </c>
      <c r="G399" s="140">
        <v>0</v>
      </c>
      <c r="H399" s="140">
        <v>0</v>
      </c>
      <c r="I399" s="141">
        <f t="shared" si="25"/>
        <v>0</v>
      </c>
      <c r="J399" s="138"/>
      <c r="K399" s="138"/>
      <c r="L399" s="138"/>
      <c r="M399" s="138"/>
      <c r="N399" s="138"/>
      <c r="O399" s="138"/>
      <c r="P399" s="138"/>
      <c r="Q399" s="13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x14ac:dyDescent="0.2">
      <c r="A400" s="61" t="s">
        <v>529</v>
      </c>
      <c r="B400" s="165" t="s">
        <v>97</v>
      </c>
      <c r="C400" s="48" t="s">
        <v>528</v>
      </c>
      <c r="D400" s="48" t="s">
        <v>189</v>
      </c>
      <c r="E400" s="135">
        <v>1</v>
      </c>
      <c r="F400" s="63" t="s">
        <v>527</v>
      </c>
      <c r="G400" s="136">
        <v>0</v>
      </c>
      <c r="H400" s="136">
        <v>623.15</v>
      </c>
      <c r="I400" s="137">
        <f t="shared" si="25"/>
        <v>623.15</v>
      </c>
      <c r="J400" s="138"/>
      <c r="K400" s="138"/>
      <c r="L400" s="138"/>
      <c r="M400" s="138"/>
      <c r="N400" s="138"/>
      <c r="O400" s="138"/>
      <c r="P400" s="138"/>
      <c r="Q400" s="138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45" x14ac:dyDescent="0.2">
      <c r="A401" s="41" t="s">
        <v>84</v>
      </c>
      <c r="B401" s="41" t="s">
        <v>85</v>
      </c>
      <c r="C401" s="21" t="s">
        <v>86</v>
      </c>
      <c r="D401" s="21" t="s">
        <v>87</v>
      </c>
      <c r="E401" s="21" t="s">
        <v>88</v>
      </c>
      <c r="F401" s="163"/>
      <c r="G401" s="21" t="s">
        <v>89</v>
      </c>
      <c r="H401" s="21" t="s">
        <v>90</v>
      </c>
      <c r="I401" s="21" t="s">
        <v>91</v>
      </c>
      <c r="J401" s="138"/>
      <c r="K401" s="138"/>
      <c r="L401" s="138"/>
      <c r="M401" s="138"/>
      <c r="N401" s="138"/>
      <c r="O401" s="138"/>
      <c r="P401" s="138"/>
      <c r="Q401" s="138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</row>
    <row r="402" spans="1:30" x14ac:dyDescent="0.2">
      <c r="A402" s="152" t="s">
        <v>92</v>
      </c>
      <c r="B402" s="164" t="s">
        <v>93</v>
      </c>
      <c r="C402" s="153">
        <f>SUMIFS($E$368:$E$400,$B$368:$B$400,"FGS-1",$D$368:$D$400,"&lt;&gt;VAGO")</f>
        <v>17</v>
      </c>
      <c r="D402" s="153">
        <f>SUMIFS($E$368:$E$400,$B$368:$B$400,"FGS-1",$D$368:$D$400,"VAGO")</f>
        <v>13</v>
      </c>
      <c r="E402" s="153">
        <f t="shared" ref="E402:E407" si="26">C402+D402</f>
        <v>30</v>
      </c>
      <c r="F402" s="154"/>
      <c r="G402" s="137">
        <f>SUMIF($B$368:$B$400,"FGS-1",$G$368:$G$400)</f>
        <v>0</v>
      </c>
      <c r="H402" s="137">
        <f>SUMIF($B$368:$B$400,"FGS-1",$G$368:$G$400)</f>
        <v>0</v>
      </c>
      <c r="I402" s="137">
        <f>SUMIF($B$368:$B$400,"FGS-1",$G$368:$G$400)</f>
        <v>0</v>
      </c>
      <c r="J402" s="138"/>
      <c r="K402" s="138"/>
      <c r="L402" s="138"/>
      <c r="M402" s="138"/>
      <c r="N402" s="138"/>
      <c r="O402" s="138"/>
      <c r="P402" s="138"/>
      <c r="Q402" s="138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</row>
    <row r="403" spans="1:30" x14ac:dyDescent="0.2">
      <c r="A403" s="152" t="s">
        <v>94</v>
      </c>
      <c r="B403" s="164" t="s">
        <v>95</v>
      </c>
      <c r="C403" s="153">
        <f>SUMIFS($E$368:$E$400,$B$368:$B$400,"FGS-2",$D$368:$D$400,"&lt;&gt;VAGO")</f>
        <v>0</v>
      </c>
      <c r="D403" s="153">
        <f>SUMIFS($E$368:$E$400,$B$368:$B$400,"FGS-2",$D$368:$D$400,"VAGO")</f>
        <v>0</v>
      </c>
      <c r="E403" s="153">
        <f t="shared" si="26"/>
        <v>0</v>
      </c>
      <c r="F403" s="156"/>
      <c r="G403" s="137">
        <f>SUMIF($B$368:$B$400,"FGS-2",$G$368:$G$400)</f>
        <v>0</v>
      </c>
      <c r="H403" s="137">
        <f>SUMIF($B$368:$B$400,"FGS-2",$G$368:$G$400)</f>
        <v>0</v>
      </c>
      <c r="I403" s="137">
        <f>SUMIF($B$368:$B$400,"FGS-2",$G$368:$G$400)</f>
        <v>0</v>
      </c>
      <c r="J403" s="138"/>
      <c r="K403" s="138"/>
      <c r="L403" s="138"/>
      <c r="M403" s="138"/>
      <c r="N403" s="138"/>
      <c r="O403" s="138"/>
      <c r="P403" s="138"/>
      <c r="Q403" s="138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</row>
    <row r="404" spans="1:30" x14ac:dyDescent="0.2">
      <c r="A404" s="152" t="s">
        <v>96</v>
      </c>
      <c r="B404" s="164" t="s">
        <v>97</v>
      </c>
      <c r="C404" s="153">
        <f>SUMIFS($E$368:$E$400,$B$368:$B$400,"FGS-3",$D$368:$D$400,"&lt;&gt;VAGO")</f>
        <v>1</v>
      </c>
      <c r="D404" s="153">
        <f>SUMIFS($E$368:$E$400,$B$368:$B$400,"FGS-3",$D$368:$D$400,"VAGO")</f>
        <v>1</v>
      </c>
      <c r="E404" s="153">
        <f t="shared" si="26"/>
        <v>2</v>
      </c>
      <c r="F404" s="156"/>
      <c r="G404" s="137">
        <f>SUMIF($B$368:$B$400,"FGS-3",$G$368:$G$400)</f>
        <v>0</v>
      </c>
      <c r="H404" s="137">
        <f>SUMIF($B$368:$B$400,"FGS-3",$G$368:$G$400)</f>
        <v>0</v>
      </c>
      <c r="I404" s="137">
        <f>SUMIF($B$368:$B$400,"FGS-3",$G$368:$G$400)</f>
        <v>0</v>
      </c>
      <c r="J404" s="138"/>
      <c r="K404" s="138"/>
      <c r="L404" s="138"/>
      <c r="M404" s="138"/>
      <c r="N404" s="138"/>
      <c r="O404" s="138"/>
      <c r="P404" s="138"/>
      <c r="Q404" s="138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</row>
    <row r="405" spans="1:30" x14ac:dyDescent="0.2">
      <c r="A405" s="157" t="s">
        <v>98</v>
      </c>
      <c r="B405" s="166" t="s">
        <v>99</v>
      </c>
      <c r="C405" s="153">
        <f>SUMIFS($E$368:$E$400,$B$368:$B$400,"FGA-1",$D$368:$D$400,"&lt;&gt;VAGO")</f>
        <v>0</v>
      </c>
      <c r="D405" s="153">
        <f>SUMIFS($E$368:$E$400,$B$368:$B$400,"FGA-1",$D$368:$D$400,"VAGO")</f>
        <v>1</v>
      </c>
      <c r="E405" s="153">
        <f t="shared" si="26"/>
        <v>1</v>
      </c>
      <c r="F405" s="158"/>
      <c r="G405" s="137">
        <f>SUMIF($B$368:$B$400,"FGA-1",$G$368:$G$400)</f>
        <v>0</v>
      </c>
      <c r="H405" s="137">
        <f>SUMIF($B$368:$B$400,"FGA-1",$G$368:$G$400)</f>
        <v>0</v>
      </c>
      <c r="I405" s="137">
        <f>SUMIF($B$368:$B$400,"FGA-1",$G$368:$G$400)</f>
        <v>0</v>
      </c>
      <c r="J405" s="138"/>
      <c r="K405" s="138"/>
      <c r="L405" s="138"/>
      <c r="M405" s="138"/>
      <c r="N405" s="138"/>
      <c r="O405" s="138"/>
      <c r="P405" s="138"/>
      <c r="Q405" s="138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</row>
    <row r="406" spans="1:30" x14ac:dyDescent="0.2">
      <c r="A406" s="152" t="s">
        <v>100</v>
      </c>
      <c r="B406" s="164" t="s">
        <v>101</v>
      </c>
      <c r="C406" s="153">
        <f>SUMIFS($E$368:$E$400,$B$368:$B$400,"FGA-2",$D$368:$D$400,"&lt;&gt;VAGO")</f>
        <v>0</v>
      </c>
      <c r="D406" s="153">
        <f>SUMIFS($E$368:$E$400,$B$368:$B$400,"FGA-2",$D$368:$D$400,"VAGO")</f>
        <v>0</v>
      </c>
      <c r="E406" s="153">
        <f t="shared" si="26"/>
        <v>0</v>
      </c>
      <c r="F406" s="158"/>
      <c r="G406" s="137">
        <f>SUMIF($B$368:$B$400,"FGA-2",$G$368:$G$400)</f>
        <v>0</v>
      </c>
      <c r="H406" s="137">
        <f>SUMIF($B$368:$B$400,"FGA-2",$G$368:$G$400)</f>
        <v>0</v>
      </c>
      <c r="I406" s="137">
        <f>SUMIF($B$368:$B$400,"FGA-2",$G$368:$G$400)</f>
        <v>0</v>
      </c>
      <c r="J406" s="138"/>
      <c r="K406" s="138"/>
      <c r="L406" s="138"/>
      <c r="M406" s="138"/>
      <c r="N406" s="138"/>
      <c r="O406" s="138"/>
      <c r="P406" s="138"/>
      <c r="Q406" s="138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</row>
    <row r="407" spans="1:30" x14ac:dyDescent="0.2">
      <c r="A407" s="152" t="s">
        <v>102</v>
      </c>
      <c r="B407" s="164" t="s">
        <v>103</v>
      </c>
      <c r="C407" s="153">
        <f>SUMIFS($E$368:$E$400,$B$368:$B$400,"FGA-3",$D$368:$D$400,"&lt;&gt;VAGO")</f>
        <v>0</v>
      </c>
      <c r="D407" s="153">
        <f>SUMIFS($E$368:$E$400,$B$368:$B$400,"FGA-3",$D$368:$D$400,"VAGO")</f>
        <v>0</v>
      </c>
      <c r="E407" s="153">
        <f t="shared" si="26"/>
        <v>0</v>
      </c>
      <c r="F407" s="156"/>
      <c r="G407" s="137">
        <f>SUMIF($B$368:$B$400,"FGA-3",$G$368:$G$400)</f>
        <v>0</v>
      </c>
      <c r="H407" s="137">
        <f>SUMIF($B$368:$B$400,"FGA-3",$G$368:$G$400)</f>
        <v>0</v>
      </c>
      <c r="I407" s="137">
        <f>SUMIF($B$368:$B$400,"FGA-3",$G$368:$G$400)</f>
        <v>0</v>
      </c>
      <c r="J407" s="138"/>
      <c r="K407" s="138"/>
      <c r="L407" s="138"/>
      <c r="M407" s="138"/>
      <c r="N407" s="138"/>
      <c r="O407" s="138"/>
      <c r="P407" s="138"/>
      <c r="Q407" s="138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</row>
    <row r="408" spans="1:30" ht="30" x14ac:dyDescent="0.2">
      <c r="A408" s="41" t="s">
        <v>104</v>
      </c>
      <c r="B408" s="163"/>
      <c r="C408" s="21">
        <f t="shared" ref="C408:E408" si="27">SUM(C402:C407)</f>
        <v>18</v>
      </c>
      <c r="D408" s="21">
        <f t="shared" si="27"/>
        <v>15</v>
      </c>
      <c r="E408" s="21">
        <f t="shared" si="27"/>
        <v>33</v>
      </c>
      <c r="F408" s="163"/>
      <c r="G408" s="32">
        <f t="shared" ref="G408:I408" si="28">SUM(G402:G407)</f>
        <v>0</v>
      </c>
      <c r="H408" s="32">
        <f t="shared" si="28"/>
        <v>0</v>
      </c>
      <c r="I408" s="32">
        <f t="shared" si="28"/>
        <v>0</v>
      </c>
      <c r="J408" s="138"/>
      <c r="K408" s="138"/>
      <c r="L408" s="138"/>
      <c r="M408" s="138"/>
      <c r="N408" s="138"/>
      <c r="O408" s="138"/>
      <c r="P408" s="138"/>
      <c r="Q408" s="138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</row>
    <row r="409" spans="1:30" ht="33" customHeight="1" x14ac:dyDescent="0.2">
      <c r="A409" s="155"/>
      <c r="B409" s="155"/>
      <c r="C409" s="155"/>
      <c r="D409" s="155"/>
      <c r="E409" s="155"/>
      <c r="F409" s="155"/>
      <c r="G409" s="155"/>
      <c r="H409" s="155"/>
      <c r="I409" s="160"/>
      <c r="J409" s="160"/>
      <c r="K409" s="129"/>
      <c r="L409" s="160"/>
      <c r="M409" s="160"/>
      <c r="N409" s="160"/>
      <c r="O409" s="160"/>
      <c r="P409" s="160"/>
      <c r="Q409" s="160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</row>
    <row r="410" spans="1:30" ht="45" x14ac:dyDescent="0.2">
      <c r="A410" s="41"/>
      <c r="B410" s="41"/>
      <c r="C410" s="21" t="s">
        <v>105</v>
      </c>
      <c r="D410" s="21" t="s">
        <v>106</v>
      </c>
      <c r="E410" s="21" t="s">
        <v>107</v>
      </c>
      <c r="F410" s="151"/>
      <c r="G410" s="21" t="s">
        <v>108</v>
      </c>
      <c r="H410" s="21" t="s">
        <v>109</v>
      </c>
      <c r="I410" s="21" t="s">
        <v>110</v>
      </c>
      <c r="J410" s="160"/>
      <c r="K410" s="129"/>
      <c r="L410" s="160"/>
      <c r="M410" s="160"/>
      <c r="N410" s="160"/>
      <c r="O410" s="160"/>
      <c r="P410" s="160"/>
      <c r="Q410" s="160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</row>
    <row r="411" spans="1:30" ht="30" x14ac:dyDescent="0.2">
      <c r="A411" s="41" t="s">
        <v>111</v>
      </c>
      <c r="B411" s="151"/>
      <c r="C411" s="21">
        <f>SUM(C341+C364+C408)</f>
        <v>266</v>
      </c>
      <c r="D411" s="21">
        <f>SUM(D341+D364+D408)</f>
        <v>84</v>
      </c>
      <c r="E411" s="21">
        <f>SUM(E341+E364+E408)</f>
        <v>350</v>
      </c>
      <c r="F411" s="151"/>
      <c r="G411" s="32">
        <f>SUM(H341+G364+G408)</f>
        <v>293990.1999999999</v>
      </c>
      <c r="H411" s="32">
        <f>SUM(I341+H364+H408)</f>
        <v>1335795.7899999984</v>
      </c>
      <c r="I411" s="32">
        <f>SUM(J341+I364+I408)</f>
        <v>1629785.9900000014</v>
      </c>
      <c r="J411" s="160"/>
      <c r="K411" s="129"/>
      <c r="L411" s="160"/>
      <c r="M411" s="160"/>
      <c r="N411" s="160"/>
      <c r="O411" s="160"/>
      <c r="P411" s="160"/>
      <c r="Q411" s="160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</row>
    <row r="412" spans="1:30" ht="30" customHeight="1" x14ac:dyDescent="0.2">
      <c r="A412" s="155"/>
      <c r="B412" s="155"/>
      <c r="C412" s="155"/>
      <c r="D412" s="155"/>
      <c r="E412" s="155"/>
      <c r="F412" s="155"/>
      <c r="G412" s="155"/>
      <c r="H412" s="155"/>
      <c r="I412" s="160"/>
      <c r="J412" s="160"/>
      <c r="K412" s="129"/>
      <c r="L412" s="160"/>
      <c r="M412" s="160"/>
      <c r="N412" s="160"/>
      <c r="O412" s="160"/>
      <c r="P412" s="160"/>
      <c r="Q412" s="160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</row>
    <row r="413" spans="1:30" x14ac:dyDescent="0.2">
      <c r="A413" s="237" t="s">
        <v>112</v>
      </c>
      <c r="B413" s="232"/>
      <c r="C413" s="232"/>
      <c r="D413" s="232"/>
      <c r="E413" s="232"/>
      <c r="F413" s="233"/>
      <c r="G413" s="138"/>
      <c r="H413" s="155"/>
      <c r="I413" s="155"/>
      <c r="J413" s="155"/>
      <c r="K413" s="138"/>
      <c r="L413" s="155"/>
      <c r="M413" s="160"/>
      <c r="N413" s="160"/>
      <c r="O413" s="160"/>
      <c r="P413" s="160"/>
      <c r="Q413" s="160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</row>
    <row r="414" spans="1:30" x14ac:dyDescent="0.2">
      <c r="A414" s="240" t="s">
        <v>113</v>
      </c>
      <c r="B414" s="232"/>
      <c r="C414" s="232"/>
      <c r="D414" s="232"/>
      <c r="E414" s="232"/>
      <c r="F414" s="233"/>
      <c r="G414" s="138"/>
      <c r="H414" s="155"/>
      <c r="I414" s="155"/>
      <c r="J414" s="155"/>
      <c r="K414" s="155"/>
      <c r="L414" s="155"/>
      <c r="M414" s="160"/>
      <c r="N414" s="160"/>
      <c r="O414" s="160"/>
      <c r="P414" s="160"/>
      <c r="Q414" s="160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</row>
    <row r="415" spans="1:30" x14ac:dyDescent="0.2">
      <c r="A415" s="240" t="s">
        <v>114</v>
      </c>
      <c r="B415" s="232"/>
      <c r="C415" s="232"/>
      <c r="D415" s="232"/>
      <c r="E415" s="232"/>
      <c r="F415" s="233"/>
      <c r="G415" s="138"/>
      <c r="H415" s="155"/>
      <c r="I415" s="155"/>
      <c r="J415" s="155"/>
      <c r="K415" s="155"/>
      <c r="L415" s="155"/>
      <c r="M415" s="160"/>
      <c r="N415" s="160"/>
      <c r="O415" s="160"/>
      <c r="P415" s="160"/>
      <c r="Q415" s="160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</row>
    <row r="416" spans="1:30" x14ac:dyDescent="0.2">
      <c r="A416" s="241" t="s">
        <v>115</v>
      </c>
      <c r="B416" s="232"/>
      <c r="C416" s="232"/>
      <c r="D416" s="232"/>
      <c r="E416" s="232"/>
      <c r="F416" s="233"/>
      <c r="G416" s="138"/>
      <c r="H416" s="155"/>
      <c r="I416" s="155"/>
      <c r="J416" s="155"/>
      <c r="K416" s="155"/>
      <c r="L416" s="155"/>
      <c r="M416" s="160"/>
      <c r="N416" s="160"/>
      <c r="O416" s="160"/>
      <c r="P416" s="160"/>
      <c r="Q416" s="160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</row>
    <row r="417" spans="1:30" x14ac:dyDescent="0.2">
      <c r="A417" s="241" t="s">
        <v>116</v>
      </c>
      <c r="B417" s="232"/>
      <c r="C417" s="232"/>
      <c r="D417" s="232"/>
      <c r="E417" s="232"/>
      <c r="F417" s="233"/>
      <c r="G417" s="138"/>
      <c r="H417" s="155"/>
      <c r="I417" s="155"/>
      <c r="J417" s="155"/>
      <c r="K417" s="155"/>
      <c r="L417" s="155"/>
      <c r="M417" s="160"/>
      <c r="N417" s="160"/>
      <c r="O417" s="160"/>
      <c r="P417" s="160"/>
      <c r="Q417" s="160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</row>
    <row r="418" spans="1:30" x14ac:dyDescent="0.2">
      <c r="A418" s="241" t="s">
        <v>117</v>
      </c>
      <c r="B418" s="232"/>
      <c r="C418" s="232"/>
      <c r="D418" s="232"/>
      <c r="E418" s="232"/>
      <c r="F418" s="233"/>
      <c r="G418" s="138"/>
      <c r="H418" s="155"/>
      <c r="I418" s="155"/>
      <c r="J418" s="155"/>
      <c r="K418" s="155"/>
      <c r="L418" s="155"/>
      <c r="M418" s="160"/>
      <c r="N418" s="160"/>
      <c r="O418" s="160"/>
      <c r="P418" s="160"/>
      <c r="Q418" s="160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</row>
    <row r="419" spans="1:30" x14ac:dyDescent="0.2">
      <c r="A419" s="241"/>
      <c r="B419" s="232"/>
      <c r="C419" s="232"/>
      <c r="D419" s="232"/>
      <c r="E419" s="232"/>
      <c r="F419" s="233"/>
      <c r="G419" s="138"/>
      <c r="H419" s="155"/>
      <c r="I419" s="155"/>
      <c r="J419" s="155"/>
      <c r="K419" s="155"/>
      <c r="L419" s="155"/>
      <c r="M419" s="160"/>
      <c r="N419" s="160"/>
      <c r="O419" s="160"/>
      <c r="P419" s="160"/>
      <c r="Q419" s="160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</row>
    <row r="420" spans="1:30" x14ac:dyDescent="0.2">
      <c r="A420" s="241"/>
      <c r="B420" s="232"/>
      <c r="C420" s="232"/>
      <c r="D420" s="232"/>
      <c r="E420" s="232"/>
      <c r="F420" s="233"/>
      <c r="G420" s="138"/>
      <c r="H420" s="155"/>
      <c r="I420" s="155"/>
      <c r="J420" s="155"/>
      <c r="K420" s="155"/>
      <c r="L420" s="155"/>
      <c r="M420" s="160"/>
      <c r="N420" s="160"/>
      <c r="O420" s="160"/>
      <c r="P420" s="160"/>
      <c r="Q420" s="160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</row>
    <row r="421" spans="1:30" x14ac:dyDescent="0.2">
      <c r="A421" s="234"/>
      <c r="B421" s="232"/>
      <c r="C421" s="232"/>
      <c r="D421" s="232"/>
      <c r="E421" s="232"/>
      <c r="F421" s="233"/>
      <c r="G421" s="138"/>
      <c r="H421" s="155"/>
      <c r="I421" s="155"/>
      <c r="J421" s="155"/>
      <c r="K421" s="155"/>
      <c r="L421" s="155"/>
      <c r="M421" s="160"/>
      <c r="N421" s="160"/>
      <c r="O421" s="160"/>
      <c r="P421" s="160"/>
      <c r="Q421" s="160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</row>
    <row r="422" spans="1:30" x14ac:dyDescent="0.2">
      <c r="A422" s="234"/>
      <c r="B422" s="232"/>
      <c r="C422" s="232"/>
      <c r="D422" s="232"/>
      <c r="E422" s="232"/>
      <c r="F422" s="233"/>
      <c r="G422" s="138"/>
      <c r="H422" s="155"/>
      <c r="I422" s="155"/>
      <c r="J422" s="155"/>
      <c r="K422" s="155"/>
      <c r="L422" s="155"/>
      <c r="M422" s="160"/>
      <c r="N422" s="160"/>
      <c r="O422" s="160"/>
      <c r="P422" s="160"/>
      <c r="Q422" s="160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</row>
    <row r="423" spans="1:30" x14ac:dyDescent="0.2">
      <c r="A423" s="234"/>
      <c r="B423" s="232"/>
      <c r="C423" s="232"/>
      <c r="D423" s="232"/>
      <c r="E423" s="232"/>
      <c r="F423" s="233"/>
      <c r="G423" s="138"/>
      <c r="H423" s="155"/>
      <c r="I423" s="155"/>
      <c r="J423" s="155"/>
      <c r="K423" s="155"/>
      <c r="L423" s="155"/>
      <c r="M423" s="160"/>
      <c r="N423" s="160"/>
      <c r="O423" s="160"/>
      <c r="P423" s="160"/>
      <c r="Q423" s="160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</row>
    <row r="424" spans="1:30" x14ac:dyDescent="0.2">
      <c r="A424" s="234"/>
      <c r="B424" s="232"/>
      <c r="C424" s="232"/>
      <c r="D424" s="232"/>
      <c r="E424" s="232"/>
      <c r="F424" s="233"/>
      <c r="G424" s="138"/>
      <c r="H424" s="155"/>
      <c r="I424" s="155"/>
      <c r="J424" s="155"/>
      <c r="K424" s="155"/>
      <c r="L424" s="155"/>
      <c r="M424" s="160"/>
      <c r="N424" s="160"/>
      <c r="O424" s="160"/>
      <c r="P424" s="160"/>
      <c r="Q424" s="160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</row>
    <row r="425" spans="1:30" x14ac:dyDescent="0.2">
      <c r="A425" s="234"/>
      <c r="B425" s="232"/>
      <c r="C425" s="232"/>
      <c r="D425" s="232"/>
      <c r="E425" s="232"/>
      <c r="F425" s="233"/>
      <c r="G425" s="138"/>
      <c r="H425" s="155"/>
      <c r="I425" s="155"/>
      <c r="J425" s="155"/>
      <c r="K425" s="155"/>
      <c r="L425" s="155"/>
      <c r="M425" s="160"/>
      <c r="N425" s="160"/>
      <c r="O425" s="160"/>
      <c r="P425" s="160"/>
      <c r="Q425" s="160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</row>
    <row r="426" spans="1:30" ht="32.25" customHeight="1" x14ac:dyDescent="0.2">
      <c r="A426" s="235"/>
      <c r="B426" s="236"/>
      <c r="C426" s="236"/>
      <c r="D426" s="236"/>
      <c r="E426" s="236"/>
      <c r="F426" s="236"/>
      <c r="G426" s="138"/>
      <c r="H426" s="155"/>
      <c r="I426" s="155"/>
      <c r="J426" s="155"/>
      <c r="K426" s="155"/>
      <c r="L426" s="155"/>
      <c r="M426" s="160"/>
      <c r="N426" s="160"/>
      <c r="O426" s="160"/>
      <c r="P426" s="160"/>
      <c r="Q426" s="160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</row>
    <row r="427" spans="1:30" x14ac:dyDescent="0.2">
      <c r="A427" s="237" t="s">
        <v>118</v>
      </c>
      <c r="B427" s="232"/>
      <c r="C427" s="232"/>
      <c r="D427" s="232"/>
      <c r="E427" s="232"/>
      <c r="F427" s="233"/>
      <c r="G427" s="138"/>
      <c r="H427" s="155"/>
      <c r="I427" s="155"/>
      <c r="J427" s="155"/>
      <c r="K427" s="155"/>
      <c r="L427" s="155"/>
      <c r="M427" s="160"/>
      <c r="N427" s="160"/>
      <c r="O427" s="160"/>
      <c r="P427" s="160"/>
      <c r="Q427" s="160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</row>
    <row r="428" spans="1:30" x14ac:dyDescent="0.2">
      <c r="A428" s="238" t="s">
        <v>119</v>
      </c>
      <c r="B428" s="232"/>
      <c r="C428" s="232"/>
      <c r="D428" s="232"/>
      <c r="E428" s="232"/>
      <c r="F428" s="233"/>
      <c r="G428" s="138"/>
      <c r="H428" s="155"/>
      <c r="I428" s="155"/>
      <c r="J428" s="155"/>
      <c r="K428" s="155"/>
      <c r="L428" s="155"/>
      <c r="M428" s="160"/>
      <c r="N428" s="160"/>
      <c r="O428" s="160"/>
      <c r="P428" s="160"/>
      <c r="Q428" s="160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</row>
    <row r="429" spans="1:30" x14ac:dyDescent="0.2">
      <c r="A429" s="231" t="s">
        <v>120</v>
      </c>
      <c r="B429" s="232"/>
      <c r="C429" s="232"/>
      <c r="D429" s="232"/>
      <c r="E429" s="232"/>
      <c r="F429" s="233"/>
      <c r="G429" s="138"/>
      <c r="H429" s="155"/>
      <c r="I429" s="155"/>
      <c r="J429" s="155"/>
      <c r="K429" s="155"/>
      <c r="L429" s="155"/>
      <c r="M429" s="160"/>
      <c r="N429" s="160"/>
      <c r="O429" s="160"/>
      <c r="P429" s="160"/>
      <c r="Q429" s="160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</row>
    <row r="430" spans="1:30" x14ac:dyDescent="0.2">
      <c r="A430" s="231" t="s">
        <v>121</v>
      </c>
      <c r="B430" s="232"/>
      <c r="C430" s="232"/>
      <c r="D430" s="232"/>
      <c r="E430" s="232"/>
      <c r="F430" s="233"/>
      <c r="G430" s="138"/>
      <c r="H430" s="155"/>
      <c r="I430" s="155"/>
      <c r="J430" s="155"/>
      <c r="K430" s="155"/>
      <c r="L430" s="155"/>
      <c r="M430" s="160"/>
      <c r="N430" s="160"/>
      <c r="O430" s="160"/>
      <c r="P430" s="160"/>
      <c r="Q430" s="160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</row>
    <row r="431" spans="1:30" x14ac:dyDescent="0.2">
      <c r="A431" s="231" t="s">
        <v>122</v>
      </c>
      <c r="B431" s="232"/>
      <c r="C431" s="232"/>
      <c r="D431" s="232"/>
      <c r="E431" s="232"/>
      <c r="F431" s="233"/>
      <c r="G431" s="138"/>
      <c r="H431" s="155"/>
      <c r="I431" s="155"/>
      <c r="J431" s="155"/>
      <c r="K431" s="155"/>
      <c r="L431" s="155"/>
      <c r="M431" s="160"/>
      <c r="N431" s="160"/>
      <c r="O431" s="160"/>
      <c r="P431" s="160"/>
      <c r="Q431" s="160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</row>
    <row r="432" spans="1:30" x14ac:dyDescent="0.2">
      <c r="A432" s="231" t="s">
        <v>123</v>
      </c>
      <c r="B432" s="232"/>
      <c r="C432" s="232"/>
      <c r="D432" s="232"/>
      <c r="E432" s="232"/>
      <c r="F432" s="233"/>
      <c r="G432" s="138"/>
      <c r="H432" s="155"/>
      <c r="I432" s="155"/>
      <c r="J432" s="155"/>
      <c r="K432" s="155"/>
      <c r="L432" s="155"/>
      <c r="M432" s="160"/>
      <c r="N432" s="160"/>
      <c r="O432" s="160"/>
      <c r="P432" s="160"/>
      <c r="Q432" s="160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</row>
    <row r="433" spans="1:30" x14ac:dyDescent="0.2">
      <c r="A433" s="231" t="s">
        <v>124</v>
      </c>
      <c r="B433" s="232"/>
      <c r="C433" s="232"/>
      <c r="D433" s="232"/>
      <c r="E433" s="232"/>
      <c r="F433" s="233"/>
      <c r="G433" s="138"/>
      <c r="H433" s="155"/>
      <c r="I433" s="155"/>
      <c r="J433" s="155"/>
      <c r="K433" s="155"/>
      <c r="L433" s="155"/>
      <c r="M433" s="160"/>
      <c r="N433" s="160"/>
      <c r="O433" s="160"/>
      <c r="P433" s="160"/>
      <c r="Q433" s="160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</row>
    <row r="434" spans="1:30" x14ac:dyDescent="0.2">
      <c r="A434" s="231" t="s">
        <v>125</v>
      </c>
      <c r="B434" s="232"/>
      <c r="C434" s="232"/>
      <c r="D434" s="232"/>
      <c r="E434" s="232"/>
      <c r="F434" s="233"/>
      <c r="G434" s="138"/>
      <c r="H434" s="155"/>
      <c r="I434" s="155"/>
      <c r="J434" s="155"/>
      <c r="K434" s="155"/>
      <c r="L434" s="155"/>
      <c r="M434" s="160"/>
      <c r="N434" s="160"/>
      <c r="O434" s="160"/>
      <c r="P434" s="160"/>
      <c r="Q434" s="160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</row>
    <row r="435" spans="1:30" x14ac:dyDescent="0.2">
      <c r="A435" s="231" t="s">
        <v>126</v>
      </c>
      <c r="B435" s="232"/>
      <c r="C435" s="232"/>
      <c r="D435" s="232"/>
      <c r="E435" s="232"/>
      <c r="F435" s="233"/>
      <c r="G435" s="138"/>
      <c r="H435" s="155"/>
      <c r="I435" s="155"/>
      <c r="J435" s="155"/>
      <c r="K435" s="155"/>
      <c r="L435" s="155"/>
      <c r="M435" s="160"/>
      <c r="N435" s="160"/>
      <c r="O435" s="160"/>
      <c r="P435" s="160"/>
      <c r="Q435" s="160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</row>
    <row r="436" spans="1:30" x14ac:dyDescent="0.2">
      <c r="A436" s="231" t="s">
        <v>127</v>
      </c>
      <c r="B436" s="232"/>
      <c r="C436" s="232"/>
      <c r="D436" s="232"/>
      <c r="E436" s="232"/>
      <c r="F436" s="233"/>
      <c r="G436" s="138"/>
      <c r="H436" s="155"/>
      <c r="I436" s="155"/>
      <c r="J436" s="155"/>
      <c r="K436" s="155"/>
      <c r="L436" s="155"/>
      <c r="M436" s="160"/>
      <c r="N436" s="160"/>
      <c r="O436" s="160"/>
      <c r="P436" s="160"/>
      <c r="Q436" s="160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</row>
    <row r="437" spans="1:30" x14ac:dyDescent="0.2">
      <c r="A437" s="231" t="s">
        <v>128</v>
      </c>
      <c r="B437" s="232"/>
      <c r="C437" s="232"/>
      <c r="D437" s="232"/>
      <c r="E437" s="232"/>
      <c r="F437" s="233"/>
      <c r="G437" s="138"/>
      <c r="H437" s="155"/>
      <c r="I437" s="155"/>
      <c r="J437" s="155"/>
      <c r="K437" s="155"/>
      <c r="L437" s="155"/>
      <c r="M437" s="160"/>
      <c r="N437" s="160"/>
      <c r="O437" s="160"/>
      <c r="P437" s="160"/>
      <c r="Q437" s="160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</row>
    <row r="438" spans="1:30" x14ac:dyDescent="0.2">
      <c r="A438" s="231" t="s">
        <v>129</v>
      </c>
      <c r="B438" s="232"/>
      <c r="C438" s="232"/>
      <c r="D438" s="232"/>
      <c r="E438" s="232"/>
      <c r="F438" s="233"/>
      <c r="G438" s="138"/>
      <c r="H438" s="155"/>
      <c r="I438" s="155"/>
      <c r="J438" s="155"/>
      <c r="K438" s="155"/>
      <c r="L438" s="155"/>
      <c r="M438" s="160"/>
      <c r="N438" s="160"/>
      <c r="O438" s="160"/>
      <c r="P438" s="160"/>
      <c r="Q438" s="160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</row>
    <row r="439" spans="1:30" x14ac:dyDescent="0.2">
      <c r="A439" s="231" t="s">
        <v>130</v>
      </c>
      <c r="B439" s="232"/>
      <c r="C439" s="232"/>
      <c r="D439" s="232"/>
      <c r="E439" s="232"/>
      <c r="F439" s="233"/>
      <c r="G439" s="138"/>
      <c r="H439" s="155"/>
      <c r="I439" s="155"/>
      <c r="J439" s="155"/>
      <c r="K439" s="155"/>
      <c r="L439" s="155"/>
      <c r="M439" s="160"/>
      <c r="N439" s="160"/>
      <c r="O439" s="160"/>
      <c r="P439" s="160"/>
      <c r="Q439" s="160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</row>
    <row r="440" spans="1:30" x14ac:dyDescent="0.2">
      <c r="A440" s="231" t="s">
        <v>131</v>
      </c>
      <c r="B440" s="232"/>
      <c r="C440" s="232"/>
      <c r="D440" s="232"/>
      <c r="E440" s="232"/>
      <c r="F440" s="233"/>
      <c r="G440" s="138"/>
      <c r="H440" s="155"/>
      <c r="I440" s="155"/>
      <c r="J440" s="155"/>
      <c r="K440" s="155"/>
      <c r="L440" s="155"/>
      <c r="M440" s="160"/>
      <c r="N440" s="160"/>
      <c r="O440" s="160"/>
      <c r="P440" s="160"/>
      <c r="Q440" s="160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</row>
    <row r="441" spans="1:30" x14ac:dyDescent="0.2">
      <c r="A441" s="231" t="s">
        <v>132</v>
      </c>
      <c r="B441" s="232"/>
      <c r="C441" s="232"/>
      <c r="D441" s="232"/>
      <c r="E441" s="232"/>
      <c r="F441" s="233"/>
      <c r="G441" s="138"/>
      <c r="H441" s="155"/>
      <c r="I441" s="155"/>
      <c r="J441" s="155"/>
      <c r="K441" s="155"/>
      <c r="L441" s="155"/>
      <c r="M441" s="160"/>
      <c r="N441" s="160"/>
      <c r="O441" s="160"/>
      <c r="P441" s="160"/>
      <c r="Q441" s="160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</row>
    <row r="442" spans="1:30" x14ac:dyDescent="0.2">
      <c r="A442" s="231" t="s">
        <v>133</v>
      </c>
      <c r="B442" s="232"/>
      <c r="C442" s="232"/>
      <c r="D442" s="232"/>
      <c r="E442" s="232"/>
      <c r="F442" s="233"/>
      <c r="G442" s="138"/>
      <c r="H442" s="155"/>
      <c r="I442" s="155"/>
      <c r="J442" s="155"/>
      <c r="K442" s="155"/>
      <c r="L442" s="155"/>
      <c r="M442" s="160"/>
      <c r="N442" s="160"/>
      <c r="O442" s="160"/>
      <c r="P442" s="160"/>
      <c r="Q442" s="160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</row>
    <row r="443" spans="1:30" x14ac:dyDescent="0.2">
      <c r="A443" s="231" t="s">
        <v>134</v>
      </c>
      <c r="B443" s="232"/>
      <c r="C443" s="232"/>
      <c r="D443" s="232"/>
      <c r="E443" s="232"/>
      <c r="F443" s="233"/>
      <c r="G443" s="138"/>
      <c r="H443" s="155"/>
      <c r="I443" s="155"/>
      <c r="J443" s="155"/>
      <c r="K443" s="155"/>
      <c r="L443" s="155"/>
      <c r="M443" s="160"/>
      <c r="N443" s="160"/>
      <c r="O443" s="160"/>
      <c r="P443" s="160"/>
      <c r="Q443" s="160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</row>
    <row r="444" spans="1:30" x14ac:dyDescent="0.2">
      <c r="A444" s="231" t="s">
        <v>135</v>
      </c>
      <c r="B444" s="232"/>
      <c r="C444" s="232"/>
      <c r="D444" s="232"/>
      <c r="E444" s="232"/>
      <c r="F444" s="233"/>
      <c r="G444" s="138"/>
      <c r="H444" s="155"/>
      <c r="I444" s="155"/>
      <c r="J444" s="155"/>
      <c r="K444" s="155"/>
      <c r="L444" s="155"/>
      <c r="M444" s="160"/>
      <c r="N444" s="160"/>
      <c r="O444" s="160"/>
      <c r="P444" s="160"/>
      <c r="Q444" s="160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</row>
    <row r="445" spans="1:30" x14ac:dyDescent="0.2">
      <c r="A445" s="231" t="s">
        <v>136</v>
      </c>
      <c r="B445" s="232"/>
      <c r="C445" s="232"/>
      <c r="D445" s="232"/>
      <c r="E445" s="232"/>
      <c r="F445" s="233"/>
      <c r="G445" s="138"/>
      <c r="H445" s="155"/>
      <c r="I445" s="155"/>
      <c r="J445" s="155"/>
      <c r="K445" s="155"/>
      <c r="L445" s="155"/>
      <c r="M445" s="160"/>
      <c r="N445" s="160"/>
      <c r="O445" s="160"/>
      <c r="P445" s="160"/>
      <c r="Q445" s="160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</row>
    <row r="446" spans="1:30" x14ac:dyDescent="0.2">
      <c r="A446" s="231" t="s">
        <v>137</v>
      </c>
      <c r="B446" s="232"/>
      <c r="C446" s="232"/>
      <c r="D446" s="232"/>
      <c r="E446" s="232"/>
      <c r="F446" s="233"/>
      <c r="G446" s="138"/>
      <c r="H446" s="155"/>
      <c r="I446" s="155"/>
      <c r="J446" s="155"/>
      <c r="K446" s="155"/>
      <c r="L446" s="155"/>
      <c r="M446" s="160"/>
      <c r="N446" s="160"/>
      <c r="O446" s="160"/>
      <c r="P446" s="160"/>
      <c r="Q446" s="160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</row>
    <row r="447" spans="1:30" x14ac:dyDescent="0.2">
      <c r="A447" s="231" t="s">
        <v>138</v>
      </c>
      <c r="B447" s="232"/>
      <c r="C447" s="232"/>
      <c r="D447" s="232"/>
      <c r="E447" s="232"/>
      <c r="F447" s="233"/>
      <c r="G447" s="138"/>
      <c r="H447" s="155"/>
      <c r="I447" s="155"/>
      <c r="J447" s="155"/>
      <c r="K447" s="155"/>
      <c r="L447" s="155"/>
      <c r="M447" s="160"/>
      <c r="N447" s="160"/>
      <c r="O447" s="160"/>
      <c r="P447" s="160"/>
      <c r="Q447" s="160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</row>
    <row r="448" spans="1:30" x14ac:dyDescent="0.2">
      <c r="A448" s="231" t="s">
        <v>139</v>
      </c>
      <c r="B448" s="232"/>
      <c r="C448" s="232"/>
      <c r="D448" s="232"/>
      <c r="E448" s="232"/>
      <c r="F448" s="233"/>
      <c r="G448" s="138"/>
      <c r="H448" s="155"/>
      <c r="I448" s="155"/>
      <c r="J448" s="155"/>
      <c r="K448" s="155"/>
      <c r="L448" s="155"/>
      <c r="M448" s="160"/>
      <c r="N448" s="160"/>
      <c r="O448" s="160"/>
      <c r="P448" s="160"/>
      <c r="Q448" s="160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</row>
    <row r="449" spans="1:30" x14ac:dyDescent="0.2">
      <c r="A449" s="231" t="s">
        <v>140</v>
      </c>
      <c r="B449" s="232"/>
      <c r="C449" s="232"/>
      <c r="D449" s="232"/>
      <c r="E449" s="232"/>
      <c r="F449" s="233"/>
      <c r="G449" s="138"/>
      <c r="H449" s="155"/>
      <c r="I449" s="155"/>
      <c r="J449" s="155"/>
      <c r="K449" s="155"/>
      <c r="L449" s="155"/>
      <c r="M449" s="160"/>
      <c r="N449" s="160"/>
      <c r="O449" s="160"/>
      <c r="P449" s="160"/>
      <c r="Q449" s="160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</row>
    <row r="450" spans="1:30" x14ac:dyDescent="0.2">
      <c r="A450" s="231" t="s">
        <v>141</v>
      </c>
      <c r="B450" s="232"/>
      <c r="C450" s="232"/>
      <c r="D450" s="232"/>
      <c r="E450" s="232"/>
      <c r="F450" s="233"/>
      <c r="G450" s="138"/>
      <c r="H450" s="155"/>
      <c r="I450" s="155"/>
      <c r="J450" s="155"/>
      <c r="K450" s="155"/>
      <c r="L450" s="155"/>
      <c r="M450" s="160"/>
      <c r="N450" s="160"/>
      <c r="O450" s="160"/>
      <c r="P450" s="160"/>
      <c r="Q450" s="160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</row>
    <row r="451" spans="1:30" x14ac:dyDescent="0.2">
      <c r="A451" s="231" t="s">
        <v>142</v>
      </c>
      <c r="B451" s="232"/>
      <c r="C451" s="232"/>
      <c r="D451" s="232"/>
      <c r="E451" s="232"/>
      <c r="F451" s="233"/>
      <c r="G451" s="138"/>
      <c r="H451" s="155"/>
      <c r="I451" s="155"/>
      <c r="J451" s="155"/>
      <c r="K451" s="155"/>
      <c r="L451" s="155"/>
      <c r="M451" s="160"/>
      <c r="N451" s="160"/>
      <c r="O451" s="160"/>
      <c r="P451" s="160"/>
      <c r="Q451" s="160"/>
      <c r="R451" s="167"/>
      <c r="S451" s="167"/>
      <c r="T451" s="167"/>
      <c r="U451" s="167"/>
      <c r="V451" s="167"/>
      <c r="W451" s="167"/>
      <c r="X451" s="167"/>
      <c r="Y451" s="167"/>
      <c r="Z451" s="167"/>
      <c r="AA451" s="167"/>
      <c r="AB451" s="167"/>
      <c r="AC451" s="167"/>
      <c r="AD451" s="167"/>
    </row>
    <row r="452" spans="1:30" x14ac:dyDescent="0.2">
      <c r="A452" s="231" t="s">
        <v>143</v>
      </c>
      <c r="B452" s="232"/>
      <c r="C452" s="232"/>
      <c r="D452" s="232"/>
      <c r="E452" s="232"/>
      <c r="F452" s="233"/>
      <c r="G452" s="138"/>
      <c r="H452" s="155"/>
      <c r="I452" s="155"/>
      <c r="J452" s="155"/>
      <c r="K452" s="155"/>
      <c r="L452" s="155"/>
      <c r="M452" s="160"/>
      <c r="N452" s="160"/>
      <c r="O452" s="160"/>
      <c r="P452" s="160"/>
      <c r="Q452" s="160"/>
      <c r="R452" s="167"/>
      <c r="S452" s="167"/>
      <c r="T452" s="167"/>
      <c r="U452" s="167"/>
      <c r="V452" s="167"/>
      <c r="W452" s="167"/>
      <c r="X452" s="167"/>
      <c r="Y452" s="167"/>
      <c r="Z452" s="167"/>
      <c r="AA452" s="167"/>
      <c r="AB452" s="167"/>
      <c r="AC452" s="167"/>
      <c r="AD452" s="167"/>
    </row>
    <row r="453" spans="1:30" x14ac:dyDescent="0.2">
      <c r="A453" s="231" t="s">
        <v>144</v>
      </c>
      <c r="B453" s="232"/>
      <c r="C453" s="232"/>
      <c r="D453" s="232"/>
      <c r="E453" s="232"/>
      <c r="F453" s="233"/>
      <c r="G453" s="138"/>
      <c r="H453" s="155"/>
      <c r="I453" s="155"/>
      <c r="J453" s="155"/>
      <c r="K453" s="155"/>
      <c r="L453" s="155"/>
      <c r="M453" s="160"/>
      <c r="N453" s="160"/>
      <c r="O453" s="160"/>
      <c r="P453" s="160"/>
      <c r="Q453" s="160"/>
      <c r="R453" s="167"/>
      <c r="S453" s="167"/>
      <c r="T453" s="167"/>
      <c r="U453" s="167"/>
      <c r="V453" s="167"/>
      <c r="W453" s="167"/>
      <c r="X453" s="167"/>
      <c r="Y453" s="167"/>
      <c r="Z453" s="167"/>
      <c r="AA453" s="167"/>
      <c r="AB453" s="167"/>
      <c r="AC453" s="167"/>
      <c r="AD453" s="167"/>
    </row>
    <row r="454" spans="1:30" x14ac:dyDescent="0.2">
      <c r="A454" s="231" t="s">
        <v>145</v>
      </c>
      <c r="B454" s="232"/>
      <c r="C454" s="232"/>
      <c r="D454" s="232"/>
      <c r="E454" s="232"/>
      <c r="F454" s="233"/>
      <c r="G454" s="138"/>
      <c r="H454" s="155"/>
      <c r="I454" s="155"/>
      <c r="J454" s="155"/>
      <c r="K454" s="155"/>
      <c r="L454" s="155"/>
      <c r="M454" s="160"/>
      <c r="N454" s="160"/>
      <c r="O454" s="160"/>
      <c r="P454" s="160"/>
      <c r="Q454" s="160"/>
      <c r="R454" s="167"/>
      <c r="S454" s="167"/>
      <c r="T454" s="167"/>
      <c r="U454" s="167"/>
      <c r="V454" s="167"/>
      <c r="W454" s="167"/>
      <c r="X454" s="167"/>
      <c r="Y454" s="167"/>
      <c r="Z454" s="167"/>
      <c r="AA454" s="167"/>
      <c r="AB454" s="167"/>
      <c r="AC454" s="167"/>
      <c r="AD454" s="167"/>
    </row>
    <row r="455" spans="1:30" x14ac:dyDescent="0.2">
      <c r="A455" s="231" t="s">
        <v>146</v>
      </c>
      <c r="B455" s="232"/>
      <c r="C455" s="232"/>
      <c r="D455" s="232"/>
      <c r="E455" s="232"/>
      <c r="F455" s="233"/>
      <c r="G455" s="138"/>
      <c r="H455" s="155"/>
      <c r="I455" s="155"/>
      <c r="J455" s="155"/>
      <c r="K455" s="155"/>
      <c r="L455" s="155"/>
      <c r="M455" s="160"/>
      <c r="N455" s="160"/>
      <c r="O455" s="160"/>
      <c r="P455" s="160"/>
      <c r="Q455" s="160"/>
      <c r="R455" s="167"/>
      <c r="S455" s="167"/>
      <c r="T455" s="167"/>
      <c r="U455" s="167"/>
      <c r="V455" s="167"/>
      <c r="W455" s="167"/>
      <c r="X455" s="167"/>
      <c r="Y455" s="167"/>
      <c r="Z455" s="167"/>
      <c r="AA455" s="167"/>
      <c r="AB455" s="167"/>
      <c r="AC455" s="167"/>
      <c r="AD455" s="167"/>
    </row>
    <row r="456" spans="1:30" x14ac:dyDescent="0.2">
      <c r="A456" s="231" t="s">
        <v>147</v>
      </c>
      <c r="B456" s="232"/>
      <c r="C456" s="232"/>
      <c r="D456" s="232"/>
      <c r="E456" s="232"/>
      <c r="F456" s="233"/>
      <c r="G456" s="138"/>
      <c r="H456" s="155"/>
      <c r="I456" s="155"/>
      <c r="J456" s="155"/>
      <c r="K456" s="155"/>
      <c r="L456" s="155"/>
      <c r="M456" s="160"/>
      <c r="N456" s="160"/>
      <c r="O456" s="160"/>
      <c r="P456" s="160"/>
      <c r="Q456" s="160"/>
      <c r="R456" s="167"/>
      <c r="S456" s="167"/>
      <c r="T456" s="167"/>
      <c r="U456" s="167"/>
      <c r="V456" s="167"/>
      <c r="W456" s="167"/>
      <c r="X456" s="167"/>
      <c r="Y456" s="167"/>
      <c r="Z456" s="167"/>
      <c r="AA456" s="167"/>
      <c r="AB456" s="167"/>
      <c r="AC456" s="167"/>
      <c r="AD456" s="167"/>
    </row>
    <row r="457" spans="1:30" x14ac:dyDescent="0.2">
      <c r="A457" s="231" t="s">
        <v>148</v>
      </c>
      <c r="B457" s="232"/>
      <c r="C457" s="232"/>
      <c r="D457" s="232"/>
      <c r="E457" s="232"/>
      <c r="F457" s="233"/>
      <c r="G457" s="138"/>
      <c r="H457" s="155"/>
      <c r="I457" s="155"/>
      <c r="J457" s="155"/>
      <c r="K457" s="155"/>
      <c r="L457" s="155"/>
      <c r="M457" s="160"/>
      <c r="N457" s="160"/>
      <c r="O457" s="160"/>
      <c r="P457" s="160"/>
      <c r="Q457" s="160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</row>
    <row r="458" spans="1:30" x14ac:dyDescent="0.2">
      <c r="A458" s="231" t="s">
        <v>149</v>
      </c>
      <c r="B458" s="232"/>
      <c r="C458" s="232"/>
      <c r="D458" s="232"/>
      <c r="E458" s="232"/>
      <c r="F458" s="233"/>
      <c r="G458" s="138"/>
      <c r="H458" s="155"/>
      <c r="I458" s="155"/>
      <c r="J458" s="155"/>
      <c r="K458" s="155"/>
      <c r="L458" s="155"/>
      <c r="M458" s="160"/>
      <c r="N458" s="160"/>
      <c r="O458" s="160"/>
      <c r="P458" s="160"/>
      <c r="Q458" s="160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</row>
    <row r="459" spans="1:30" x14ac:dyDescent="0.2">
      <c r="A459" s="231" t="s">
        <v>150</v>
      </c>
      <c r="B459" s="232"/>
      <c r="C459" s="232"/>
      <c r="D459" s="232"/>
      <c r="E459" s="232"/>
      <c r="F459" s="233"/>
      <c r="G459" s="138"/>
      <c r="H459" s="155"/>
      <c r="I459" s="155"/>
      <c r="J459" s="155"/>
      <c r="K459" s="155"/>
      <c r="L459" s="155"/>
      <c r="M459" s="160"/>
      <c r="N459" s="160"/>
      <c r="O459" s="160"/>
      <c r="P459" s="160"/>
      <c r="Q459" s="160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</row>
    <row r="460" spans="1:30" x14ac:dyDescent="0.2">
      <c r="A460" s="231" t="s">
        <v>151</v>
      </c>
      <c r="B460" s="232"/>
      <c r="C460" s="232"/>
      <c r="D460" s="232"/>
      <c r="E460" s="232"/>
      <c r="F460" s="233"/>
      <c r="G460" s="138"/>
      <c r="H460" s="155"/>
      <c r="I460" s="155"/>
      <c r="J460" s="155"/>
      <c r="K460" s="155"/>
      <c r="L460" s="155"/>
      <c r="M460" s="160"/>
      <c r="N460" s="160"/>
      <c r="O460" s="160"/>
      <c r="P460" s="160"/>
      <c r="Q460" s="160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</row>
    <row r="461" spans="1:30" x14ac:dyDescent="0.2">
      <c r="A461" s="231" t="s">
        <v>152</v>
      </c>
      <c r="B461" s="232"/>
      <c r="C461" s="232"/>
      <c r="D461" s="232"/>
      <c r="E461" s="232"/>
      <c r="F461" s="233"/>
      <c r="G461" s="138"/>
      <c r="H461" s="155"/>
      <c r="I461" s="155"/>
      <c r="J461" s="155"/>
      <c r="K461" s="155"/>
      <c r="L461" s="155"/>
      <c r="M461" s="160"/>
      <c r="N461" s="160"/>
      <c r="O461" s="160"/>
      <c r="P461" s="160"/>
      <c r="Q461" s="160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</row>
    <row r="462" spans="1:30" x14ac:dyDescent="0.2">
      <c r="A462" s="231" t="s">
        <v>153</v>
      </c>
      <c r="B462" s="232"/>
      <c r="C462" s="232"/>
      <c r="D462" s="232"/>
      <c r="E462" s="232"/>
      <c r="F462" s="233"/>
      <c r="G462" s="138"/>
      <c r="H462" s="155"/>
      <c r="I462" s="155"/>
      <c r="J462" s="155"/>
      <c r="K462" s="155"/>
      <c r="L462" s="155"/>
      <c r="M462" s="160"/>
      <c r="N462" s="160"/>
      <c r="O462" s="160"/>
      <c r="P462" s="160"/>
      <c r="Q462" s="160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</row>
    <row r="463" spans="1:30" x14ac:dyDescent="0.2">
      <c r="A463" s="231" t="s">
        <v>154</v>
      </c>
      <c r="B463" s="232"/>
      <c r="C463" s="232"/>
      <c r="D463" s="232"/>
      <c r="E463" s="232"/>
      <c r="F463" s="233"/>
      <c r="G463" s="138"/>
      <c r="H463" s="155"/>
      <c r="I463" s="155"/>
      <c r="J463" s="155"/>
      <c r="K463" s="155"/>
      <c r="L463" s="155"/>
      <c r="M463" s="160"/>
      <c r="N463" s="160"/>
      <c r="O463" s="160"/>
      <c r="P463" s="160"/>
      <c r="Q463" s="160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</row>
    <row r="464" spans="1:30" x14ac:dyDescent="0.2">
      <c r="A464" s="231" t="s">
        <v>155</v>
      </c>
      <c r="B464" s="232"/>
      <c r="C464" s="232"/>
      <c r="D464" s="232"/>
      <c r="E464" s="232"/>
      <c r="F464" s="233"/>
      <c r="G464" s="138"/>
      <c r="H464" s="155"/>
      <c r="I464" s="155"/>
      <c r="J464" s="155"/>
      <c r="K464" s="155"/>
      <c r="L464" s="155"/>
      <c r="M464" s="160"/>
      <c r="N464" s="160"/>
      <c r="O464" s="160"/>
      <c r="P464" s="160"/>
      <c r="Q464" s="160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</row>
    <row r="465" spans="1:30" x14ac:dyDescent="0.2">
      <c r="A465" s="231" t="s">
        <v>156</v>
      </c>
      <c r="B465" s="232"/>
      <c r="C465" s="232"/>
      <c r="D465" s="232"/>
      <c r="E465" s="232"/>
      <c r="F465" s="233"/>
      <c r="G465" s="138"/>
      <c r="H465" s="155"/>
      <c r="I465" s="155"/>
      <c r="J465" s="155"/>
      <c r="K465" s="155"/>
      <c r="L465" s="155"/>
      <c r="M465" s="160"/>
      <c r="N465" s="160"/>
      <c r="O465" s="160"/>
      <c r="P465" s="160"/>
      <c r="Q465" s="160"/>
      <c r="R465" s="167"/>
      <c r="S465" s="167"/>
      <c r="T465" s="167"/>
      <c r="U465" s="167"/>
      <c r="V465" s="167"/>
      <c r="W465" s="167"/>
      <c r="X465" s="167"/>
      <c r="Y465" s="167"/>
      <c r="Z465" s="167"/>
      <c r="AA465" s="167"/>
      <c r="AB465" s="167"/>
      <c r="AC465" s="167"/>
      <c r="AD465" s="167"/>
    </row>
    <row r="466" spans="1:30" x14ac:dyDescent="0.2">
      <c r="A466" s="231" t="s">
        <v>157</v>
      </c>
      <c r="B466" s="232"/>
      <c r="C466" s="232"/>
      <c r="D466" s="232"/>
      <c r="E466" s="232"/>
      <c r="F466" s="233"/>
      <c r="G466" s="138"/>
      <c r="H466" s="155"/>
      <c r="I466" s="155"/>
      <c r="J466" s="155"/>
      <c r="K466" s="155"/>
      <c r="L466" s="155"/>
      <c r="M466" s="160"/>
      <c r="N466" s="160"/>
      <c r="O466" s="160"/>
      <c r="P466" s="160"/>
      <c r="Q466" s="160"/>
      <c r="R466" s="167"/>
      <c r="S466" s="167"/>
      <c r="T466" s="167"/>
      <c r="U466" s="167"/>
      <c r="V466" s="167"/>
      <c r="W466" s="167"/>
      <c r="X466" s="167"/>
      <c r="Y466" s="167"/>
      <c r="Z466" s="167"/>
      <c r="AA466" s="167"/>
      <c r="AB466" s="167"/>
      <c r="AC466" s="167"/>
      <c r="AD466" s="167"/>
    </row>
    <row r="467" spans="1:30" x14ac:dyDescent="0.2">
      <c r="A467" s="231" t="s">
        <v>158</v>
      </c>
      <c r="B467" s="232"/>
      <c r="C467" s="232"/>
      <c r="D467" s="232"/>
      <c r="E467" s="232"/>
      <c r="F467" s="233"/>
      <c r="G467" s="138"/>
      <c r="H467" s="155"/>
      <c r="I467" s="155"/>
      <c r="J467" s="155"/>
      <c r="K467" s="155"/>
      <c r="L467" s="155"/>
      <c r="M467" s="160"/>
      <c r="N467" s="160"/>
      <c r="O467" s="160"/>
      <c r="P467" s="160"/>
      <c r="Q467" s="160"/>
      <c r="R467" s="167"/>
      <c r="S467" s="167"/>
      <c r="T467" s="167"/>
      <c r="U467" s="167"/>
      <c r="V467" s="167"/>
      <c r="W467" s="167"/>
      <c r="X467" s="167"/>
      <c r="Y467" s="167"/>
      <c r="Z467" s="167"/>
      <c r="AA467" s="167"/>
      <c r="AB467" s="167"/>
      <c r="AC467" s="167"/>
      <c r="AD467" s="167"/>
    </row>
    <row r="468" spans="1:30" x14ac:dyDescent="0.2">
      <c r="A468" s="231" t="s">
        <v>159</v>
      </c>
      <c r="B468" s="232"/>
      <c r="C468" s="232"/>
      <c r="D468" s="232"/>
      <c r="E468" s="232"/>
      <c r="F468" s="233"/>
      <c r="G468" s="138"/>
      <c r="H468" s="155"/>
      <c r="I468" s="155"/>
      <c r="J468" s="155"/>
      <c r="K468" s="155"/>
      <c r="L468" s="155"/>
      <c r="M468" s="160"/>
      <c r="N468" s="160"/>
      <c r="O468" s="160"/>
      <c r="P468" s="160"/>
      <c r="Q468" s="160"/>
      <c r="R468" s="167"/>
      <c r="S468" s="167"/>
      <c r="T468" s="167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</row>
    <row r="469" spans="1:30" ht="14.25" x14ac:dyDescent="0.2">
      <c r="A469" s="231" t="s">
        <v>160</v>
      </c>
      <c r="B469" s="232"/>
      <c r="C469" s="232"/>
      <c r="D469" s="232"/>
      <c r="E469" s="232"/>
      <c r="F469" s="233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167"/>
      <c r="S469" s="167"/>
      <c r="T469" s="167"/>
      <c r="U469" s="167"/>
      <c r="V469" s="167"/>
      <c r="W469" s="167"/>
      <c r="X469" s="167"/>
      <c r="Y469" s="167"/>
      <c r="Z469" s="167"/>
      <c r="AA469" s="167"/>
      <c r="AB469" s="167"/>
      <c r="AC469" s="167"/>
      <c r="AD469" s="167"/>
    </row>
    <row r="470" spans="1:30" ht="14.25" x14ac:dyDescent="0.2">
      <c r="A470" s="231" t="s">
        <v>161</v>
      </c>
      <c r="B470" s="232"/>
      <c r="C470" s="232"/>
      <c r="D470" s="232"/>
      <c r="E470" s="232"/>
      <c r="F470" s="233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167"/>
      <c r="S470" s="167"/>
      <c r="T470" s="167"/>
      <c r="U470" s="167"/>
      <c r="V470" s="167"/>
      <c r="W470" s="167"/>
      <c r="X470" s="167"/>
      <c r="Y470" s="167"/>
      <c r="Z470" s="167"/>
      <c r="AA470" s="167"/>
      <c r="AB470" s="167"/>
      <c r="AC470" s="167"/>
      <c r="AD470" s="167"/>
    </row>
    <row r="471" spans="1:30" ht="14.25" x14ac:dyDescent="0.2">
      <c r="A471" s="231" t="s">
        <v>162</v>
      </c>
      <c r="B471" s="232"/>
      <c r="C471" s="232"/>
      <c r="D471" s="232"/>
      <c r="E471" s="232"/>
      <c r="F471" s="233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167"/>
      <c r="S471" s="167"/>
      <c r="T471" s="167"/>
      <c r="U471" s="167"/>
      <c r="V471" s="167"/>
      <c r="W471" s="167"/>
      <c r="X471" s="167"/>
      <c r="Y471" s="167"/>
      <c r="Z471" s="167"/>
      <c r="AA471" s="167"/>
      <c r="AB471" s="167"/>
      <c r="AC471" s="167"/>
      <c r="AD471" s="167"/>
    </row>
    <row r="472" spans="1:30" ht="14.25" x14ac:dyDescent="0.2">
      <c r="A472" s="231" t="s">
        <v>163</v>
      </c>
      <c r="B472" s="232"/>
      <c r="C472" s="232"/>
      <c r="D472" s="232"/>
      <c r="E472" s="232"/>
      <c r="F472" s="233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167"/>
      <c r="S472" s="167"/>
      <c r="T472" s="167"/>
      <c r="U472" s="167"/>
      <c r="V472" s="167"/>
      <c r="W472" s="167"/>
      <c r="X472" s="167"/>
      <c r="Y472" s="167"/>
      <c r="Z472" s="167"/>
      <c r="AA472" s="167"/>
      <c r="AB472" s="167"/>
      <c r="AC472" s="167"/>
      <c r="AD472" s="167"/>
    </row>
    <row r="473" spans="1:30" ht="14.25" x14ac:dyDescent="0.2">
      <c r="A473" s="231" t="s">
        <v>164</v>
      </c>
      <c r="B473" s="232"/>
      <c r="C473" s="232"/>
      <c r="D473" s="232"/>
      <c r="E473" s="232"/>
      <c r="F473" s="233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167"/>
      <c r="S473" s="167"/>
      <c r="T473" s="167"/>
      <c r="U473" s="167"/>
      <c r="V473" s="167"/>
      <c r="W473" s="167"/>
      <c r="X473" s="167"/>
      <c r="Y473" s="167"/>
      <c r="Z473" s="167"/>
      <c r="AA473" s="167"/>
      <c r="AB473" s="167"/>
      <c r="AC473" s="167"/>
      <c r="AD473" s="167"/>
    </row>
    <row r="474" spans="1:30" ht="14.25" x14ac:dyDescent="0.2">
      <c r="A474" s="231" t="s">
        <v>165</v>
      </c>
      <c r="B474" s="232"/>
      <c r="C474" s="232"/>
      <c r="D474" s="232"/>
      <c r="E474" s="232"/>
      <c r="F474" s="233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167"/>
      <c r="S474" s="167"/>
      <c r="T474" s="167"/>
      <c r="U474" s="167"/>
      <c r="V474" s="167"/>
      <c r="W474" s="167"/>
      <c r="X474" s="167"/>
      <c r="Y474" s="167"/>
      <c r="Z474" s="167"/>
      <c r="AA474" s="167"/>
      <c r="AB474" s="167"/>
      <c r="AC474" s="167"/>
      <c r="AD474" s="167"/>
    </row>
    <row r="475" spans="1:30" ht="14.25" x14ac:dyDescent="0.2">
      <c r="A475" s="231" t="s">
        <v>166</v>
      </c>
      <c r="B475" s="232"/>
      <c r="C475" s="232"/>
      <c r="D475" s="232"/>
      <c r="E475" s="232"/>
      <c r="F475" s="233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167"/>
      <c r="S475" s="167"/>
      <c r="T475" s="167"/>
      <c r="U475" s="167"/>
      <c r="V475" s="167"/>
      <c r="W475" s="167"/>
      <c r="X475" s="167"/>
      <c r="Y475" s="167"/>
      <c r="Z475" s="167"/>
      <c r="AA475" s="167"/>
      <c r="AB475" s="167"/>
      <c r="AC475" s="167"/>
      <c r="AD475" s="167"/>
    </row>
    <row r="476" spans="1:30" ht="14.25" x14ac:dyDescent="0.2">
      <c r="A476" s="231" t="s">
        <v>167</v>
      </c>
      <c r="B476" s="232"/>
      <c r="C476" s="232"/>
      <c r="D476" s="232"/>
      <c r="E476" s="232"/>
      <c r="F476" s="233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167"/>
      <c r="S476" s="167"/>
      <c r="T476" s="167"/>
      <c r="U476" s="167"/>
      <c r="V476" s="167"/>
      <c r="W476" s="167"/>
      <c r="X476" s="167"/>
      <c r="Y476" s="167"/>
      <c r="Z476" s="167"/>
      <c r="AA476" s="167"/>
      <c r="AB476" s="167"/>
      <c r="AC476" s="167"/>
      <c r="AD476" s="167"/>
    </row>
    <row r="477" spans="1:30" ht="14.25" x14ac:dyDescent="0.2">
      <c r="A477" s="231" t="s">
        <v>168</v>
      </c>
      <c r="B477" s="232"/>
      <c r="C477" s="232"/>
      <c r="D477" s="232"/>
      <c r="E477" s="232"/>
      <c r="F477" s="233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167"/>
      <c r="S477" s="167"/>
      <c r="T477" s="167"/>
      <c r="U477" s="167"/>
      <c r="V477" s="167"/>
      <c r="W477" s="167"/>
      <c r="X477" s="167"/>
      <c r="Y477" s="167"/>
      <c r="Z477" s="167"/>
      <c r="AA477" s="167"/>
      <c r="AB477" s="167"/>
      <c r="AC477" s="167"/>
      <c r="AD477" s="167"/>
    </row>
    <row r="478" spans="1:30" ht="14.25" x14ac:dyDescent="0.2">
      <c r="A478" s="231" t="s">
        <v>169</v>
      </c>
      <c r="B478" s="232"/>
      <c r="C478" s="232"/>
      <c r="D478" s="232"/>
      <c r="E478" s="232"/>
      <c r="F478" s="233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167"/>
      <c r="S478" s="167"/>
      <c r="T478" s="167"/>
      <c r="U478" s="167"/>
      <c r="V478" s="167"/>
      <c r="W478" s="167"/>
      <c r="X478" s="167"/>
      <c r="Y478" s="167"/>
      <c r="Z478" s="167"/>
      <c r="AA478" s="167"/>
      <c r="AB478" s="167"/>
      <c r="AC478" s="167"/>
      <c r="AD478" s="167"/>
    </row>
    <row r="479" spans="1:30" ht="14.25" x14ac:dyDescent="0.2">
      <c r="A479" s="231" t="s">
        <v>170</v>
      </c>
      <c r="B479" s="232"/>
      <c r="C479" s="232"/>
      <c r="D479" s="232"/>
      <c r="E479" s="232"/>
      <c r="F479" s="233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167"/>
      <c r="S479" s="167"/>
      <c r="T479" s="167"/>
      <c r="U479" s="167"/>
      <c r="V479" s="167"/>
      <c r="W479" s="167"/>
      <c r="X479" s="167"/>
      <c r="Y479" s="167"/>
      <c r="Z479" s="167"/>
      <c r="AA479" s="167"/>
      <c r="AB479" s="167"/>
      <c r="AC479" s="167"/>
      <c r="AD479" s="167"/>
    </row>
    <row r="480" spans="1:30" ht="14.25" x14ac:dyDescent="0.2">
      <c r="A480" s="231" t="s">
        <v>171</v>
      </c>
      <c r="B480" s="232"/>
      <c r="C480" s="232"/>
      <c r="D480" s="232"/>
      <c r="E480" s="232"/>
      <c r="F480" s="233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167"/>
      <c r="S480" s="167"/>
      <c r="T480" s="167"/>
      <c r="U480" s="167"/>
      <c r="V480" s="167"/>
      <c r="W480" s="167"/>
      <c r="X480" s="167"/>
      <c r="Y480" s="167"/>
      <c r="Z480" s="167"/>
      <c r="AA480" s="167"/>
      <c r="AB480" s="167"/>
      <c r="AC480" s="167"/>
      <c r="AD480" s="167"/>
    </row>
    <row r="481" spans="1:30" ht="14.25" x14ac:dyDescent="0.2">
      <c r="A481" s="231" t="s">
        <v>172</v>
      </c>
      <c r="B481" s="232"/>
      <c r="C481" s="232"/>
      <c r="D481" s="232"/>
      <c r="E481" s="232"/>
      <c r="F481" s="233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167"/>
      <c r="S481" s="167"/>
      <c r="T481" s="167"/>
      <c r="U481" s="167"/>
      <c r="V481" s="167"/>
      <c r="W481" s="167"/>
      <c r="X481" s="167"/>
      <c r="Y481" s="167"/>
      <c r="Z481" s="167"/>
      <c r="AA481" s="167"/>
      <c r="AB481" s="167"/>
      <c r="AC481" s="167"/>
      <c r="AD481" s="167"/>
    </row>
    <row r="482" spans="1:30" ht="14.25" x14ac:dyDescent="0.2">
      <c r="A482" s="231" t="s">
        <v>173</v>
      </c>
      <c r="B482" s="232"/>
      <c r="C482" s="232"/>
      <c r="D482" s="232"/>
      <c r="E482" s="232"/>
      <c r="F482" s="233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167"/>
      <c r="S482" s="167"/>
      <c r="T482" s="167"/>
      <c r="U482" s="167"/>
      <c r="V482" s="167"/>
      <c r="W482" s="167"/>
      <c r="X482" s="167"/>
      <c r="Y482" s="167"/>
      <c r="Z482" s="167"/>
      <c r="AA482" s="167"/>
      <c r="AB482" s="167"/>
      <c r="AC482" s="167"/>
      <c r="AD482" s="167"/>
    </row>
    <row r="483" spans="1:30" ht="14.25" x14ac:dyDescent="0.2">
      <c r="A483" s="231" t="s">
        <v>174</v>
      </c>
      <c r="B483" s="232"/>
      <c r="C483" s="232"/>
      <c r="D483" s="232"/>
      <c r="E483" s="232"/>
      <c r="F483" s="233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167"/>
      <c r="S483" s="167"/>
      <c r="T483" s="167"/>
      <c r="U483" s="167"/>
      <c r="V483" s="167"/>
      <c r="W483" s="167"/>
      <c r="X483" s="167"/>
      <c r="Y483" s="167"/>
      <c r="Z483" s="167"/>
      <c r="AA483" s="167"/>
      <c r="AB483" s="167"/>
      <c r="AC483" s="167"/>
      <c r="AD483" s="167"/>
    </row>
    <row r="484" spans="1:30" ht="14.25" x14ac:dyDescent="0.2">
      <c r="A484" s="231" t="s">
        <v>175</v>
      </c>
      <c r="B484" s="232"/>
      <c r="C484" s="232"/>
      <c r="D484" s="232"/>
      <c r="E484" s="232"/>
      <c r="F484" s="233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167"/>
      <c r="S484" s="167"/>
      <c r="T484" s="167"/>
      <c r="U484" s="167"/>
      <c r="V484" s="167"/>
      <c r="W484" s="167"/>
      <c r="X484" s="167"/>
      <c r="Y484" s="167"/>
      <c r="Z484" s="167"/>
      <c r="AA484" s="167"/>
      <c r="AB484" s="167"/>
      <c r="AC484" s="167"/>
      <c r="AD484" s="167"/>
    </row>
    <row r="485" spans="1:30" ht="14.25" x14ac:dyDescent="0.2">
      <c r="A485" s="231" t="s">
        <v>176</v>
      </c>
      <c r="B485" s="232"/>
      <c r="C485" s="232"/>
      <c r="D485" s="232"/>
      <c r="E485" s="232"/>
      <c r="F485" s="233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167"/>
      <c r="S485" s="167"/>
      <c r="T485" s="167"/>
      <c r="U485" s="167"/>
      <c r="V485" s="167"/>
      <c r="W485" s="167"/>
      <c r="X485" s="167"/>
      <c r="Y485" s="167"/>
      <c r="Z485" s="167"/>
      <c r="AA485" s="167"/>
      <c r="AB485" s="167"/>
      <c r="AC485" s="167"/>
      <c r="AD485" s="167"/>
    </row>
    <row r="486" spans="1:30" ht="14.25" x14ac:dyDescent="0.2">
      <c r="A486" s="231" t="s">
        <v>177</v>
      </c>
      <c r="B486" s="232"/>
      <c r="C486" s="232"/>
      <c r="D486" s="232"/>
      <c r="E486" s="232"/>
      <c r="F486" s="233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167"/>
      <c r="S486" s="167"/>
      <c r="T486" s="167"/>
      <c r="U486" s="167"/>
      <c r="V486" s="167"/>
      <c r="W486" s="167"/>
      <c r="X486" s="167"/>
      <c r="Y486" s="167"/>
      <c r="Z486" s="167"/>
      <c r="AA486" s="167"/>
      <c r="AB486" s="167"/>
      <c r="AC486" s="167"/>
      <c r="AD486" s="167"/>
    </row>
    <row r="487" spans="1:30" ht="14.25" x14ac:dyDescent="0.2">
      <c r="A487" s="231" t="s">
        <v>178</v>
      </c>
      <c r="B487" s="232"/>
      <c r="C487" s="232"/>
      <c r="D487" s="232"/>
      <c r="E487" s="232"/>
      <c r="F487" s="233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167"/>
      <c r="S487" s="167"/>
      <c r="T487" s="167"/>
      <c r="U487" s="167"/>
      <c r="V487" s="167"/>
      <c r="W487" s="167"/>
      <c r="X487" s="167"/>
      <c r="Y487" s="167"/>
      <c r="Z487" s="167"/>
      <c r="AA487" s="167"/>
      <c r="AB487" s="167"/>
      <c r="AC487" s="167"/>
      <c r="AD487" s="167"/>
    </row>
    <row r="488" spans="1:30" ht="14.25" x14ac:dyDescent="0.2">
      <c r="A488" s="231" t="s">
        <v>179</v>
      </c>
      <c r="B488" s="232"/>
      <c r="C488" s="232"/>
      <c r="D488" s="232"/>
      <c r="E488" s="232"/>
      <c r="F488" s="233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167"/>
      <c r="S488" s="167"/>
      <c r="T488" s="167"/>
      <c r="U488" s="167"/>
      <c r="V488" s="167"/>
      <c r="W488" s="167"/>
      <c r="X488" s="167"/>
      <c r="Y488" s="167"/>
      <c r="Z488" s="167"/>
      <c r="AA488" s="167"/>
      <c r="AB488" s="167"/>
      <c r="AC488" s="167"/>
      <c r="AD488" s="167"/>
    </row>
    <row r="489" spans="1:30" ht="14.25" x14ac:dyDescent="0.2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</row>
    <row r="490" spans="1:30" ht="14.25" x14ac:dyDescent="0.2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</row>
    <row r="491" spans="1:30" ht="14.25" x14ac:dyDescent="0.2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</row>
    <row r="492" spans="1:30" ht="14.25" x14ac:dyDescent="0.2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</row>
    <row r="493" spans="1:30" ht="14.25" x14ac:dyDescent="0.2"/>
    <row r="494" spans="1:30" ht="14.25" x14ac:dyDescent="0.2"/>
    <row r="495" spans="1:30" ht="14.25" x14ac:dyDescent="0.2"/>
    <row r="496" spans="1:30" ht="14.25" x14ac:dyDescent="0.2"/>
    <row r="497" ht="14.25" x14ac:dyDescent="0.2"/>
    <row r="498" ht="14.25" x14ac:dyDescent="0.2"/>
    <row r="499" ht="14.25" x14ac:dyDescent="0.2"/>
    <row r="500" ht="14.25" x14ac:dyDescent="0.2"/>
    <row r="501" ht="14.25" x14ac:dyDescent="0.2"/>
    <row r="502" ht="14.25" x14ac:dyDescent="0.2"/>
    <row r="503" ht="14.25" x14ac:dyDescent="0.2"/>
    <row r="504" ht="14.25" x14ac:dyDescent="0.2"/>
    <row r="505" ht="14.25" x14ac:dyDescent="0.2"/>
    <row r="506" ht="14.25" x14ac:dyDescent="0.2"/>
    <row r="507" ht="14.25" x14ac:dyDescent="0.2"/>
    <row r="508" ht="14.25" x14ac:dyDescent="0.2"/>
    <row r="509" ht="14.25" x14ac:dyDescent="0.2"/>
    <row r="510" ht="14.25" x14ac:dyDescent="0.2"/>
    <row r="511" ht="14.25" x14ac:dyDescent="0.2"/>
    <row r="512" ht="14.25" x14ac:dyDescent="0.2"/>
    <row r="513" ht="14.25" x14ac:dyDescent="0.2"/>
    <row r="514" ht="14.25" x14ac:dyDescent="0.2"/>
    <row r="515" ht="14.25" x14ac:dyDescent="0.2"/>
    <row r="516" ht="14.25" x14ac:dyDescent="0.2"/>
    <row r="517" ht="14.25" x14ac:dyDescent="0.2"/>
    <row r="518" ht="14.25" x14ac:dyDescent="0.2"/>
    <row r="519" ht="14.25" x14ac:dyDescent="0.2"/>
    <row r="520" ht="14.25" x14ac:dyDescent="0.2"/>
    <row r="521" ht="14.25" x14ac:dyDescent="0.2"/>
    <row r="522" ht="14.25" x14ac:dyDescent="0.2"/>
    <row r="523" ht="14.25" x14ac:dyDescent="0.2"/>
    <row r="524" ht="14.25" x14ac:dyDescent="0.2"/>
    <row r="525" ht="14.25" x14ac:dyDescent="0.2"/>
    <row r="526" ht="14.25" x14ac:dyDescent="0.2"/>
    <row r="527" ht="14.25" x14ac:dyDescent="0.2"/>
    <row r="528" ht="14.25" x14ac:dyDescent="0.2"/>
    <row r="529" ht="14.25" x14ac:dyDescent="0.2"/>
    <row r="530" ht="14.25" x14ac:dyDescent="0.2"/>
    <row r="531" ht="14.25" x14ac:dyDescent="0.2"/>
    <row r="532" ht="14.25" x14ac:dyDescent="0.2"/>
    <row r="533" ht="14.25" x14ac:dyDescent="0.2"/>
    <row r="534" ht="14.25" x14ac:dyDescent="0.2"/>
    <row r="535" ht="14.25" x14ac:dyDescent="0.2"/>
    <row r="536" ht="14.25" x14ac:dyDescent="0.2"/>
    <row r="537" ht="14.25" x14ac:dyDescent="0.2"/>
    <row r="538" ht="14.25" x14ac:dyDescent="0.2"/>
    <row r="539" ht="14.25" x14ac:dyDescent="0.2"/>
    <row r="540" ht="14.25" x14ac:dyDescent="0.2"/>
    <row r="541" ht="14.25" x14ac:dyDescent="0.2"/>
    <row r="542" ht="14.25" x14ac:dyDescent="0.2"/>
    <row r="543" ht="14.25" x14ac:dyDescent="0.2"/>
    <row r="544" ht="14.25" x14ac:dyDescent="0.2"/>
    <row r="545" ht="14.25" x14ac:dyDescent="0.2"/>
    <row r="546" ht="14.25" x14ac:dyDescent="0.2"/>
    <row r="547" ht="14.25" x14ac:dyDescent="0.2"/>
    <row r="548" ht="14.25" x14ac:dyDescent="0.2"/>
    <row r="549" ht="14.25" x14ac:dyDescent="0.2"/>
    <row r="550" ht="14.25" x14ac:dyDescent="0.2"/>
    <row r="551" ht="14.25" x14ac:dyDescent="0.2"/>
    <row r="552" ht="14.25" x14ac:dyDescent="0.2"/>
    <row r="553" ht="14.25" x14ac:dyDescent="0.2"/>
    <row r="554" ht="14.25" x14ac:dyDescent="0.2"/>
    <row r="555" ht="14.25" x14ac:dyDescent="0.2"/>
    <row r="556" ht="14.25" x14ac:dyDescent="0.2"/>
    <row r="557" ht="14.25" x14ac:dyDescent="0.2"/>
    <row r="558" ht="14.25" x14ac:dyDescent="0.2"/>
    <row r="559" ht="14.25" x14ac:dyDescent="0.2"/>
    <row r="560" ht="14.25" x14ac:dyDescent="0.2"/>
    <row r="561" ht="14.25" x14ac:dyDescent="0.2"/>
    <row r="562" ht="14.25" x14ac:dyDescent="0.2"/>
    <row r="563" ht="14.25" x14ac:dyDescent="0.2"/>
    <row r="564" ht="14.25" x14ac:dyDescent="0.2"/>
    <row r="565" ht="14.25" x14ac:dyDescent="0.2"/>
    <row r="566" ht="14.25" x14ac:dyDescent="0.2"/>
    <row r="567" ht="14.25" x14ac:dyDescent="0.2"/>
    <row r="568" ht="14.25" x14ac:dyDescent="0.2"/>
    <row r="569" ht="14.25" x14ac:dyDescent="0.2"/>
    <row r="570" ht="14.25" x14ac:dyDescent="0.2"/>
    <row r="571" ht="14.25" x14ac:dyDescent="0.2"/>
    <row r="572" ht="14.25" x14ac:dyDescent="0.2"/>
    <row r="573" ht="14.25" x14ac:dyDescent="0.2"/>
    <row r="574" ht="14.25" x14ac:dyDescent="0.2"/>
    <row r="575" ht="14.25" x14ac:dyDescent="0.2"/>
    <row r="576" ht="14.25" x14ac:dyDescent="0.2"/>
    <row r="577" ht="14.25" x14ac:dyDescent="0.2"/>
    <row r="578" ht="14.25" x14ac:dyDescent="0.2"/>
    <row r="579" ht="14.25" x14ac:dyDescent="0.2"/>
    <row r="580" ht="14.25" x14ac:dyDescent="0.2"/>
    <row r="581" ht="14.25" x14ac:dyDescent="0.2"/>
    <row r="582" ht="14.25" x14ac:dyDescent="0.2"/>
    <row r="583" ht="14.25" x14ac:dyDescent="0.2"/>
    <row r="584" ht="14.25" x14ac:dyDescent="0.2"/>
    <row r="585" ht="14.25" x14ac:dyDescent="0.2"/>
    <row r="586" ht="14.25" x14ac:dyDescent="0.2"/>
    <row r="587" ht="14.25" x14ac:dyDescent="0.2"/>
    <row r="588" ht="14.25" x14ac:dyDescent="0.2"/>
    <row r="589" ht="14.25" x14ac:dyDescent="0.2"/>
    <row r="590" ht="14.25" x14ac:dyDescent="0.2"/>
    <row r="591" ht="14.25" x14ac:dyDescent="0.2"/>
    <row r="592" ht="14.25" x14ac:dyDescent="0.2"/>
    <row r="593" ht="14.25" x14ac:dyDescent="0.2"/>
    <row r="594" ht="14.25" x14ac:dyDescent="0.2"/>
    <row r="595" ht="14.25" x14ac:dyDescent="0.2"/>
    <row r="596" ht="14.25" x14ac:dyDescent="0.2"/>
    <row r="597" ht="14.25" x14ac:dyDescent="0.2"/>
    <row r="598" ht="14.25" x14ac:dyDescent="0.2"/>
    <row r="599" ht="14.25" x14ac:dyDescent="0.2"/>
    <row r="600" ht="14.25" x14ac:dyDescent="0.2"/>
    <row r="601" ht="14.25" x14ac:dyDescent="0.2"/>
    <row r="602" ht="14.25" x14ac:dyDescent="0.2"/>
    <row r="603" ht="14.25" x14ac:dyDescent="0.2"/>
    <row r="604" ht="14.25" x14ac:dyDescent="0.2"/>
    <row r="605" ht="14.25" x14ac:dyDescent="0.2"/>
    <row r="606" ht="14.25" x14ac:dyDescent="0.2"/>
    <row r="607" ht="14.25" x14ac:dyDescent="0.2"/>
    <row r="608" ht="14.25" x14ac:dyDescent="0.2"/>
    <row r="609" ht="14.25" x14ac:dyDescent="0.2"/>
    <row r="610" ht="14.25" x14ac:dyDescent="0.2"/>
    <row r="611" ht="14.25" x14ac:dyDescent="0.2"/>
    <row r="612" ht="14.25" x14ac:dyDescent="0.2"/>
    <row r="613" ht="14.25" x14ac:dyDescent="0.2"/>
    <row r="614" ht="14.25" x14ac:dyDescent="0.2"/>
    <row r="615" ht="14.25" x14ac:dyDescent="0.2"/>
    <row r="616" ht="14.25" x14ac:dyDescent="0.2"/>
    <row r="617" ht="14.25" x14ac:dyDescent="0.2"/>
    <row r="618" ht="14.25" x14ac:dyDescent="0.2"/>
    <row r="619" ht="14.25" x14ac:dyDescent="0.2"/>
    <row r="620" ht="14.25" x14ac:dyDescent="0.2"/>
    <row r="621" ht="14.25" x14ac:dyDescent="0.2"/>
    <row r="622" ht="14.25" x14ac:dyDescent="0.2"/>
    <row r="623" ht="14.25" x14ac:dyDescent="0.2"/>
    <row r="624" ht="14.25" x14ac:dyDescent="0.2"/>
    <row r="625" ht="14.25" x14ac:dyDescent="0.2"/>
    <row r="626" ht="14.25" x14ac:dyDescent="0.2"/>
    <row r="627" ht="14.25" x14ac:dyDescent="0.2"/>
    <row r="628" ht="14.25" x14ac:dyDescent="0.2"/>
    <row r="629" ht="14.25" x14ac:dyDescent="0.2"/>
    <row r="630" ht="14.25" x14ac:dyDescent="0.2"/>
    <row r="631" ht="14.25" x14ac:dyDescent="0.2"/>
    <row r="632" ht="14.25" x14ac:dyDescent="0.2"/>
    <row r="633" ht="14.25" x14ac:dyDescent="0.2"/>
    <row r="634" ht="14.25" x14ac:dyDescent="0.2"/>
    <row r="635" ht="14.25" x14ac:dyDescent="0.2"/>
    <row r="636" ht="14.25" x14ac:dyDescent="0.2"/>
    <row r="637" ht="14.25" x14ac:dyDescent="0.2"/>
    <row r="638" ht="14.25" x14ac:dyDescent="0.2"/>
    <row r="639" ht="14.25" x14ac:dyDescent="0.2"/>
    <row r="640" ht="14.25" x14ac:dyDescent="0.2"/>
    <row r="641" ht="14.25" x14ac:dyDescent="0.2"/>
    <row r="642" ht="14.25" x14ac:dyDescent="0.2"/>
    <row r="643" ht="14.25" x14ac:dyDescent="0.2"/>
    <row r="644" ht="14.25" x14ac:dyDescent="0.2"/>
    <row r="645" ht="14.25" x14ac:dyDescent="0.2"/>
    <row r="646" ht="14.25" x14ac:dyDescent="0.2"/>
    <row r="647" ht="14.25" x14ac:dyDescent="0.2"/>
    <row r="648" ht="14.25" x14ac:dyDescent="0.2"/>
    <row r="649" ht="14.25" x14ac:dyDescent="0.2"/>
    <row r="650" ht="14.25" x14ac:dyDescent="0.2"/>
    <row r="651" ht="14.25" x14ac:dyDescent="0.2"/>
    <row r="652" ht="14.25" x14ac:dyDescent="0.2"/>
    <row r="653" ht="14.25" x14ac:dyDescent="0.2"/>
    <row r="654" ht="14.25" x14ac:dyDescent="0.2"/>
    <row r="655" ht="14.25" x14ac:dyDescent="0.2"/>
    <row r="656" ht="14.25" x14ac:dyDescent="0.2"/>
    <row r="657" ht="14.25" x14ac:dyDescent="0.2"/>
    <row r="658" ht="14.25" x14ac:dyDescent="0.2"/>
    <row r="659" ht="14.25" x14ac:dyDescent="0.2"/>
    <row r="660" ht="14.25" x14ac:dyDescent="0.2"/>
    <row r="661" ht="14.25" x14ac:dyDescent="0.2"/>
    <row r="662" ht="14.25" x14ac:dyDescent="0.2"/>
    <row r="663" ht="14.25" x14ac:dyDescent="0.2"/>
    <row r="664" ht="14.25" x14ac:dyDescent="0.2"/>
    <row r="665" ht="14.25" x14ac:dyDescent="0.2"/>
    <row r="666" ht="14.25" x14ac:dyDescent="0.2"/>
    <row r="667" ht="14.25" x14ac:dyDescent="0.2"/>
    <row r="668" ht="14.25" x14ac:dyDescent="0.2"/>
    <row r="669" ht="14.25" x14ac:dyDescent="0.2"/>
    <row r="670" ht="14.25" x14ac:dyDescent="0.2"/>
    <row r="671" ht="14.25" x14ac:dyDescent="0.2"/>
    <row r="672" ht="14.25" x14ac:dyDescent="0.2"/>
    <row r="673" ht="14.25" x14ac:dyDescent="0.2"/>
    <row r="674" ht="14.25" x14ac:dyDescent="0.2"/>
    <row r="675" ht="14.25" x14ac:dyDescent="0.2"/>
    <row r="676" ht="14.25" x14ac:dyDescent="0.2"/>
    <row r="677" ht="14.25" x14ac:dyDescent="0.2"/>
    <row r="678" ht="14.25" x14ac:dyDescent="0.2"/>
    <row r="679" ht="14.25" x14ac:dyDescent="0.2"/>
    <row r="680" ht="14.25" x14ac:dyDescent="0.2"/>
    <row r="681" ht="14.25" x14ac:dyDescent="0.2"/>
    <row r="682" ht="14.25" x14ac:dyDescent="0.2"/>
    <row r="683" ht="14.25" x14ac:dyDescent="0.2"/>
    <row r="684" ht="14.25" x14ac:dyDescent="0.2"/>
    <row r="685" ht="14.25" x14ac:dyDescent="0.2"/>
    <row r="686" ht="14.25" x14ac:dyDescent="0.2"/>
    <row r="687" ht="14.25" x14ac:dyDescent="0.2"/>
    <row r="688" ht="14.25" x14ac:dyDescent="0.2"/>
    <row r="689" ht="14.25" x14ac:dyDescent="0.2"/>
    <row r="690" ht="14.25" x14ac:dyDescent="0.2"/>
    <row r="691" ht="14.25" x14ac:dyDescent="0.2"/>
    <row r="692" ht="14.25" x14ac:dyDescent="0.2"/>
    <row r="693" ht="14.25" x14ac:dyDescent="0.2"/>
    <row r="694" ht="14.25" x14ac:dyDescent="0.2"/>
    <row r="695" ht="14.25" x14ac:dyDescent="0.2"/>
    <row r="696" ht="14.25" x14ac:dyDescent="0.2"/>
    <row r="697" ht="14.25" x14ac:dyDescent="0.2"/>
    <row r="698" ht="14.25" x14ac:dyDescent="0.2"/>
    <row r="699" ht="14.25" x14ac:dyDescent="0.2"/>
    <row r="700" ht="14.25" x14ac:dyDescent="0.2"/>
    <row r="701" ht="14.25" x14ac:dyDescent="0.2"/>
    <row r="702" ht="14.25" x14ac:dyDescent="0.2"/>
    <row r="703" ht="14.25" x14ac:dyDescent="0.2"/>
    <row r="704" ht="14.25" x14ac:dyDescent="0.2"/>
    <row r="705" ht="14.25" x14ac:dyDescent="0.2"/>
    <row r="706" ht="14.25" x14ac:dyDescent="0.2"/>
    <row r="707" ht="14.25" x14ac:dyDescent="0.2"/>
    <row r="708" ht="14.25" x14ac:dyDescent="0.2"/>
    <row r="709" ht="14.25" x14ac:dyDescent="0.2"/>
    <row r="710" ht="14.25" x14ac:dyDescent="0.2"/>
    <row r="711" ht="14.25" x14ac:dyDescent="0.2"/>
    <row r="712" ht="14.25" x14ac:dyDescent="0.2"/>
    <row r="713" ht="14.25" x14ac:dyDescent="0.2"/>
    <row r="714" ht="14.25" x14ac:dyDescent="0.2"/>
    <row r="715" ht="14.25" x14ac:dyDescent="0.2"/>
    <row r="716" ht="14.25" x14ac:dyDescent="0.2"/>
    <row r="717" ht="14.25" x14ac:dyDescent="0.2"/>
    <row r="718" ht="14.25" x14ac:dyDescent="0.2"/>
    <row r="719" ht="14.25" x14ac:dyDescent="0.2"/>
    <row r="720" ht="14.25" x14ac:dyDescent="0.2"/>
    <row r="721" ht="14.25" x14ac:dyDescent="0.2"/>
    <row r="722" ht="14.25" x14ac:dyDescent="0.2"/>
    <row r="723" ht="14.25" x14ac:dyDescent="0.2"/>
    <row r="724" ht="14.25" x14ac:dyDescent="0.2"/>
    <row r="725" ht="14.25" x14ac:dyDescent="0.2"/>
    <row r="726" ht="14.25" x14ac:dyDescent="0.2"/>
    <row r="727" ht="14.25" x14ac:dyDescent="0.2"/>
    <row r="728" ht="14.25" x14ac:dyDescent="0.2"/>
    <row r="729" ht="14.25" x14ac:dyDescent="0.2"/>
    <row r="730" ht="14.25" x14ac:dyDescent="0.2"/>
    <row r="731" ht="14.25" x14ac:dyDescent="0.2"/>
    <row r="732" ht="14.25" x14ac:dyDescent="0.2"/>
    <row r="733" ht="14.25" x14ac:dyDescent="0.2"/>
    <row r="734" ht="14.25" x14ac:dyDescent="0.2"/>
    <row r="735" ht="14.25" x14ac:dyDescent="0.2"/>
    <row r="736" ht="14.25" x14ac:dyDescent="0.2"/>
    <row r="737" ht="14.25" x14ac:dyDescent="0.2"/>
    <row r="738" ht="14.25" x14ac:dyDescent="0.2"/>
    <row r="739" ht="14.25" x14ac:dyDescent="0.2"/>
    <row r="740" ht="14.25" x14ac:dyDescent="0.2"/>
    <row r="741" ht="14.25" x14ac:dyDescent="0.2"/>
    <row r="742" ht="14.25" x14ac:dyDescent="0.2"/>
    <row r="743" ht="14.25" x14ac:dyDescent="0.2"/>
    <row r="744" ht="14.25" x14ac:dyDescent="0.2"/>
    <row r="745" ht="14.25" x14ac:dyDescent="0.2"/>
    <row r="746" ht="14.25" x14ac:dyDescent="0.2"/>
    <row r="747" ht="14.25" x14ac:dyDescent="0.2"/>
    <row r="748" ht="14.25" x14ac:dyDescent="0.2"/>
    <row r="749" ht="14.25" x14ac:dyDescent="0.2"/>
    <row r="750" ht="14.25" x14ac:dyDescent="0.2"/>
    <row r="751" ht="14.25" x14ac:dyDescent="0.2"/>
    <row r="752" ht="14.25" x14ac:dyDescent="0.2"/>
    <row r="753" ht="14.25" x14ac:dyDescent="0.2"/>
    <row r="754" ht="14.25" x14ac:dyDescent="0.2"/>
    <row r="755" ht="14.25" x14ac:dyDescent="0.2"/>
    <row r="756" ht="14.25" x14ac:dyDescent="0.2"/>
    <row r="757" ht="14.25" x14ac:dyDescent="0.2"/>
    <row r="758" ht="14.25" x14ac:dyDescent="0.2"/>
    <row r="759" ht="14.25" x14ac:dyDescent="0.2"/>
    <row r="760" ht="14.25" x14ac:dyDescent="0.2"/>
    <row r="761" ht="14.25" x14ac:dyDescent="0.2"/>
    <row r="762" ht="14.25" x14ac:dyDescent="0.2"/>
    <row r="763" ht="14.25" x14ac:dyDescent="0.2"/>
    <row r="764" ht="14.25" x14ac:dyDescent="0.2"/>
    <row r="765" ht="14.25" x14ac:dyDescent="0.2"/>
    <row r="766" ht="14.25" x14ac:dyDescent="0.2"/>
    <row r="767" ht="14.25" x14ac:dyDescent="0.2"/>
    <row r="768" ht="14.25" x14ac:dyDescent="0.2"/>
    <row r="769" ht="14.25" x14ac:dyDescent="0.2"/>
    <row r="770" ht="14.25" x14ac:dyDescent="0.2"/>
    <row r="771" ht="14.25" x14ac:dyDescent="0.2"/>
    <row r="772" ht="14.25" x14ac:dyDescent="0.2"/>
    <row r="773" ht="14.25" x14ac:dyDescent="0.2"/>
    <row r="774" ht="14.25" x14ac:dyDescent="0.2"/>
    <row r="775" ht="14.25" x14ac:dyDescent="0.2"/>
    <row r="776" ht="14.25" x14ac:dyDescent="0.2"/>
    <row r="777" ht="14.25" x14ac:dyDescent="0.2"/>
    <row r="778" ht="14.25" x14ac:dyDescent="0.2"/>
    <row r="779" ht="14.25" x14ac:dyDescent="0.2"/>
    <row r="780" ht="14.25" x14ac:dyDescent="0.2"/>
    <row r="781" ht="14.25" x14ac:dyDescent="0.2"/>
    <row r="782" ht="14.25" x14ac:dyDescent="0.2"/>
    <row r="783" ht="14.25" x14ac:dyDescent="0.2"/>
    <row r="784" ht="14.25" x14ac:dyDescent="0.2"/>
    <row r="785" ht="14.25" x14ac:dyDescent="0.2"/>
    <row r="786" ht="14.25" x14ac:dyDescent="0.2"/>
    <row r="787" ht="14.25" x14ac:dyDescent="0.2"/>
    <row r="788" ht="14.25" x14ac:dyDescent="0.2"/>
    <row r="789" ht="14.25" x14ac:dyDescent="0.2"/>
    <row r="790" ht="14.25" x14ac:dyDescent="0.2"/>
    <row r="791" ht="14.25" x14ac:dyDescent="0.2"/>
    <row r="792" ht="14.25" x14ac:dyDescent="0.2"/>
    <row r="793" ht="14.25" x14ac:dyDescent="0.2"/>
    <row r="794" ht="14.25" x14ac:dyDescent="0.2"/>
    <row r="795" ht="14.25" x14ac:dyDescent="0.2"/>
    <row r="796" ht="14.25" x14ac:dyDescent="0.2"/>
    <row r="797" ht="14.25" x14ac:dyDescent="0.2"/>
    <row r="798" ht="14.25" x14ac:dyDescent="0.2"/>
    <row r="799" ht="14.25" x14ac:dyDescent="0.2"/>
    <row r="800" ht="14.25" x14ac:dyDescent="0.2"/>
    <row r="801" ht="14.25" x14ac:dyDescent="0.2"/>
    <row r="802" ht="14.25" x14ac:dyDescent="0.2"/>
    <row r="803" ht="14.25" x14ac:dyDescent="0.2"/>
    <row r="804" ht="14.25" x14ac:dyDescent="0.2"/>
    <row r="805" ht="14.25" x14ac:dyDescent="0.2"/>
    <row r="806" ht="14.25" x14ac:dyDescent="0.2"/>
    <row r="807" ht="14.25" x14ac:dyDescent="0.2"/>
    <row r="808" ht="14.25" x14ac:dyDescent="0.2"/>
    <row r="809" ht="14.25" x14ac:dyDescent="0.2"/>
    <row r="810" ht="14.25" x14ac:dyDescent="0.2"/>
    <row r="811" ht="14.25" x14ac:dyDescent="0.2"/>
    <row r="812" ht="14.25" x14ac:dyDescent="0.2"/>
    <row r="813" ht="14.25" x14ac:dyDescent="0.2"/>
    <row r="814" ht="14.25" x14ac:dyDescent="0.2"/>
    <row r="815" ht="14.25" x14ac:dyDescent="0.2"/>
    <row r="816" ht="14.25" x14ac:dyDescent="0.2"/>
    <row r="817" ht="14.25" x14ac:dyDescent="0.2"/>
    <row r="818" ht="14.25" x14ac:dyDescent="0.2"/>
    <row r="819" ht="14.25" x14ac:dyDescent="0.2"/>
    <row r="820" ht="14.25" x14ac:dyDescent="0.2"/>
    <row r="821" ht="14.25" x14ac:dyDescent="0.2"/>
    <row r="822" ht="14.25" x14ac:dyDescent="0.2"/>
    <row r="823" ht="14.25" x14ac:dyDescent="0.2"/>
    <row r="824" ht="14.25" x14ac:dyDescent="0.2"/>
    <row r="825" ht="14.25" x14ac:dyDescent="0.2"/>
    <row r="826" ht="14.25" x14ac:dyDescent="0.2"/>
    <row r="827" ht="14.25" x14ac:dyDescent="0.2"/>
    <row r="828" ht="14.25" x14ac:dyDescent="0.2"/>
    <row r="829" ht="14.25" x14ac:dyDescent="0.2"/>
    <row r="830" ht="14.25" x14ac:dyDescent="0.2"/>
    <row r="831" ht="14.25" x14ac:dyDescent="0.2"/>
    <row r="832" ht="14.25" x14ac:dyDescent="0.2"/>
    <row r="833" ht="14.25" x14ac:dyDescent="0.2"/>
    <row r="834" ht="14.25" x14ac:dyDescent="0.2"/>
    <row r="835" ht="14.25" x14ac:dyDescent="0.2"/>
    <row r="836" ht="14.25" x14ac:dyDescent="0.2"/>
    <row r="837" ht="14.25" x14ac:dyDescent="0.2"/>
    <row r="838" ht="14.25" x14ac:dyDescent="0.2"/>
    <row r="839" ht="14.25" x14ac:dyDescent="0.2"/>
    <row r="840" ht="14.25" x14ac:dyDescent="0.2"/>
    <row r="841" ht="14.25" x14ac:dyDescent="0.2"/>
    <row r="842" ht="14.25" x14ac:dyDescent="0.2"/>
    <row r="843" ht="14.25" x14ac:dyDescent="0.2"/>
    <row r="844" ht="14.25" x14ac:dyDescent="0.2"/>
    <row r="845" ht="14.25" x14ac:dyDescent="0.2"/>
    <row r="846" ht="14.25" x14ac:dyDescent="0.2"/>
    <row r="847" ht="14.25" x14ac:dyDescent="0.2"/>
    <row r="848" ht="14.25" x14ac:dyDescent="0.2"/>
    <row r="849" ht="14.25" x14ac:dyDescent="0.2"/>
    <row r="850" ht="14.25" x14ac:dyDescent="0.2"/>
    <row r="851" ht="14.25" x14ac:dyDescent="0.2"/>
    <row r="852" ht="14.25" x14ac:dyDescent="0.2"/>
    <row r="853" ht="14.25" x14ac:dyDescent="0.2"/>
    <row r="854" ht="14.25" x14ac:dyDescent="0.2"/>
    <row r="855" ht="14.25" x14ac:dyDescent="0.2"/>
    <row r="856" ht="14.25" x14ac:dyDescent="0.2"/>
    <row r="857" ht="14.25" x14ac:dyDescent="0.2"/>
    <row r="858" ht="14.25" x14ac:dyDescent="0.2"/>
    <row r="859" ht="14.25" x14ac:dyDescent="0.2"/>
    <row r="860" ht="14.25" x14ac:dyDescent="0.2"/>
    <row r="861" ht="14.25" x14ac:dyDescent="0.2"/>
    <row r="862" ht="14.25" x14ac:dyDescent="0.2"/>
    <row r="863" ht="14.25" x14ac:dyDescent="0.2"/>
    <row r="864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  <row r="1308" ht="14.25" x14ac:dyDescent="0.2"/>
  </sheetData>
  <mergeCells count="83">
    <mergeCell ref="A484:F484"/>
    <mergeCell ref="A485:F485"/>
    <mergeCell ref="A486:F486"/>
    <mergeCell ref="A487:F487"/>
    <mergeCell ref="A488:F488"/>
    <mergeCell ref="A483:F483"/>
    <mergeCell ref="A472:F472"/>
    <mergeCell ref="A473:F473"/>
    <mergeCell ref="A474:F474"/>
    <mergeCell ref="A475:F475"/>
    <mergeCell ref="A476:F476"/>
    <mergeCell ref="A477:F477"/>
    <mergeCell ref="A478:F478"/>
    <mergeCell ref="A479:F479"/>
    <mergeCell ref="A480:F480"/>
    <mergeCell ref="A481:F481"/>
    <mergeCell ref="A482:F482"/>
    <mergeCell ref="A471:F471"/>
    <mergeCell ref="A460:F460"/>
    <mergeCell ref="A461:F461"/>
    <mergeCell ref="A462:F462"/>
    <mergeCell ref="A463:F463"/>
    <mergeCell ref="A464:F464"/>
    <mergeCell ref="A465:F465"/>
    <mergeCell ref="A466:F466"/>
    <mergeCell ref="A467:F467"/>
    <mergeCell ref="A468:F468"/>
    <mergeCell ref="A469:F469"/>
    <mergeCell ref="A470:F470"/>
    <mergeCell ref="A459:F459"/>
    <mergeCell ref="A448:F448"/>
    <mergeCell ref="A449:F449"/>
    <mergeCell ref="A450:F450"/>
    <mergeCell ref="A451:F451"/>
    <mergeCell ref="A452:F452"/>
    <mergeCell ref="A453:F453"/>
    <mergeCell ref="A454:F454"/>
    <mergeCell ref="A455:F455"/>
    <mergeCell ref="A456:F456"/>
    <mergeCell ref="A457:F457"/>
    <mergeCell ref="A458:F458"/>
    <mergeCell ref="A447:F447"/>
    <mergeCell ref="A436:F436"/>
    <mergeCell ref="A437:F437"/>
    <mergeCell ref="A438:F438"/>
    <mergeCell ref="A439:F439"/>
    <mergeCell ref="A440:F440"/>
    <mergeCell ref="A441:F441"/>
    <mergeCell ref="A442:F442"/>
    <mergeCell ref="A443:F443"/>
    <mergeCell ref="A444:F444"/>
    <mergeCell ref="A445:F445"/>
    <mergeCell ref="A446:F446"/>
    <mergeCell ref="A435:F435"/>
    <mergeCell ref="A424:F424"/>
    <mergeCell ref="A425:F425"/>
    <mergeCell ref="A426:F426"/>
    <mergeCell ref="A427:F427"/>
    <mergeCell ref="A428:F428"/>
    <mergeCell ref="A429:F429"/>
    <mergeCell ref="A430:F430"/>
    <mergeCell ref="A431:F431"/>
    <mergeCell ref="A432:F432"/>
    <mergeCell ref="A433:F433"/>
    <mergeCell ref="A434:F434"/>
    <mergeCell ref="A423:F423"/>
    <mergeCell ref="A366:I366"/>
    <mergeCell ref="A413:F413"/>
    <mergeCell ref="A414:F414"/>
    <mergeCell ref="A415:F415"/>
    <mergeCell ref="A416:F416"/>
    <mergeCell ref="A417:F417"/>
    <mergeCell ref="A418:F418"/>
    <mergeCell ref="A419:F419"/>
    <mergeCell ref="A420:F420"/>
    <mergeCell ref="A421:F421"/>
    <mergeCell ref="A422:F422"/>
    <mergeCell ref="A343:I343"/>
    <mergeCell ref="A1:J1"/>
    <mergeCell ref="A2:J2"/>
    <mergeCell ref="A3:J3"/>
    <mergeCell ref="B4:J4"/>
    <mergeCell ref="A5:J5"/>
  </mergeCells>
  <dataValidations count="4">
    <dataValidation type="list" allowBlank="1" sqref="D345:D357 D368:D400 D7:D328">
      <formula1>"AGP,CLH,CLT,COM,CTD,CTI,DES,DISP,ELE,ESG,EST,EXM,EXQ,EXR,FRQ,REV,VAGO"</formula1>
    </dataValidation>
    <dataValidation type="list" allowBlank="1" sqref="B345:B357">
      <formula1>"FDA,FDA-1,FDA-2,FDA-3,FDA-4"</formula1>
    </dataValidation>
    <dataValidation type="list" allowBlank="1" sqref="B368:B400">
      <formula1>"FGS-1,FGS-2,FGS-3,FGA-1,FGA-2,FGA-3"</formula1>
    </dataValidation>
    <dataValidation type="list" allowBlank="1" sqref="B7:B328">
      <formula1>"DAS,DAS-1,DAS-2,DAS-3,DAS-4,DAS-5,CAA-1,CAA-2,CAA-3,CAA-4,CAA-5"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308"/>
  <sheetViews>
    <sheetView topLeftCell="A4" workbookViewId="0">
      <selection activeCell="A28" sqref="A28"/>
    </sheetView>
  </sheetViews>
  <sheetFormatPr defaultColWidth="12.625" defaultRowHeight="15" customHeight="1" x14ac:dyDescent="0.2"/>
  <cols>
    <col min="1" max="1" width="79.625" style="199" customWidth="1"/>
    <col min="2" max="2" width="12" style="199" customWidth="1"/>
    <col min="3" max="3" width="17.375" style="199" customWidth="1"/>
    <col min="4" max="4" width="14.5" style="199" customWidth="1"/>
    <col min="5" max="5" width="9.875" style="199" customWidth="1"/>
    <col min="6" max="6" width="62.75" style="199" bestFit="1" customWidth="1"/>
    <col min="7" max="7" width="19.875" style="199" customWidth="1"/>
    <col min="8" max="8" width="18.25" style="199" customWidth="1"/>
    <col min="9" max="9" width="17.875" style="199" customWidth="1"/>
    <col min="10" max="10" width="15" style="199" customWidth="1"/>
    <col min="11" max="16" width="8" style="199" customWidth="1"/>
    <col min="17" max="17" width="43.875" style="199" customWidth="1"/>
    <col min="18" max="30" width="8" style="199" customWidth="1"/>
    <col min="31" max="16384" width="12.625" style="199"/>
  </cols>
  <sheetData>
    <row r="1" spans="1:30" ht="21" x14ac:dyDescent="0.35">
      <c r="A1" s="242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43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43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709</v>
      </c>
      <c r="B4" s="244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9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129"/>
      <c r="L5" s="130"/>
      <c r="M5" s="131"/>
      <c r="N5" s="131"/>
      <c r="O5" s="131"/>
      <c r="P5" s="131"/>
      <c r="Q5" s="131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32"/>
      <c r="L6" s="133"/>
      <c r="M6" s="133"/>
      <c r="N6" s="133"/>
      <c r="O6" s="133"/>
      <c r="P6" s="133"/>
      <c r="Q6" s="133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x14ac:dyDescent="0.2">
      <c r="A7" s="81" t="s">
        <v>593</v>
      </c>
      <c r="B7" s="48" t="s">
        <v>23</v>
      </c>
      <c r="C7" s="48" t="s">
        <v>212</v>
      </c>
      <c r="D7" s="48" t="s">
        <v>189</v>
      </c>
      <c r="E7" s="135">
        <v>1</v>
      </c>
      <c r="F7" s="81" t="s">
        <v>347</v>
      </c>
      <c r="G7" s="136">
        <v>0</v>
      </c>
      <c r="H7" s="136">
        <v>0</v>
      </c>
      <c r="I7" s="136">
        <v>18810</v>
      </c>
      <c r="J7" s="137">
        <f>SUM(G7:I7)</f>
        <v>18810</v>
      </c>
      <c r="K7" s="138"/>
      <c r="L7" s="138"/>
      <c r="M7" s="138"/>
      <c r="N7" s="138"/>
      <c r="O7" s="138"/>
      <c r="P7" s="138"/>
      <c r="Q7" s="138"/>
      <c r="R7" s="49"/>
      <c r="S7" s="49"/>
      <c r="T7" s="49"/>
      <c r="U7" s="49"/>
      <c r="V7" s="49"/>
      <c r="W7" s="49"/>
      <c r="X7" s="49"/>
      <c r="Y7" s="49"/>
      <c r="Z7" s="49"/>
      <c r="AA7" s="5"/>
      <c r="AB7" s="5"/>
      <c r="AC7" s="5"/>
      <c r="AD7" s="5"/>
    </row>
    <row r="8" spans="1:30" x14ac:dyDescent="0.2">
      <c r="A8" s="81" t="s">
        <v>594</v>
      </c>
      <c r="B8" s="48" t="s">
        <v>25</v>
      </c>
      <c r="C8" s="48" t="s">
        <v>191</v>
      </c>
      <c r="D8" s="48" t="s">
        <v>189</v>
      </c>
      <c r="E8" s="135">
        <v>1</v>
      </c>
      <c r="F8" s="81" t="s">
        <v>182</v>
      </c>
      <c r="G8" s="136">
        <v>0</v>
      </c>
      <c r="H8" s="136">
        <v>0</v>
      </c>
      <c r="I8" s="136">
        <v>11440</v>
      </c>
      <c r="J8" s="137">
        <f t="shared" ref="J8:J71" si="0">SUM(G8:I8)</f>
        <v>11440</v>
      </c>
      <c r="K8" s="138"/>
      <c r="L8" s="138"/>
      <c r="M8" s="138"/>
      <c r="N8" s="138"/>
      <c r="O8" s="138"/>
      <c r="P8" s="138"/>
      <c r="Q8" s="138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81" t="s">
        <v>232</v>
      </c>
      <c r="B9" s="48" t="s">
        <v>25</v>
      </c>
      <c r="C9" s="48" t="s">
        <v>185</v>
      </c>
      <c r="D9" s="48" t="s">
        <v>190</v>
      </c>
      <c r="E9" s="135">
        <v>1</v>
      </c>
      <c r="F9" s="81" t="s">
        <v>595</v>
      </c>
      <c r="G9" s="136">
        <v>0</v>
      </c>
      <c r="H9" s="136">
        <v>2860</v>
      </c>
      <c r="I9" s="136">
        <v>11440</v>
      </c>
      <c r="J9" s="137">
        <f t="shared" si="0"/>
        <v>14300</v>
      </c>
      <c r="K9" s="138"/>
      <c r="L9" s="138"/>
      <c r="M9" s="138"/>
      <c r="N9" s="138"/>
      <c r="O9" s="138"/>
      <c r="P9" s="138"/>
      <c r="Q9" s="138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81" t="s">
        <v>233</v>
      </c>
      <c r="B10" s="48" t="s">
        <v>25</v>
      </c>
      <c r="C10" s="48" t="s">
        <v>186</v>
      </c>
      <c r="D10" s="48" t="s">
        <v>189</v>
      </c>
      <c r="E10" s="135">
        <v>1</v>
      </c>
      <c r="F10" s="81" t="s">
        <v>183</v>
      </c>
      <c r="G10" s="136">
        <v>0</v>
      </c>
      <c r="H10" s="136">
        <v>0</v>
      </c>
      <c r="I10" s="136">
        <v>11440</v>
      </c>
      <c r="J10" s="137">
        <f t="shared" si="0"/>
        <v>11440</v>
      </c>
      <c r="K10" s="138"/>
      <c r="L10" s="138"/>
      <c r="M10" s="138"/>
      <c r="N10" s="138"/>
      <c r="O10" s="138"/>
      <c r="P10" s="138"/>
      <c r="Q10" s="138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81" t="s">
        <v>234</v>
      </c>
      <c r="B11" s="48" t="s">
        <v>25</v>
      </c>
      <c r="C11" s="48" t="s">
        <v>187</v>
      </c>
      <c r="D11" s="48" t="s">
        <v>190</v>
      </c>
      <c r="E11" s="135">
        <v>1</v>
      </c>
      <c r="F11" s="81" t="s">
        <v>184</v>
      </c>
      <c r="G11" s="136">
        <v>0</v>
      </c>
      <c r="H11" s="136">
        <v>2860</v>
      </c>
      <c r="I11" s="136">
        <v>11440</v>
      </c>
      <c r="J11" s="137">
        <f t="shared" si="0"/>
        <v>14300</v>
      </c>
      <c r="K11" s="138"/>
      <c r="L11" s="138"/>
      <c r="M11" s="138"/>
      <c r="N11" s="138"/>
      <c r="O11" s="138"/>
      <c r="P11" s="138"/>
      <c r="Q11" s="138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x14ac:dyDescent="0.2">
      <c r="A12" s="81" t="s">
        <v>197</v>
      </c>
      <c r="B12" s="48" t="s">
        <v>25</v>
      </c>
      <c r="C12" s="48" t="s">
        <v>188</v>
      </c>
      <c r="D12" s="48" t="s">
        <v>189</v>
      </c>
      <c r="E12" s="135">
        <v>1</v>
      </c>
      <c r="F12" s="81" t="s">
        <v>575</v>
      </c>
      <c r="G12" s="136">
        <v>0</v>
      </c>
      <c r="H12" s="136">
        <v>0</v>
      </c>
      <c r="I12" s="136">
        <v>11440</v>
      </c>
      <c r="J12" s="137">
        <f t="shared" si="0"/>
        <v>11440</v>
      </c>
      <c r="K12" s="138"/>
      <c r="L12" s="138"/>
      <c r="M12" s="138"/>
      <c r="N12" s="138"/>
      <c r="O12" s="138"/>
      <c r="P12" s="138"/>
      <c r="Q12" s="138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x14ac:dyDescent="0.2">
      <c r="A13" s="61" t="s">
        <v>545</v>
      </c>
      <c r="B13" s="48" t="s">
        <v>27</v>
      </c>
      <c r="C13" s="48" t="s">
        <v>212</v>
      </c>
      <c r="D13" s="48" t="s">
        <v>190</v>
      </c>
      <c r="E13" s="143">
        <v>1</v>
      </c>
      <c r="F13" s="81" t="s">
        <v>289</v>
      </c>
      <c r="G13" s="136">
        <v>0</v>
      </c>
      <c r="H13" s="136">
        <v>1865.22</v>
      </c>
      <c r="I13" s="136">
        <v>7460.87</v>
      </c>
      <c r="J13" s="137">
        <f>SUM(G13:I13)</f>
        <v>9326.09</v>
      </c>
      <c r="K13" s="138"/>
      <c r="L13" s="138"/>
      <c r="M13" s="138"/>
      <c r="N13" s="138"/>
      <c r="O13" s="138"/>
      <c r="P13" s="138"/>
      <c r="Q13" s="138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</row>
    <row r="14" spans="1:30" ht="15.75" customHeight="1" x14ac:dyDescent="0.2">
      <c r="A14" s="81" t="s">
        <v>195</v>
      </c>
      <c r="B14" s="48" t="s">
        <v>27</v>
      </c>
      <c r="C14" s="83" t="s">
        <v>212</v>
      </c>
      <c r="D14" s="48" t="s">
        <v>190</v>
      </c>
      <c r="E14" s="135">
        <v>1</v>
      </c>
      <c r="F14" s="82" t="s">
        <v>596</v>
      </c>
      <c r="G14" s="136">
        <v>0</v>
      </c>
      <c r="H14" s="136">
        <v>1865.22</v>
      </c>
      <c r="I14" s="136">
        <v>7460.87</v>
      </c>
      <c r="J14" s="137">
        <f t="shared" si="0"/>
        <v>9326.09</v>
      </c>
      <c r="K14" s="138"/>
      <c r="L14" s="138"/>
      <c r="M14" s="138"/>
      <c r="N14" s="138"/>
      <c r="O14" s="138"/>
      <c r="P14" s="138"/>
      <c r="Q14" s="138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81" t="s">
        <v>195</v>
      </c>
      <c r="B15" s="48" t="s">
        <v>27</v>
      </c>
      <c r="C15" s="48" t="s">
        <v>198</v>
      </c>
      <c r="D15" s="48" t="s">
        <v>190</v>
      </c>
      <c r="E15" s="135">
        <v>1</v>
      </c>
      <c r="F15" s="81" t="s">
        <v>193</v>
      </c>
      <c r="G15" s="136">
        <v>0</v>
      </c>
      <c r="H15" s="136">
        <v>1865.22</v>
      </c>
      <c r="I15" s="136">
        <v>7460.87</v>
      </c>
      <c r="J15" s="137">
        <f t="shared" si="0"/>
        <v>9326.09</v>
      </c>
      <c r="K15" s="138"/>
      <c r="L15" s="138"/>
      <c r="M15" s="138"/>
      <c r="N15" s="138"/>
      <c r="O15" s="138"/>
      <c r="P15" s="138"/>
      <c r="Q15" s="138"/>
      <c r="R15" s="49"/>
      <c r="S15" s="49"/>
      <c r="T15" s="49"/>
      <c r="U15" s="49"/>
      <c r="V15" s="49"/>
      <c r="W15" s="49"/>
      <c r="X15" s="49"/>
      <c r="Y15" s="49"/>
      <c r="Z15" s="49"/>
      <c r="AA15" s="5"/>
      <c r="AB15" s="5"/>
      <c r="AC15" s="5"/>
      <c r="AD15" s="5"/>
    </row>
    <row r="16" spans="1:30" x14ac:dyDescent="0.2">
      <c r="A16" s="81" t="s">
        <v>196</v>
      </c>
      <c r="B16" s="48" t="s">
        <v>27</v>
      </c>
      <c r="C16" s="48" t="s">
        <v>199</v>
      </c>
      <c r="D16" s="48" t="s">
        <v>190</v>
      </c>
      <c r="E16" s="135">
        <v>1</v>
      </c>
      <c r="F16" s="81" t="s">
        <v>194</v>
      </c>
      <c r="G16" s="136">
        <v>0</v>
      </c>
      <c r="H16" s="136">
        <v>1865.22</v>
      </c>
      <c r="I16" s="136">
        <v>7460.87</v>
      </c>
      <c r="J16" s="137">
        <f t="shared" si="0"/>
        <v>9326.09</v>
      </c>
      <c r="K16" s="138"/>
      <c r="L16" s="138"/>
      <c r="M16" s="138"/>
      <c r="N16" s="138"/>
      <c r="O16" s="138"/>
      <c r="P16" s="138"/>
      <c r="Q16" s="138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1" t="s">
        <v>195</v>
      </c>
      <c r="B17" s="48" t="s">
        <v>27</v>
      </c>
      <c r="C17" s="83" t="s">
        <v>212</v>
      </c>
      <c r="D17" s="48" t="s">
        <v>190</v>
      </c>
      <c r="E17" s="135">
        <v>1</v>
      </c>
      <c r="F17" s="82" t="s">
        <v>597</v>
      </c>
      <c r="G17" s="136">
        <v>0</v>
      </c>
      <c r="H17" s="136">
        <v>1865.22</v>
      </c>
      <c r="I17" s="136">
        <v>7460.87</v>
      </c>
      <c r="J17" s="137">
        <f t="shared" si="0"/>
        <v>9326.09</v>
      </c>
      <c r="K17" s="138"/>
      <c r="L17" s="138"/>
      <c r="M17" s="138"/>
      <c r="N17" s="138"/>
      <c r="O17" s="138"/>
      <c r="P17" s="138"/>
      <c r="Q17" s="138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s="106" customFormat="1" x14ac:dyDescent="0.2">
      <c r="A18" s="119" t="s">
        <v>598</v>
      </c>
      <c r="B18" s="67" t="s">
        <v>27</v>
      </c>
      <c r="C18" s="101" t="s">
        <v>212</v>
      </c>
      <c r="D18" s="67" t="s">
        <v>190</v>
      </c>
      <c r="E18" s="139">
        <v>1</v>
      </c>
      <c r="F18" s="119" t="s">
        <v>599</v>
      </c>
      <c r="G18" s="140">
        <v>0</v>
      </c>
      <c r="H18" s="140">
        <v>1865.22</v>
      </c>
      <c r="I18" s="140">
        <v>7460.87</v>
      </c>
      <c r="J18" s="141">
        <f t="shared" si="0"/>
        <v>9326.09</v>
      </c>
      <c r="K18" s="142"/>
      <c r="L18" s="142"/>
      <c r="M18" s="142"/>
      <c r="N18" s="142"/>
      <c r="O18" s="142"/>
      <c r="P18" s="142"/>
      <c r="Q18" s="142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</row>
    <row r="19" spans="1:30" s="106" customFormat="1" x14ac:dyDescent="0.2">
      <c r="A19" s="88" t="s">
        <v>624</v>
      </c>
      <c r="B19" s="67" t="s">
        <v>27</v>
      </c>
      <c r="C19" s="58" t="s">
        <v>187</v>
      </c>
      <c r="D19" s="48" t="s">
        <v>190</v>
      </c>
      <c r="E19" s="135">
        <v>1</v>
      </c>
      <c r="F19" s="81" t="s">
        <v>231</v>
      </c>
      <c r="G19" s="136">
        <v>0</v>
      </c>
      <c r="H19" s="136">
        <v>1865.22</v>
      </c>
      <c r="I19" s="136">
        <v>7460.87</v>
      </c>
      <c r="J19" s="137">
        <f>SUM(G19:I19)</f>
        <v>9326.09</v>
      </c>
      <c r="K19" s="142"/>
      <c r="L19" s="142"/>
      <c r="M19" s="142"/>
      <c r="N19" s="142"/>
      <c r="O19" s="142"/>
      <c r="P19" s="142"/>
      <c r="Q19" s="142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</row>
    <row r="20" spans="1:30" x14ac:dyDescent="0.2">
      <c r="A20" s="81" t="s">
        <v>266</v>
      </c>
      <c r="B20" s="48" t="s">
        <v>27</v>
      </c>
      <c r="C20" s="48" t="s">
        <v>186</v>
      </c>
      <c r="D20" s="48" t="s">
        <v>190</v>
      </c>
      <c r="E20" s="135">
        <v>1</v>
      </c>
      <c r="F20" s="81" t="s">
        <v>202</v>
      </c>
      <c r="G20" s="136">
        <v>0</v>
      </c>
      <c r="H20" s="136">
        <v>1865.22</v>
      </c>
      <c r="I20" s="136">
        <v>7460.87</v>
      </c>
      <c r="J20" s="137">
        <f t="shared" si="0"/>
        <v>9326.09</v>
      </c>
      <c r="K20" s="138"/>
      <c r="L20" s="138"/>
      <c r="M20" s="138"/>
      <c r="N20" s="138"/>
      <c r="O20" s="138"/>
      <c r="P20" s="138"/>
      <c r="Q20" s="138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</row>
    <row r="21" spans="1:30" x14ac:dyDescent="0.2">
      <c r="A21" s="82" t="s">
        <v>266</v>
      </c>
      <c r="B21" s="48" t="s">
        <v>27</v>
      </c>
      <c r="C21" s="83" t="s">
        <v>191</v>
      </c>
      <c r="D21" s="48" t="s">
        <v>190</v>
      </c>
      <c r="E21" s="135">
        <v>1</v>
      </c>
      <c r="F21" s="202" t="s">
        <v>225</v>
      </c>
      <c r="G21" s="136">
        <v>0</v>
      </c>
      <c r="H21" s="136">
        <v>1865.22</v>
      </c>
      <c r="I21" s="136">
        <v>7460.87</v>
      </c>
      <c r="J21" s="137">
        <f t="shared" si="0"/>
        <v>9326.09</v>
      </c>
      <c r="K21" s="138"/>
      <c r="L21" s="138"/>
      <c r="M21" s="138"/>
      <c r="N21" s="138"/>
      <c r="O21" s="138"/>
      <c r="P21" s="138"/>
      <c r="Q21" s="138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</row>
    <row r="22" spans="1:30" x14ac:dyDescent="0.2">
      <c r="A22" s="81" t="s">
        <v>633</v>
      </c>
      <c r="B22" s="48" t="s">
        <v>27</v>
      </c>
      <c r="C22" s="83" t="s">
        <v>185</v>
      </c>
      <c r="D22" s="48" t="s">
        <v>190</v>
      </c>
      <c r="E22" s="135">
        <v>1</v>
      </c>
      <c r="F22" s="82" t="s">
        <v>632</v>
      </c>
      <c r="G22" s="136">
        <v>0</v>
      </c>
      <c r="H22" s="136">
        <v>1865.22</v>
      </c>
      <c r="I22" s="136">
        <v>7460.87</v>
      </c>
      <c r="J22" s="137">
        <f t="shared" si="0"/>
        <v>9326.09</v>
      </c>
      <c r="K22" s="138"/>
      <c r="L22" s="138"/>
      <c r="M22" s="138"/>
      <c r="N22" s="138"/>
      <c r="O22" s="138"/>
      <c r="P22" s="138"/>
      <c r="Q22" s="138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81" t="s">
        <v>217</v>
      </c>
      <c r="B23" s="48" t="s">
        <v>27</v>
      </c>
      <c r="C23" s="83" t="s">
        <v>188</v>
      </c>
      <c r="D23" s="48" t="s">
        <v>190</v>
      </c>
      <c r="E23" s="135">
        <v>1</v>
      </c>
      <c r="F23" s="82" t="s">
        <v>642</v>
      </c>
      <c r="G23" s="136">
        <v>0</v>
      </c>
      <c r="H23" s="136">
        <v>1865.22</v>
      </c>
      <c r="I23" s="136">
        <v>7460.87</v>
      </c>
      <c r="J23" s="137">
        <f t="shared" si="0"/>
        <v>9326.09</v>
      </c>
      <c r="K23" s="138"/>
      <c r="L23" s="138"/>
      <c r="M23" s="138"/>
      <c r="N23" s="138"/>
      <c r="O23" s="138"/>
      <c r="P23" s="138"/>
      <c r="Q23" s="138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81" t="s">
        <v>210</v>
      </c>
      <c r="B24" s="48" t="s">
        <v>27</v>
      </c>
      <c r="C24" s="48" t="s">
        <v>213</v>
      </c>
      <c r="D24" s="48" t="s">
        <v>190</v>
      </c>
      <c r="E24" s="135">
        <v>1</v>
      </c>
      <c r="F24" s="81" t="s">
        <v>208</v>
      </c>
      <c r="G24" s="136">
        <v>0</v>
      </c>
      <c r="H24" s="136">
        <v>1865.22</v>
      </c>
      <c r="I24" s="136">
        <v>7460.87</v>
      </c>
      <c r="J24" s="137">
        <f t="shared" si="0"/>
        <v>9326.09</v>
      </c>
      <c r="K24" s="138"/>
      <c r="L24" s="138"/>
      <c r="M24" s="138"/>
      <c r="N24" s="138"/>
      <c r="O24" s="138"/>
      <c r="P24" s="138"/>
      <c r="Q24" s="13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82" t="s">
        <v>645</v>
      </c>
      <c r="B25" s="48" t="s">
        <v>27</v>
      </c>
      <c r="C25" s="83" t="s">
        <v>188</v>
      </c>
      <c r="D25" s="48" t="s">
        <v>189</v>
      </c>
      <c r="E25" s="135">
        <v>1</v>
      </c>
      <c r="F25" s="82" t="s">
        <v>644</v>
      </c>
      <c r="G25" s="136">
        <v>0</v>
      </c>
      <c r="H25" s="136">
        <v>0</v>
      </c>
      <c r="I25" s="136">
        <v>7460.87</v>
      </c>
      <c r="J25" s="137">
        <f t="shared" si="0"/>
        <v>7460.87</v>
      </c>
      <c r="K25" s="138"/>
      <c r="L25" s="138"/>
      <c r="M25" s="138"/>
      <c r="N25" s="138"/>
      <c r="O25" s="138"/>
      <c r="P25" s="138"/>
      <c r="Q25" s="138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81" t="s">
        <v>211</v>
      </c>
      <c r="B26" s="48" t="s">
        <v>27</v>
      </c>
      <c r="C26" s="48" t="s">
        <v>214</v>
      </c>
      <c r="D26" s="48" t="s">
        <v>190</v>
      </c>
      <c r="E26" s="135">
        <v>1</v>
      </c>
      <c r="F26" s="81" t="s">
        <v>209</v>
      </c>
      <c r="G26" s="136">
        <v>0</v>
      </c>
      <c r="H26" s="136">
        <v>1865.22</v>
      </c>
      <c r="I26" s="136">
        <v>7460.87</v>
      </c>
      <c r="J26" s="137">
        <f t="shared" si="0"/>
        <v>9326.09</v>
      </c>
      <c r="K26" s="138"/>
      <c r="L26" s="138"/>
      <c r="M26" s="138"/>
      <c r="N26" s="138"/>
      <c r="O26" s="138"/>
      <c r="P26" s="138"/>
      <c r="Q26" s="138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81" t="s">
        <v>647</v>
      </c>
      <c r="B27" s="48" t="s">
        <v>27</v>
      </c>
      <c r="C27" s="83" t="s">
        <v>188</v>
      </c>
      <c r="D27" s="48" t="s">
        <v>189</v>
      </c>
      <c r="E27" s="135">
        <v>1</v>
      </c>
      <c r="F27" s="82" t="s">
        <v>646</v>
      </c>
      <c r="G27" s="136">
        <v>0</v>
      </c>
      <c r="H27" s="136">
        <v>0</v>
      </c>
      <c r="I27" s="136">
        <v>7460.87</v>
      </c>
      <c r="J27" s="137">
        <f t="shared" si="0"/>
        <v>7460.87</v>
      </c>
      <c r="K27" s="138"/>
      <c r="L27" s="138"/>
      <c r="M27" s="138"/>
      <c r="N27" s="138"/>
      <c r="O27" s="138"/>
      <c r="P27" s="138"/>
      <c r="Q27" s="138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81" t="s">
        <v>938</v>
      </c>
      <c r="B28" s="48" t="s">
        <v>27</v>
      </c>
      <c r="C28" s="83" t="s">
        <v>185</v>
      </c>
      <c r="D28" s="48" t="s">
        <v>190</v>
      </c>
      <c r="E28" s="135">
        <v>1</v>
      </c>
      <c r="F28" s="82" t="s">
        <v>651</v>
      </c>
      <c r="G28" s="136">
        <v>0</v>
      </c>
      <c r="H28" s="136">
        <v>1865.22</v>
      </c>
      <c r="I28" s="136">
        <v>7460.87</v>
      </c>
      <c r="J28" s="137">
        <f t="shared" si="0"/>
        <v>9326.09</v>
      </c>
      <c r="K28" s="138"/>
      <c r="L28" s="138"/>
      <c r="M28" s="138"/>
      <c r="N28" s="138"/>
      <c r="O28" s="138"/>
      <c r="P28" s="138"/>
      <c r="Q28" s="138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54" t="s">
        <v>192</v>
      </c>
      <c r="B29" s="48" t="s">
        <v>27</v>
      </c>
      <c r="C29" s="52" t="s">
        <v>192</v>
      </c>
      <c r="D29" s="48" t="s">
        <v>192</v>
      </c>
      <c r="E29" s="135">
        <v>1</v>
      </c>
      <c r="F29" s="54" t="s">
        <v>192</v>
      </c>
      <c r="G29" s="136">
        <v>0</v>
      </c>
      <c r="H29" s="136">
        <v>0</v>
      </c>
      <c r="I29" s="136">
        <v>0</v>
      </c>
      <c r="J29" s="137">
        <f t="shared" si="0"/>
        <v>0</v>
      </c>
      <c r="K29" s="138"/>
      <c r="L29" s="138"/>
      <c r="M29" s="138"/>
      <c r="N29" s="138"/>
      <c r="O29" s="138"/>
      <c r="P29" s="138"/>
      <c r="Q29" s="1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54" t="s">
        <v>192</v>
      </c>
      <c r="B30" s="48" t="s">
        <v>27</v>
      </c>
      <c r="C30" s="52" t="s">
        <v>192</v>
      </c>
      <c r="D30" s="48" t="s">
        <v>192</v>
      </c>
      <c r="E30" s="135">
        <v>1</v>
      </c>
      <c r="F30" s="54" t="s">
        <v>192</v>
      </c>
      <c r="G30" s="136">
        <v>0</v>
      </c>
      <c r="H30" s="136">
        <v>0</v>
      </c>
      <c r="I30" s="136">
        <v>0</v>
      </c>
      <c r="J30" s="137">
        <f t="shared" si="0"/>
        <v>0</v>
      </c>
      <c r="K30" s="138"/>
      <c r="L30" s="138"/>
      <c r="M30" s="138"/>
      <c r="N30" s="138"/>
      <c r="O30" s="138"/>
      <c r="P30" s="138"/>
      <c r="Q30" s="13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81" t="s">
        <v>218</v>
      </c>
      <c r="B31" s="48" t="s">
        <v>27</v>
      </c>
      <c r="C31" s="48" t="s">
        <v>212</v>
      </c>
      <c r="D31" s="48" t="s">
        <v>190</v>
      </c>
      <c r="E31" s="135">
        <v>1</v>
      </c>
      <c r="F31" s="81" t="s">
        <v>577</v>
      </c>
      <c r="G31" s="136">
        <v>0</v>
      </c>
      <c r="H31" s="136">
        <v>1865.22</v>
      </c>
      <c r="I31" s="136">
        <v>7460.87</v>
      </c>
      <c r="J31" s="137">
        <f t="shared" si="0"/>
        <v>9326.09</v>
      </c>
      <c r="K31" s="138"/>
      <c r="L31" s="138"/>
      <c r="M31" s="138"/>
      <c r="N31" s="138"/>
      <c r="O31" s="138"/>
      <c r="P31" s="138"/>
      <c r="Q31" s="13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54" t="s">
        <v>192</v>
      </c>
      <c r="B32" s="48" t="s">
        <v>27</v>
      </c>
      <c r="C32" s="52" t="s">
        <v>192</v>
      </c>
      <c r="D32" s="48" t="s">
        <v>192</v>
      </c>
      <c r="E32" s="135">
        <v>1</v>
      </c>
      <c r="F32" s="54" t="s">
        <v>192</v>
      </c>
      <c r="G32" s="136">
        <v>0</v>
      </c>
      <c r="H32" s="136">
        <v>0</v>
      </c>
      <c r="I32" s="136">
        <v>0</v>
      </c>
      <c r="J32" s="137">
        <f t="shared" si="0"/>
        <v>0</v>
      </c>
      <c r="K32" s="138"/>
      <c r="L32" s="138"/>
      <c r="M32" s="138"/>
      <c r="N32" s="138"/>
      <c r="O32" s="138"/>
      <c r="P32" s="138"/>
      <c r="Q32" s="138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54" t="s">
        <v>192</v>
      </c>
      <c r="B33" s="48" t="s">
        <v>27</v>
      </c>
      <c r="C33" s="52" t="s">
        <v>192</v>
      </c>
      <c r="D33" s="48" t="s">
        <v>192</v>
      </c>
      <c r="E33" s="135">
        <v>1</v>
      </c>
      <c r="F33" s="54" t="s">
        <v>192</v>
      </c>
      <c r="G33" s="136">
        <v>0</v>
      </c>
      <c r="H33" s="136">
        <v>0</v>
      </c>
      <c r="I33" s="136">
        <v>0</v>
      </c>
      <c r="J33" s="137">
        <f t="shared" si="0"/>
        <v>0</v>
      </c>
      <c r="K33" s="138"/>
      <c r="L33" s="138"/>
      <c r="M33" s="138"/>
      <c r="N33" s="138"/>
      <c r="O33" s="138"/>
      <c r="P33" s="138"/>
      <c r="Q33" s="138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54" t="s">
        <v>192</v>
      </c>
      <c r="B34" s="48" t="s">
        <v>27</v>
      </c>
      <c r="C34" s="52" t="s">
        <v>192</v>
      </c>
      <c r="D34" s="48" t="s">
        <v>192</v>
      </c>
      <c r="E34" s="135">
        <v>1</v>
      </c>
      <c r="F34" s="54" t="s">
        <v>192</v>
      </c>
      <c r="G34" s="136">
        <v>0</v>
      </c>
      <c r="H34" s="136">
        <v>0</v>
      </c>
      <c r="I34" s="136">
        <v>0</v>
      </c>
      <c r="J34" s="137">
        <f t="shared" si="0"/>
        <v>0</v>
      </c>
      <c r="K34" s="138"/>
      <c r="L34" s="138"/>
      <c r="M34" s="138"/>
      <c r="N34" s="138"/>
      <c r="O34" s="138"/>
      <c r="P34" s="138"/>
      <c r="Q34" s="13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81" t="s">
        <v>204</v>
      </c>
      <c r="B35" s="48" t="s">
        <v>27</v>
      </c>
      <c r="C35" s="55" t="s">
        <v>215</v>
      </c>
      <c r="D35" s="48" t="s">
        <v>190</v>
      </c>
      <c r="E35" s="135">
        <v>1</v>
      </c>
      <c r="F35" s="81" t="s">
        <v>576</v>
      </c>
      <c r="G35" s="136">
        <v>0</v>
      </c>
      <c r="H35" s="136">
        <v>1865.22</v>
      </c>
      <c r="I35" s="136">
        <v>7460.87</v>
      </c>
      <c r="J35" s="137">
        <f t="shared" si="0"/>
        <v>9326.09</v>
      </c>
      <c r="K35" s="138"/>
      <c r="L35" s="138"/>
      <c r="M35" s="138"/>
      <c r="N35" s="138"/>
      <c r="O35" s="138"/>
      <c r="P35" s="138"/>
      <c r="Q35" s="13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x14ac:dyDescent="0.2">
      <c r="A36" s="81" t="s">
        <v>530</v>
      </c>
      <c r="B36" s="48" t="s">
        <v>29</v>
      </c>
      <c r="C36" s="48" t="s">
        <v>186</v>
      </c>
      <c r="D36" s="48" t="s">
        <v>190</v>
      </c>
      <c r="E36" s="135">
        <v>1</v>
      </c>
      <c r="F36" s="81" t="s">
        <v>201</v>
      </c>
      <c r="G36" s="136">
        <v>0</v>
      </c>
      <c r="H36" s="136">
        <v>1568.48</v>
      </c>
      <c r="I36" s="136">
        <v>6273.92</v>
      </c>
      <c r="J36" s="137">
        <f t="shared" si="0"/>
        <v>7842.4</v>
      </c>
      <c r="K36" s="138"/>
      <c r="L36" s="138"/>
      <c r="M36" s="138"/>
      <c r="N36" s="138"/>
      <c r="O36" s="138"/>
      <c r="P36" s="138"/>
      <c r="Q36" s="138"/>
      <c r="R36" s="49"/>
      <c r="S36" s="49"/>
      <c r="T36" s="49"/>
      <c r="U36" s="49"/>
      <c r="V36" s="49"/>
      <c r="W36" s="49"/>
      <c r="X36" s="49"/>
      <c r="Y36" s="49"/>
      <c r="Z36" s="49"/>
      <c r="AA36" s="5"/>
      <c r="AB36" s="5"/>
      <c r="AC36" s="5"/>
      <c r="AD36" s="5"/>
    </row>
    <row r="37" spans="1:30" s="106" customFormat="1" x14ac:dyDescent="0.2">
      <c r="A37" s="88" t="s">
        <v>221</v>
      </c>
      <c r="B37" s="67" t="s">
        <v>29</v>
      </c>
      <c r="C37" s="58" t="s">
        <v>186</v>
      </c>
      <c r="D37" s="67" t="s">
        <v>190</v>
      </c>
      <c r="E37" s="139">
        <v>1</v>
      </c>
      <c r="F37" s="88" t="s">
        <v>270</v>
      </c>
      <c r="G37" s="140">
        <v>0</v>
      </c>
      <c r="H37" s="140">
        <v>1568.48</v>
      </c>
      <c r="I37" s="140">
        <v>6273.92</v>
      </c>
      <c r="J37" s="141">
        <f t="shared" si="0"/>
        <v>7842.4</v>
      </c>
      <c r="K37" s="142"/>
      <c r="L37" s="142"/>
      <c r="M37" s="142"/>
      <c r="N37" s="142"/>
      <c r="O37" s="142"/>
      <c r="P37" s="142"/>
      <c r="Q37" s="142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</row>
    <row r="38" spans="1:30" s="106" customFormat="1" x14ac:dyDescent="0.2">
      <c r="A38" s="119" t="s">
        <v>242</v>
      </c>
      <c r="B38" s="67" t="s">
        <v>29</v>
      </c>
      <c r="C38" s="101" t="s">
        <v>191</v>
      </c>
      <c r="D38" s="67" t="s">
        <v>190</v>
      </c>
      <c r="E38" s="139">
        <v>1</v>
      </c>
      <c r="F38" s="202" t="s">
        <v>547</v>
      </c>
      <c r="G38" s="140">
        <v>0</v>
      </c>
      <c r="H38" s="140">
        <v>1568.48</v>
      </c>
      <c r="I38" s="140">
        <v>6273.92</v>
      </c>
      <c r="J38" s="141">
        <f t="shared" si="0"/>
        <v>7842.4</v>
      </c>
      <c r="K38" s="142"/>
      <c r="L38" s="142"/>
      <c r="M38" s="142"/>
      <c r="N38" s="142"/>
      <c r="O38" s="142"/>
      <c r="P38" s="142"/>
      <c r="Q38" s="142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</row>
    <row r="39" spans="1:30" s="106" customFormat="1" x14ac:dyDescent="0.2">
      <c r="A39" s="88" t="s">
        <v>239</v>
      </c>
      <c r="B39" s="67" t="s">
        <v>29</v>
      </c>
      <c r="C39" s="58" t="s">
        <v>212</v>
      </c>
      <c r="D39" s="67" t="s">
        <v>190</v>
      </c>
      <c r="E39" s="139">
        <v>1</v>
      </c>
      <c r="F39" s="88" t="s">
        <v>222</v>
      </c>
      <c r="G39" s="140">
        <v>0</v>
      </c>
      <c r="H39" s="140">
        <v>1568.48</v>
      </c>
      <c r="I39" s="140">
        <v>6273.92</v>
      </c>
      <c r="J39" s="141">
        <f t="shared" si="0"/>
        <v>7842.4</v>
      </c>
      <c r="K39" s="142"/>
      <c r="L39" s="142"/>
      <c r="M39" s="142"/>
      <c r="N39" s="142"/>
      <c r="O39" s="142"/>
      <c r="P39" s="142"/>
      <c r="Q39" s="142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</row>
    <row r="40" spans="1:30" s="106" customFormat="1" x14ac:dyDescent="0.2">
      <c r="A40" s="119" t="s">
        <v>530</v>
      </c>
      <c r="B40" s="67" t="s">
        <v>29</v>
      </c>
      <c r="C40" s="101" t="s">
        <v>186</v>
      </c>
      <c r="D40" s="67" t="s">
        <v>190</v>
      </c>
      <c r="E40" s="139">
        <v>1</v>
      </c>
      <c r="F40" s="119" t="s">
        <v>531</v>
      </c>
      <c r="G40" s="140">
        <v>0</v>
      </c>
      <c r="H40" s="140">
        <v>1568.48</v>
      </c>
      <c r="I40" s="140">
        <v>6273.92</v>
      </c>
      <c r="J40" s="141">
        <f t="shared" si="0"/>
        <v>7842.4</v>
      </c>
      <c r="K40" s="142"/>
      <c r="L40" s="142"/>
      <c r="M40" s="142"/>
      <c r="N40" s="142"/>
      <c r="O40" s="142"/>
      <c r="P40" s="142"/>
      <c r="Q40" s="142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1:30" s="106" customFormat="1" x14ac:dyDescent="0.2">
      <c r="A41" s="88" t="s">
        <v>238</v>
      </c>
      <c r="B41" s="67" t="s">
        <v>29</v>
      </c>
      <c r="C41" s="58" t="s">
        <v>188</v>
      </c>
      <c r="D41" s="67" t="s">
        <v>189</v>
      </c>
      <c r="E41" s="139">
        <v>1</v>
      </c>
      <c r="F41" s="88" t="s">
        <v>223</v>
      </c>
      <c r="G41" s="140">
        <v>0</v>
      </c>
      <c r="H41" s="140">
        <v>0</v>
      </c>
      <c r="I41" s="140">
        <v>6273.92</v>
      </c>
      <c r="J41" s="141">
        <f t="shared" si="0"/>
        <v>6273.92</v>
      </c>
      <c r="K41" s="142"/>
      <c r="L41" s="142"/>
      <c r="M41" s="142"/>
      <c r="N41" s="142"/>
      <c r="O41" s="142"/>
      <c r="P41" s="142"/>
      <c r="Q41" s="142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2" spans="1:30" s="106" customFormat="1" x14ac:dyDescent="0.2">
      <c r="A42" s="88" t="s">
        <v>237</v>
      </c>
      <c r="B42" s="67" t="s">
        <v>29</v>
      </c>
      <c r="C42" s="58" t="s">
        <v>235</v>
      </c>
      <c r="D42" s="67" t="s">
        <v>190</v>
      </c>
      <c r="E42" s="139">
        <v>1</v>
      </c>
      <c r="F42" s="88" t="s">
        <v>224</v>
      </c>
      <c r="G42" s="140">
        <v>0</v>
      </c>
      <c r="H42" s="140">
        <v>1568.48</v>
      </c>
      <c r="I42" s="140">
        <v>6273.92</v>
      </c>
      <c r="J42" s="141">
        <f t="shared" si="0"/>
        <v>7842.4</v>
      </c>
      <c r="K42" s="142"/>
      <c r="L42" s="142"/>
      <c r="M42" s="142"/>
      <c r="N42" s="142"/>
      <c r="O42" s="142"/>
      <c r="P42" s="142"/>
      <c r="Q42" s="142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</row>
    <row r="43" spans="1:30" s="106" customFormat="1" x14ac:dyDescent="0.2">
      <c r="A43" s="119" t="s">
        <v>242</v>
      </c>
      <c r="B43" s="67" t="s">
        <v>29</v>
      </c>
      <c r="C43" s="101" t="s">
        <v>185</v>
      </c>
      <c r="D43" s="67" t="s">
        <v>190</v>
      </c>
      <c r="E43" s="139">
        <v>1</v>
      </c>
      <c r="F43" s="202" t="s">
        <v>676</v>
      </c>
      <c r="G43" s="140">
        <v>0</v>
      </c>
      <c r="H43" s="140">
        <v>1568.48</v>
      </c>
      <c r="I43" s="140">
        <v>6273.92</v>
      </c>
      <c r="J43" s="141">
        <f t="shared" si="0"/>
        <v>7842.4</v>
      </c>
      <c r="K43" s="142"/>
      <c r="L43" s="142"/>
      <c r="M43" s="142"/>
      <c r="N43" s="142"/>
      <c r="O43" s="142"/>
      <c r="P43" s="142"/>
      <c r="Q43" s="142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4" spans="1:30" s="106" customFormat="1" x14ac:dyDescent="0.2">
      <c r="A44" s="88" t="s">
        <v>236</v>
      </c>
      <c r="B44" s="67" t="s">
        <v>29</v>
      </c>
      <c r="C44" s="58" t="s">
        <v>185</v>
      </c>
      <c r="D44" s="67" t="s">
        <v>190</v>
      </c>
      <c r="E44" s="139">
        <v>1</v>
      </c>
      <c r="F44" s="88" t="s">
        <v>226</v>
      </c>
      <c r="G44" s="140">
        <v>0</v>
      </c>
      <c r="H44" s="140">
        <v>1568.48</v>
      </c>
      <c r="I44" s="140">
        <v>6273.92</v>
      </c>
      <c r="J44" s="141">
        <f t="shared" si="0"/>
        <v>7842.4</v>
      </c>
      <c r="K44" s="142"/>
      <c r="L44" s="142"/>
      <c r="M44" s="142"/>
      <c r="N44" s="142"/>
      <c r="O44" s="142"/>
      <c r="P44" s="142"/>
      <c r="Q44" s="142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</row>
    <row r="45" spans="1:30" s="106" customFormat="1" x14ac:dyDescent="0.2">
      <c r="A45" s="119" t="s">
        <v>242</v>
      </c>
      <c r="B45" s="67" t="s">
        <v>29</v>
      </c>
      <c r="C45" s="101" t="s">
        <v>212</v>
      </c>
      <c r="D45" s="67" t="s">
        <v>190</v>
      </c>
      <c r="E45" s="139">
        <v>1</v>
      </c>
      <c r="F45" s="119" t="s">
        <v>540</v>
      </c>
      <c r="G45" s="140">
        <v>0</v>
      </c>
      <c r="H45" s="140">
        <v>1568.48</v>
      </c>
      <c r="I45" s="140">
        <v>6273.92</v>
      </c>
      <c r="J45" s="141">
        <f t="shared" si="0"/>
        <v>7842.4</v>
      </c>
      <c r="K45" s="142"/>
      <c r="L45" s="142"/>
      <c r="M45" s="142"/>
      <c r="N45" s="142"/>
      <c r="O45" s="142"/>
      <c r="P45" s="142"/>
      <c r="Q45" s="142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</row>
    <row r="46" spans="1:30" x14ac:dyDescent="0.2">
      <c r="A46" s="88" t="s">
        <v>240</v>
      </c>
      <c r="B46" s="67" t="s">
        <v>29</v>
      </c>
      <c r="C46" s="58" t="s">
        <v>213</v>
      </c>
      <c r="D46" s="48" t="s">
        <v>190</v>
      </c>
      <c r="E46" s="135">
        <v>1</v>
      </c>
      <c r="F46" s="81" t="s">
        <v>227</v>
      </c>
      <c r="G46" s="136">
        <v>0</v>
      </c>
      <c r="H46" s="136">
        <v>1568.48</v>
      </c>
      <c r="I46" s="136">
        <v>6273.92</v>
      </c>
      <c r="J46" s="137">
        <f t="shared" si="0"/>
        <v>7842.4</v>
      </c>
      <c r="K46" s="138"/>
      <c r="L46" s="138"/>
      <c r="M46" s="138"/>
      <c r="N46" s="138"/>
      <c r="O46" s="138"/>
      <c r="P46" s="138"/>
      <c r="Q46" s="138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x14ac:dyDescent="0.2">
      <c r="A47" s="88" t="s">
        <v>243</v>
      </c>
      <c r="B47" s="67" t="s">
        <v>29</v>
      </c>
      <c r="C47" s="58" t="s">
        <v>186</v>
      </c>
      <c r="D47" s="48" t="s">
        <v>190</v>
      </c>
      <c r="E47" s="135">
        <v>1</v>
      </c>
      <c r="F47" s="81" t="s">
        <v>228</v>
      </c>
      <c r="G47" s="136">
        <v>0</v>
      </c>
      <c r="H47" s="136">
        <v>1568.48</v>
      </c>
      <c r="I47" s="136">
        <v>6273.92</v>
      </c>
      <c r="J47" s="137">
        <f t="shared" si="0"/>
        <v>7842.4</v>
      </c>
      <c r="K47" s="138"/>
      <c r="L47" s="138"/>
      <c r="M47" s="138"/>
      <c r="N47" s="138"/>
      <c r="O47" s="138"/>
      <c r="P47" s="138"/>
      <c r="Q47" s="138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x14ac:dyDescent="0.2">
      <c r="A48" s="89" t="s">
        <v>192</v>
      </c>
      <c r="B48" s="67" t="s">
        <v>29</v>
      </c>
      <c r="C48" s="68" t="s">
        <v>192</v>
      </c>
      <c r="D48" s="48" t="s">
        <v>192</v>
      </c>
      <c r="E48" s="135">
        <v>1</v>
      </c>
      <c r="F48" s="54" t="s">
        <v>192</v>
      </c>
      <c r="G48" s="136">
        <v>0</v>
      </c>
      <c r="H48" s="136">
        <v>0</v>
      </c>
      <c r="I48" s="136">
        <v>0</v>
      </c>
      <c r="J48" s="137">
        <f t="shared" si="0"/>
        <v>0</v>
      </c>
      <c r="K48" s="138"/>
      <c r="L48" s="138"/>
      <c r="M48" s="138"/>
      <c r="N48" s="138"/>
      <c r="O48" s="138"/>
      <c r="P48" s="138"/>
      <c r="Q48" s="138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x14ac:dyDescent="0.2">
      <c r="A49" s="88" t="s">
        <v>243</v>
      </c>
      <c r="B49" s="67" t="s">
        <v>29</v>
      </c>
      <c r="C49" s="58" t="s">
        <v>186</v>
      </c>
      <c r="D49" s="48" t="s">
        <v>190</v>
      </c>
      <c r="E49" s="135">
        <v>1</v>
      </c>
      <c r="F49" s="81" t="s">
        <v>230</v>
      </c>
      <c r="G49" s="136">
        <v>0</v>
      </c>
      <c r="H49" s="136">
        <v>1568.48</v>
      </c>
      <c r="I49" s="136">
        <v>6273.92</v>
      </c>
      <c r="J49" s="137">
        <f t="shared" si="0"/>
        <v>7842.4</v>
      </c>
      <c r="K49" s="138"/>
      <c r="L49" s="138"/>
      <c r="M49" s="138"/>
      <c r="N49" s="138"/>
      <c r="O49" s="138"/>
      <c r="P49" s="138"/>
      <c r="Q49" s="138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x14ac:dyDescent="0.2">
      <c r="A50" s="61" t="s">
        <v>625</v>
      </c>
      <c r="B50" s="48" t="s">
        <v>29</v>
      </c>
      <c r="C50" s="65" t="s">
        <v>187</v>
      </c>
      <c r="D50" s="48" t="s">
        <v>190</v>
      </c>
      <c r="E50" s="143">
        <v>1</v>
      </c>
      <c r="F50" s="63" t="s">
        <v>310</v>
      </c>
      <c r="G50" s="136">
        <v>0</v>
      </c>
      <c r="H50" s="136">
        <v>1568.48</v>
      </c>
      <c r="I50" s="136">
        <v>6273.92</v>
      </c>
      <c r="J50" s="137">
        <f t="shared" si="0"/>
        <v>7842.4</v>
      </c>
      <c r="K50" s="138"/>
      <c r="L50" s="138"/>
      <c r="M50" s="138"/>
      <c r="N50" s="138"/>
      <c r="O50" s="138"/>
      <c r="P50" s="138"/>
      <c r="Q50" s="138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x14ac:dyDescent="0.2">
      <c r="A51" s="82" t="s">
        <v>572</v>
      </c>
      <c r="B51" s="67" t="s">
        <v>29</v>
      </c>
      <c r="C51" s="83" t="s">
        <v>186</v>
      </c>
      <c r="D51" s="48" t="s">
        <v>190</v>
      </c>
      <c r="E51" s="135">
        <v>1</v>
      </c>
      <c r="F51" s="82" t="s">
        <v>306</v>
      </c>
      <c r="G51" s="136">
        <v>0</v>
      </c>
      <c r="H51" s="136">
        <v>1568.48</v>
      </c>
      <c r="I51" s="136">
        <v>6273.92</v>
      </c>
      <c r="J51" s="137">
        <f t="shared" si="0"/>
        <v>7842.4</v>
      </c>
      <c r="K51" s="138"/>
      <c r="L51" s="138"/>
      <c r="M51" s="138"/>
      <c r="N51" s="138"/>
      <c r="O51" s="138"/>
      <c r="P51" s="138"/>
      <c r="Q51" s="138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x14ac:dyDescent="0.2">
      <c r="A52" s="82" t="s">
        <v>600</v>
      </c>
      <c r="B52" s="67" t="s">
        <v>29</v>
      </c>
      <c r="C52" s="83" t="s">
        <v>186</v>
      </c>
      <c r="D52" s="48" t="s">
        <v>190</v>
      </c>
      <c r="E52" s="135">
        <v>1</v>
      </c>
      <c r="F52" s="82" t="s">
        <v>267</v>
      </c>
      <c r="G52" s="136">
        <v>0</v>
      </c>
      <c r="H52" s="136">
        <v>1568.48</v>
      </c>
      <c r="I52" s="136">
        <v>6273.92</v>
      </c>
      <c r="J52" s="137">
        <f t="shared" si="0"/>
        <v>7842.4</v>
      </c>
      <c r="K52" s="138"/>
      <c r="L52" s="138"/>
      <c r="M52" s="138"/>
      <c r="N52" s="138"/>
      <c r="O52" s="138"/>
      <c r="P52" s="138"/>
      <c r="Q52" s="138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x14ac:dyDescent="0.2">
      <c r="A53" s="82" t="s">
        <v>629</v>
      </c>
      <c r="B53" s="67" t="s">
        <v>29</v>
      </c>
      <c r="C53" s="83" t="s">
        <v>188</v>
      </c>
      <c r="D53" s="48" t="s">
        <v>190</v>
      </c>
      <c r="E53" s="135">
        <v>1</v>
      </c>
      <c r="F53" s="82" t="s">
        <v>628</v>
      </c>
      <c r="G53" s="136">
        <v>0</v>
      </c>
      <c r="H53" s="136">
        <v>1568.48</v>
      </c>
      <c r="I53" s="136">
        <v>6273.92</v>
      </c>
      <c r="J53" s="137">
        <f t="shared" si="0"/>
        <v>7842.4</v>
      </c>
      <c r="K53" s="138"/>
      <c r="L53" s="138"/>
      <c r="M53" s="138"/>
      <c r="N53" s="138"/>
      <c r="O53" s="138"/>
      <c r="P53" s="138"/>
      <c r="Q53" s="138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x14ac:dyDescent="0.2">
      <c r="A54" s="82" t="s">
        <v>635</v>
      </c>
      <c r="B54" s="67" t="s">
        <v>29</v>
      </c>
      <c r="C54" s="83" t="s">
        <v>188</v>
      </c>
      <c r="D54" s="48" t="s">
        <v>190</v>
      </c>
      <c r="E54" s="135">
        <v>1</v>
      </c>
      <c r="F54" s="82" t="s">
        <v>634</v>
      </c>
      <c r="G54" s="136">
        <v>0</v>
      </c>
      <c r="H54" s="136">
        <v>1568.48</v>
      </c>
      <c r="I54" s="136">
        <v>6273.92</v>
      </c>
      <c r="J54" s="137">
        <f t="shared" si="0"/>
        <v>7842.4</v>
      </c>
      <c r="K54" s="138"/>
      <c r="L54" s="138"/>
      <c r="M54" s="138"/>
      <c r="N54" s="138"/>
      <c r="O54" s="138"/>
      <c r="P54" s="138"/>
      <c r="Q54" s="13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82" t="s">
        <v>641</v>
      </c>
      <c r="B55" s="67" t="s">
        <v>29</v>
      </c>
      <c r="C55" s="83" t="s">
        <v>188</v>
      </c>
      <c r="D55" s="48" t="s">
        <v>190</v>
      </c>
      <c r="E55" s="135">
        <v>1</v>
      </c>
      <c r="F55" s="82" t="s">
        <v>640</v>
      </c>
      <c r="G55" s="136">
        <v>0</v>
      </c>
      <c r="H55" s="136">
        <v>1568.48</v>
      </c>
      <c r="I55" s="136">
        <v>6273.92</v>
      </c>
      <c r="J55" s="137">
        <f t="shared" si="0"/>
        <v>7842.4</v>
      </c>
      <c r="K55" s="138"/>
      <c r="L55" s="138"/>
      <c r="M55" s="138"/>
      <c r="N55" s="138"/>
      <c r="O55" s="138"/>
      <c r="P55" s="138"/>
      <c r="Q55" s="13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82" t="s">
        <v>242</v>
      </c>
      <c r="B56" s="67" t="s">
        <v>29</v>
      </c>
      <c r="C56" s="83" t="s">
        <v>185</v>
      </c>
      <c r="D56" s="48" t="s">
        <v>190</v>
      </c>
      <c r="E56" s="135">
        <v>1</v>
      </c>
      <c r="F56" s="82" t="s">
        <v>657</v>
      </c>
      <c r="G56" s="136">
        <v>0</v>
      </c>
      <c r="H56" s="136">
        <v>1568.48</v>
      </c>
      <c r="I56" s="136">
        <v>6273.92</v>
      </c>
      <c r="J56" s="137">
        <f t="shared" si="0"/>
        <v>7842.4</v>
      </c>
      <c r="K56" s="138"/>
      <c r="L56" s="138"/>
      <c r="M56" s="138"/>
      <c r="N56" s="138"/>
      <c r="O56" s="138"/>
      <c r="P56" s="138"/>
      <c r="Q56" s="13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82" t="s">
        <v>242</v>
      </c>
      <c r="B57" s="67" t="s">
        <v>29</v>
      </c>
      <c r="C57" s="83" t="s">
        <v>185</v>
      </c>
      <c r="D57" s="48" t="s">
        <v>190</v>
      </c>
      <c r="E57" s="135">
        <v>1</v>
      </c>
      <c r="F57" s="202" t="s">
        <v>677</v>
      </c>
      <c r="G57" s="136">
        <v>0</v>
      </c>
      <c r="H57" s="136">
        <v>1568.48</v>
      </c>
      <c r="I57" s="136">
        <v>6273.92</v>
      </c>
      <c r="J57" s="137">
        <f t="shared" si="0"/>
        <v>7842.4</v>
      </c>
      <c r="K57" s="138"/>
      <c r="L57" s="138"/>
      <c r="M57" s="138"/>
      <c r="N57" s="138"/>
      <c r="O57" s="138"/>
      <c r="P57" s="138"/>
      <c r="Q57" s="13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82" t="s">
        <v>692</v>
      </c>
      <c r="B58" s="67" t="s">
        <v>29</v>
      </c>
      <c r="C58" s="83" t="s">
        <v>188</v>
      </c>
      <c r="D58" s="48" t="s">
        <v>189</v>
      </c>
      <c r="E58" s="135">
        <v>1</v>
      </c>
      <c r="F58" s="82" t="s">
        <v>690</v>
      </c>
      <c r="G58" s="136">
        <v>0</v>
      </c>
      <c r="H58" s="136">
        <v>0</v>
      </c>
      <c r="I58" s="136">
        <v>6273.92</v>
      </c>
      <c r="J58" s="137">
        <f t="shared" si="0"/>
        <v>6273.92</v>
      </c>
      <c r="K58" s="138"/>
      <c r="L58" s="138"/>
      <c r="M58" s="138"/>
      <c r="N58" s="138"/>
      <c r="O58" s="138"/>
      <c r="P58" s="138"/>
      <c r="Q58" s="13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82" t="s">
        <v>694</v>
      </c>
      <c r="B59" s="67" t="s">
        <v>29</v>
      </c>
      <c r="C59" s="83" t="s">
        <v>188</v>
      </c>
      <c r="D59" s="48" t="s">
        <v>189</v>
      </c>
      <c r="E59" s="135">
        <v>1</v>
      </c>
      <c r="F59" s="82" t="s">
        <v>693</v>
      </c>
      <c r="G59" s="136">
        <v>0</v>
      </c>
      <c r="H59" s="136">
        <v>0</v>
      </c>
      <c r="I59" s="136">
        <v>6273.92</v>
      </c>
      <c r="J59" s="137">
        <f t="shared" si="0"/>
        <v>6273.92</v>
      </c>
      <c r="K59" s="138"/>
      <c r="L59" s="138"/>
      <c r="M59" s="138"/>
      <c r="N59" s="138"/>
      <c r="O59" s="138"/>
      <c r="P59" s="138"/>
      <c r="Q59" s="13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82" t="s">
        <v>703</v>
      </c>
      <c r="B60" s="67" t="s">
        <v>29</v>
      </c>
      <c r="C60" s="83" t="s">
        <v>191</v>
      </c>
      <c r="D60" s="48" t="s">
        <v>190</v>
      </c>
      <c r="E60" s="135">
        <v>1</v>
      </c>
      <c r="F60" s="204" t="s">
        <v>702</v>
      </c>
      <c r="G60" s="136">
        <v>0</v>
      </c>
      <c r="H60" s="136">
        <v>1568.48</v>
      </c>
      <c r="I60" s="136">
        <v>6273.92</v>
      </c>
      <c r="J60" s="137">
        <f t="shared" si="0"/>
        <v>7842.4</v>
      </c>
      <c r="K60" s="138"/>
      <c r="L60" s="138"/>
      <c r="M60" s="138"/>
      <c r="N60" s="138"/>
      <c r="O60" s="138"/>
      <c r="P60" s="138"/>
      <c r="Q60" s="13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54" t="s">
        <v>192</v>
      </c>
      <c r="B61" s="67" t="s">
        <v>29</v>
      </c>
      <c r="C61" s="52" t="s">
        <v>192</v>
      </c>
      <c r="D61" s="48" t="s">
        <v>192</v>
      </c>
      <c r="E61" s="135">
        <v>1</v>
      </c>
      <c r="F61" s="54" t="s">
        <v>192</v>
      </c>
      <c r="G61" s="136">
        <v>0</v>
      </c>
      <c r="H61" s="136">
        <v>0</v>
      </c>
      <c r="I61" s="136">
        <v>0</v>
      </c>
      <c r="J61" s="137">
        <f t="shared" si="0"/>
        <v>0</v>
      </c>
      <c r="K61" s="138"/>
      <c r="L61" s="138"/>
      <c r="M61" s="138"/>
      <c r="N61" s="138"/>
      <c r="O61" s="138"/>
      <c r="P61" s="138"/>
      <c r="Q61" s="13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54" t="s">
        <v>192</v>
      </c>
      <c r="B62" s="67" t="s">
        <v>29</v>
      </c>
      <c r="C62" s="52" t="s">
        <v>192</v>
      </c>
      <c r="D62" s="48" t="s">
        <v>192</v>
      </c>
      <c r="E62" s="135">
        <v>1</v>
      </c>
      <c r="F62" s="54" t="s">
        <v>192</v>
      </c>
      <c r="G62" s="136">
        <v>0</v>
      </c>
      <c r="H62" s="136">
        <v>0</v>
      </c>
      <c r="I62" s="136">
        <v>0</v>
      </c>
      <c r="J62" s="137">
        <f t="shared" si="0"/>
        <v>0</v>
      </c>
      <c r="K62" s="138"/>
      <c r="L62" s="138"/>
      <c r="M62" s="138"/>
      <c r="N62" s="138"/>
      <c r="O62" s="138"/>
      <c r="P62" s="138"/>
      <c r="Q62" s="13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54" t="s">
        <v>192</v>
      </c>
      <c r="B63" s="67" t="s">
        <v>29</v>
      </c>
      <c r="C63" s="52" t="s">
        <v>192</v>
      </c>
      <c r="D63" s="48" t="s">
        <v>192</v>
      </c>
      <c r="E63" s="135">
        <v>1</v>
      </c>
      <c r="F63" s="54" t="s">
        <v>192</v>
      </c>
      <c r="G63" s="136">
        <v>0</v>
      </c>
      <c r="H63" s="136">
        <v>0</v>
      </c>
      <c r="I63" s="136">
        <v>0</v>
      </c>
      <c r="J63" s="137">
        <f t="shared" si="0"/>
        <v>0</v>
      </c>
      <c r="K63" s="138"/>
      <c r="L63" s="138"/>
      <c r="M63" s="138"/>
      <c r="N63" s="138"/>
      <c r="O63" s="138"/>
      <c r="P63" s="138"/>
      <c r="Q63" s="13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54" t="s">
        <v>192</v>
      </c>
      <c r="B64" s="67" t="s">
        <v>29</v>
      </c>
      <c r="C64" s="52" t="s">
        <v>192</v>
      </c>
      <c r="D64" s="48" t="s">
        <v>192</v>
      </c>
      <c r="E64" s="135">
        <v>1</v>
      </c>
      <c r="F64" s="54" t="s">
        <v>192</v>
      </c>
      <c r="G64" s="136">
        <v>0</v>
      </c>
      <c r="H64" s="136">
        <v>0</v>
      </c>
      <c r="I64" s="136">
        <v>0</v>
      </c>
      <c r="J64" s="137">
        <f t="shared" si="0"/>
        <v>0</v>
      </c>
      <c r="K64" s="138"/>
      <c r="L64" s="138"/>
      <c r="M64" s="138"/>
      <c r="N64" s="138"/>
      <c r="O64" s="138"/>
      <c r="P64" s="138"/>
      <c r="Q64" s="138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54" t="s">
        <v>192</v>
      </c>
      <c r="B65" s="67" t="s">
        <v>29</v>
      </c>
      <c r="C65" s="52" t="s">
        <v>192</v>
      </c>
      <c r="D65" s="48" t="s">
        <v>192</v>
      </c>
      <c r="E65" s="135">
        <v>1</v>
      </c>
      <c r="F65" s="54" t="s">
        <v>192</v>
      </c>
      <c r="G65" s="136">
        <v>0</v>
      </c>
      <c r="H65" s="136">
        <v>0</v>
      </c>
      <c r="I65" s="136">
        <v>0</v>
      </c>
      <c r="J65" s="137">
        <f t="shared" si="0"/>
        <v>0</v>
      </c>
      <c r="K65" s="138"/>
      <c r="L65" s="138"/>
      <c r="M65" s="138"/>
      <c r="N65" s="138"/>
      <c r="O65" s="138"/>
      <c r="P65" s="138"/>
      <c r="Q65" s="138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54" t="s">
        <v>192</v>
      </c>
      <c r="B66" s="67" t="s">
        <v>29</v>
      </c>
      <c r="C66" s="52" t="s">
        <v>192</v>
      </c>
      <c r="D66" s="48" t="s">
        <v>192</v>
      </c>
      <c r="E66" s="135">
        <v>1</v>
      </c>
      <c r="F66" s="54" t="s">
        <v>192</v>
      </c>
      <c r="G66" s="136">
        <v>0</v>
      </c>
      <c r="H66" s="136">
        <v>0</v>
      </c>
      <c r="I66" s="136">
        <v>0</v>
      </c>
      <c r="J66" s="137">
        <f t="shared" si="0"/>
        <v>0</v>
      </c>
      <c r="K66" s="138"/>
      <c r="L66" s="138"/>
      <c r="M66" s="138"/>
      <c r="N66" s="138"/>
      <c r="O66" s="138"/>
      <c r="P66" s="138"/>
      <c r="Q66" s="138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A67" s="54" t="s">
        <v>192</v>
      </c>
      <c r="B67" s="67" t="s">
        <v>29</v>
      </c>
      <c r="C67" s="52" t="s">
        <v>192</v>
      </c>
      <c r="D67" s="48" t="s">
        <v>192</v>
      </c>
      <c r="E67" s="135">
        <v>1</v>
      </c>
      <c r="F67" s="54" t="s">
        <v>192</v>
      </c>
      <c r="G67" s="136">
        <v>0</v>
      </c>
      <c r="H67" s="136">
        <v>0</v>
      </c>
      <c r="I67" s="136">
        <v>0</v>
      </c>
      <c r="J67" s="137">
        <f t="shared" si="0"/>
        <v>0</v>
      </c>
      <c r="K67" s="138"/>
      <c r="L67" s="138"/>
      <c r="M67" s="138"/>
      <c r="N67" s="138"/>
      <c r="O67" s="138"/>
      <c r="P67" s="138"/>
      <c r="Q67" s="138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A68" s="54" t="s">
        <v>192</v>
      </c>
      <c r="B68" s="67" t="s">
        <v>29</v>
      </c>
      <c r="C68" s="52" t="s">
        <v>192</v>
      </c>
      <c r="D68" s="48" t="s">
        <v>192</v>
      </c>
      <c r="E68" s="135">
        <v>1</v>
      </c>
      <c r="F68" s="54" t="s">
        <v>192</v>
      </c>
      <c r="G68" s="136">
        <v>0</v>
      </c>
      <c r="H68" s="136">
        <v>0</v>
      </c>
      <c r="I68" s="136">
        <v>0</v>
      </c>
      <c r="J68" s="137">
        <f t="shared" si="0"/>
        <v>0</v>
      </c>
      <c r="K68" s="138"/>
      <c r="L68" s="138"/>
      <c r="M68" s="138"/>
      <c r="N68" s="138"/>
      <c r="O68" s="138"/>
      <c r="P68" s="138"/>
      <c r="Q68" s="13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54" t="s">
        <v>192</v>
      </c>
      <c r="B69" s="67" t="s">
        <v>29</v>
      </c>
      <c r="C69" s="52" t="s">
        <v>192</v>
      </c>
      <c r="D69" s="48" t="s">
        <v>192</v>
      </c>
      <c r="E69" s="135">
        <v>1</v>
      </c>
      <c r="F69" s="54" t="s">
        <v>192</v>
      </c>
      <c r="G69" s="136">
        <v>0</v>
      </c>
      <c r="H69" s="136">
        <v>0</v>
      </c>
      <c r="I69" s="136">
        <v>0</v>
      </c>
      <c r="J69" s="137">
        <f t="shared" si="0"/>
        <v>0</v>
      </c>
      <c r="K69" s="138"/>
      <c r="L69" s="138"/>
      <c r="M69" s="138"/>
      <c r="N69" s="138"/>
      <c r="O69" s="138"/>
      <c r="P69" s="138"/>
      <c r="Q69" s="138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61" t="s">
        <v>205</v>
      </c>
      <c r="B70" s="67" t="s">
        <v>31</v>
      </c>
      <c r="C70" s="101" t="s">
        <v>185</v>
      </c>
      <c r="D70" s="48" t="s">
        <v>190</v>
      </c>
      <c r="E70" s="135">
        <v>1</v>
      </c>
      <c r="F70" s="82" t="s">
        <v>560</v>
      </c>
      <c r="G70" s="136">
        <v>0</v>
      </c>
      <c r="H70" s="136">
        <v>1441.31</v>
      </c>
      <c r="I70" s="136">
        <v>5765.22</v>
      </c>
      <c r="J70" s="137">
        <f t="shared" si="0"/>
        <v>7206.5300000000007</v>
      </c>
      <c r="K70" s="138"/>
      <c r="L70" s="138"/>
      <c r="M70" s="138"/>
      <c r="N70" s="138"/>
      <c r="O70" s="138"/>
      <c r="P70" s="138"/>
      <c r="Q70" s="138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81" t="s">
        <v>205</v>
      </c>
      <c r="B71" s="48" t="s">
        <v>31</v>
      </c>
      <c r="C71" s="48" t="s">
        <v>191</v>
      </c>
      <c r="D71" s="48" t="s">
        <v>190</v>
      </c>
      <c r="E71" s="135">
        <v>1</v>
      </c>
      <c r="F71" s="81" t="s">
        <v>606</v>
      </c>
      <c r="G71" s="136">
        <v>0</v>
      </c>
      <c r="H71" s="136">
        <v>1441.31</v>
      </c>
      <c r="I71" s="136">
        <v>5765.22</v>
      </c>
      <c r="J71" s="137">
        <f t="shared" si="0"/>
        <v>7206.5300000000007</v>
      </c>
      <c r="K71" s="138"/>
      <c r="L71" s="138"/>
      <c r="M71" s="138"/>
      <c r="N71" s="138"/>
      <c r="O71" s="138"/>
      <c r="P71" s="138"/>
      <c r="Q71" s="138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A72" s="121" t="s">
        <v>205</v>
      </c>
      <c r="B72" s="145" t="s">
        <v>31</v>
      </c>
      <c r="C72" s="145" t="s">
        <v>186</v>
      </c>
      <c r="D72" s="145" t="s">
        <v>190</v>
      </c>
      <c r="E72" s="186">
        <v>1</v>
      </c>
      <c r="F72" s="120" t="s">
        <v>220</v>
      </c>
      <c r="G72" s="147">
        <v>0</v>
      </c>
      <c r="H72" s="147">
        <v>1441.31</v>
      </c>
      <c r="I72" s="147">
        <v>5765.22</v>
      </c>
      <c r="J72" s="148">
        <f t="shared" ref="J72:J135" si="1">SUM(G72:I72)</f>
        <v>7206.5300000000007</v>
      </c>
      <c r="K72" s="149"/>
      <c r="L72" s="149"/>
      <c r="M72" s="149"/>
      <c r="N72" s="149"/>
      <c r="O72" s="149"/>
      <c r="P72" s="149"/>
      <c r="Q72" s="14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</row>
    <row r="73" spans="1:30" ht="15.75" customHeight="1" x14ac:dyDescent="0.2">
      <c r="A73" s="110" t="s">
        <v>205</v>
      </c>
      <c r="B73" s="67" t="s">
        <v>31</v>
      </c>
      <c r="C73" s="67" t="s">
        <v>186</v>
      </c>
      <c r="D73" s="67" t="s">
        <v>190</v>
      </c>
      <c r="E73" s="139">
        <v>1</v>
      </c>
      <c r="F73" s="88" t="s">
        <v>264</v>
      </c>
      <c r="G73" s="140">
        <v>0</v>
      </c>
      <c r="H73" s="140">
        <v>1441.31</v>
      </c>
      <c r="I73" s="140">
        <v>5765.22</v>
      </c>
      <c r="J73" s="141">
        <f t="shared" si="1"/>
        <v>7206.5300000000007</v>
      </c>
      <c r="K73" s="142"/>
      <c r="L73" s="142"/>
      <c r="M73" s="142"/>
      <c r="N73" s="142"/>
      <c r="O73" s="142"/>
      <c r="P73" s="142"/>
      <c r="Q73" s="142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</row>
    <row r="74" spans="1:30" x14ac:dyDescent="0.2">
      <c r="A74" s="61" t="s">
        <v>205</v>
      </c>
      <c r="B74" s="48" t="s">
        <v>31</v>
      </c>
      <c r="C74" s="48" t="s">
        <v>186</v>
      </c>
      <c r="D74" s="48" t="s">
        <v>190</v>
      </c>
      <c r="E74" s="135">
        <v>1</v>
      </c>
      <c r="F74" s="81" t="s">
        <v>269</v>
      </c>
      <c r="G74" s="136">
        <v>0</v>
      </c>
      <c r="H74" s="136">
        <v>1441.31</v>
      </c>
      <c r="I74" s="136">
        <v>5765.22</v>
      </c>
      <c r="J74" s="137">
        <f t="shared" si="1"/>
        <v>7206.5300000000007</v>
      </c>
      <c r="K74" s="138"/>
      <c r="L74" s="138"/>
      <c r="M74" s="138"/>
      <c r="N74" s="138"/>
      <c r="O74" s="138"/>
      <c r="P74" s="138"/>
      <c r="Q74" s="13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x14ac:dyDescent="0.2">
      <c r="A75" s="61" t="s">
        <v>299</v>
      </c>
      <c r="B75" s="48" t="s">
        <v>31</v>
      </c>
      <c r="C75" s="48" t="s">
        <v>187</v>
      </c>
      <c r="D75" s="48" t="s">
        <v>190</v>
      </c>
      <c r="E75" s="143">
        <v>1</v>
      </c>
      <c r="F75" s="81" t="s">
        <v>288</v>
      </c>
      <c r="G75" s="136">
        <v>0</v>
      </c>
      <c r="H75" s="136">
        <v>1441.31</v>
      </c>
      <c r="I75" s="136">
        <v>5765.22</v>
      </c>
      <c r="J75" s="137">
        <f t="shared" si="1"/>
        <v>7206.5300000000007</v>
      </c>
      <c r="K75" s="138"/>
      <c r="L75" s="138"/>
      <c r="M75" s="138"/>
      <c r="N75" s="138"/>
      <c r="O75" s="138"/>
      <c r="P75" s="138"/>
      <c r="Q75" s="138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x14ac:dyDescent="0.2">
      <c r="A76" s="110" t="s">
        <v>205</v>
      </c>
      <c r="B76" s="67" t="s">
        <v>31</v>
      </c>
      <c r="C76" s="67" t="s">
        <v>186</v>
      </c>
      <c r="D76" s="67" t="s">
        <v>190</v>
      </c>
      <c r="E76" s="144">
        <v>1</v>
      </c>
      <c r="F76" s="88" t="s">
        <v>265</v>
      </c>
      <c r="G76" s="140">
        <v>0</v>
      </c>
      <c r="H76" s="140">
        <v>1441.31</v>
      </c>
      <c r="I76" s="140">
        <v>5765.22</v>
      </c>
      <c r="J76" s="141">
        <f t="shared" si="1"/>
        <v>7206.5300000000007</v>
      </c>
      <c r="K76" s="142"/>
      <c r="L76" s="142"/>
      <c r="M76" s="142"/>
      <c r="N76" s="142"/>
      <c r="O76" s="142"/>
      <c r="P76" s="142"/>
      <c r="Q76" s="142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</row>
    <row r="77" spans="1:30" x14ac:dyDescent="0.2">
      <c r="A77" s="82" t="s">
        <v>205</v>
      </c>
      <c r="B77" s="48" t="s">
        <v>31</v>
      </c>
      <c r="C77" s="83" t="s">
        <v>191</v>
      </c>
      <c r="D77" s="48" t="s">
        <v>190</v>
      </c>
      <c r="E77" s="143">
        <v>1</v>
      </c>
      <c r="F77" s="82" t="s">
        <v>343</v>
      </c>
      <c r="G77" s="136">
        <v>0</v>
      </c>
      <c r="H77" s="136">
        <v>1441.31</v>
      </c>
      <c r="I77" s="136">
        <v>5765.22</v>
      </c>
      <c r="J77" s="137">
        <f t="shared" si="1"/>
        <v>7206.5300000000007</v>
      </c>
      <c r="K77" s="138"/>
      <c r="L77" s="138"/>
      <c r="M77" s="138"/>
      <c r="N77" s="138"/>
      <c r="O77" s="138"/>
      <c r="P77" s="138"/>
      <c r="Q77" s="138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61" t="s">
        <v>205</v>
      </c>
      <c r="B78" s="48" t="s">
        <v>31</v>
      </c>
      <c r="C78" s="48" t="s">
        <v>185</v>
      </c>
      <c r="D78" s="48" t="s">
        <v>190</v>
      </c>
      <c r="E78" s="143">
        <v>1</v>
      </c>
      <c r="F78" s="81" t="s">
        <v>283</v>
      </c>
      <c r="G78" s="136">
        <v>0</v>
      </c>
      <c r="H78" s="136">
        <v>1441.31</v>
      </c>
      <c r="I78" s="136">
        <v>5765.22</v>
      </c>
      <c r="J78" s="137">
        <f t="shared" si="1"/>
        <v>7206.5300000000007</v>
      </c>
      <c r="K78" s="138"/>
      <c r="L78" s="138"/>
      <c r="M78" s="138"/>
      <c r="N78" s="138"/>
      <c r="O78" s="138"/>
      <c r="P78" s="138"/>
      <c r="Q78" s="138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107" t="s">
        <v>205</v>
      </c>
      <c r="B79" s="67" t="s">
        <v>31</v>
      </c>
      <c r="C79" s="101" t="s">
        <v>212</v>
      </c>
      <c r="D79" s="67" t="s">
        <v>190</v>
      </c>
      <c r="E79" s="144">
        <v>1</v>
      </c>
      <c r="F79" s="119" t="s">
        <v>548</v>
      </c>
      <c r="G79" s="140">
        <v>0</v>
      </c>
      <c r="H79" s="140">
        <v>1441.31</v>
      </c>
      <c r="I79" s="140">
        <v>5765.22</v>
      </c>
      <c r="J79" s="141">
        <f t="shared" si="1"/>
        <v>7206.5300000000007</v>
      </c>
      <c r="K79" s="142"/>
      <c r="L79" s="142"/>
      <c r="M79" s="142"/>
      <c r="N79" s="142"/>
      <c r="O79" s="142"/>
      <c r="P79" s="142"/>
      <c r="Q79" s="142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</row>
    <row r="80" spans="1:30" x14ac:dyDescent="0.2">
      <c r="A80" s="107" t="s">
        <v>205</v>
      </c>
      <c r="B80" s="67" t="s">
        <v>31</v>
      </c>
      <c r="C80" s="101" t="s">
        <v>186</v>
      </c>
      <c r="D80" s="67" t="s">
        <v>190</v>
      </c>
      <c r="E80" s="144">
        <v>1</v>
      </c>
      <c r="F80" s="119" t="s">
        <v>573</v>
      </c>
      <c r="G80" s="140">
        <v>0</v>
      </c>
      <c r="H80" s="140">
        <v>1441.31</v>
      </c>
      <c r="I80" s="140">
        <v>5765.22</v>
      </c>
      <c r="J80" s="141">
        <f t="shared" si="1"/>
        <v>7206.5300000000007</v>
      </c>
      <c r="K80" s="142"/>
      <c r="L80" s="142"/>
      <c r="M80" s="142"/>
      <c r="N80" s="142"/>
      <c r="O80" s="142"/>
      <c r="P80" s="142"/>
      <c r="Q80" s="142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</row>
    <row r="81" spans="1:30" x14ac:dyDescent="0.2">
      <c r="A81" s="126" t="s">
        <v>205</v>
      </c>
      <c r="B81" s="48" t="s">
        <v>31</v>
      </c>
      <c r="C81" s="101" t="s">
        <v>212</v>
      </c>
      <c r="D81" s="48" t="s">
        <v>190</v>
      </c>
      <c r="E81" s="143">
        <v>1</v>
      </c>
      <c r="F81" s="82" t="s">
        <v>601</v>
      </c>
      <c r="G81" s="136">
        <v>0</v>
      </c>
      <c r="H81" s="136">
        <v>1441.31</v>
      </c>
      <c r="I81" s="136">
        <v>5765.22</v>
      </c>
      <c r="J81" s="137">
        <f t="shared" si="1"/>
        <v>7206.5300000000007</v>
      </c>
      <c r="K81" s="138"/>
      <c r="L81" s="138"/>
      <c r="M81" s="138"/>
      <c r="N81" s="138"/>
      <c r="O81" s="138"/>
      <c r="P81" s="138"/>
      <c r="Q81" s="138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107" t="s">
        <v>205</v>
      </c>
      <c r="B82" s="67" t="s">
        <v>31</v>
      </c>
      <c r="C82" s="101" t="s">
        <v>186</v>
      </c>
      <c r="D82" s="67" t="s">
        <v>190</v>
      </c>
      <c r="E82" s="144">
        <v>1</v>
      </c>
      <c r="F82" s="119" t="s">
        <v>568</v>
      </c>
      <c r="G82" s="140">
        <v>0</v>
      </c>
      <c r="H82" s="140">
        <v>1441.31</v>
      </c>
      <c r="I82" s="140">
        <v>5765.22</v>
      </c>
      <c r="J82" s="141">
        <f t="shared" si="1"/>
        <v>7206.5300000000007</v>
      </c>
      <c r="K82" s="142"/>
      <c r="L82" s="142"/>
      <c r="M82" s="142"/>
      <c r="N82" s="142"/>
      <c r="O82" s="142"/>
      <c r="P82" s="142"/>
      <c r="Q82" s="142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</row>
    <row r="83" spans="1:30" x14ac:dyDescent="0.2">
      <c r="A83" s="107" t="s">
        <v>205</v>
      </c>
      <c r="B83" s="67" t="s">
        <v>31</v>
      </c>
      <c r="C83" s="101" t="s">
        <v>188</v>
      </c>
      <c r="D83" s="67" t="s">
        <v>190</v>
      </c>
      <c r="E83" s="144">
        <v>1</v>
      </c>
      <c r="F83" s="119" t="s">
        <v>322</v>
      </c>
      <c r="G83" s="140">
        <v>0</v>
      </c>
      <c r="H83" s="140">
        <v>1441.31</v>
      </c>
      <c r="I83" s="140">
        <v>5765.22</v>
      </c>
      <c r="J83" s="141">
        <f t="shared" si="1"/>
        <v>7206.5300000000007</v>
      </c>
      <c r="K83" s="142"/>
      <c r="L83" s="142"/>
      <c r="M83" s="142"/>
      <c r="N83" s="142"/>
      <c r="O83" s="142"/>
      <c r="P83" s="142"/>
      <c r="Q83" s="142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</row>
    <row r="84" spans="1:30" s="106" customFormat="1" x14ac:dyDescent="0.2">
      <c r="A84" s="107" t="s">
        <v>205</v>
      </c>
      <c r="B84" s="67" t="s">
        <v>31</v>
      </c>
      <c r="C84" s="101" t="s">
        <v>187</v>
      </c>
      <c r="D84" s="67" t="s">
        <v>190</v>
      </c>
      <c r="E84" s="144">
        <v>1</v>
      </c>
      <c r="F84" s="200" t="s">
        <v>665</v>
      </c>
      <c r="G84" s="140">
        <v>0</v>
      </c>
      <c r="H84" s="140">
        <v>1441.31</v>
      </c>
      <c r="I84" s="140">
        <v>5765.22</v>
      </c>
      <c r="J84" s="141">
        <f t="shared" si="1"/>
        <v>7206.5300000000007</v>
      </c>
      <c r="K84" s="142"/>
      <c r="L84" s="142"/>
      <c r="M84" s="142"/>
      <c r="N84" s="142"/>
      <c r="O84" s="142"/>
      <c r="P84" s="142"/>
      <c r="Q84" s="142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</row>
    <row r="85" spans="1:30" s="106" customFormat="1" x14ac:dyDescent="0.2">
      <c r="A85" s="110" t="s">
        <v>205</v>
      </c>
      <c r="B85" s="67" t="s">
        <v>31</v>
      </c>
      <c r="C85" s="67" t="s">
        <v>185</v>
      </c>
      <c r="D85" s="67" t="s">
        <v>190</v>
      </c>
      <c r="E85" s="144">
        <v>1</v>
      </c>
      <c r="F85" s="88" t="s">
        <v>262</v>
      </c>
      <c r="G85" s="140">
        <v>0</v>
      </c>
      <c r="H85" s="140">
        <v>1441.31</v>
      </c>
      <c r="I85" s="140">
        <v>5765.22</v>
      </c>
      <c r="J85" s="141">
        <f t="shared" si="1"/>
        <v>7206.5300000000007</v>
      </c>
      <c r="K85" s="142"/>
      <c r="L85" s="142"/>
      <c r="M85" s="142"/>
      <c r="N85" s="142"/>
      <c r="O85" s="142"/>
      <c r="P85" s="142"/>
      <c r="Q85" s="142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</row>
    <row r="86" spans="1:30" s="106" customFormat="1" x14ac:dyDescent="0.2">
      <c r="A86" s="107" t="s">
        <v>205</v>
      </c>
      <c r="B86" s="67" t="s">
        <v>31</v>
      </c>
      <c r="C86" s="101" t="s">
        <v>185</v>
      </c>
      <c r="D86" s="67" t="s">
        <v>190</v>
      </c>
      <c r="E86" s="144">
        <v>1</v>
      </c>
      <c r="F86" s="119" t="s">
        <v>653</v>
      </c>
      <c r="G86" s="140">
        <v>0</v>
      </c>
      <c r="H86" s="136">
        <v>1441.31</v>
      </c>
      <c r="I86" s="136">
        <v>5765.22</v>
      </c>
      <c r="J86" s="141">
        <f t="shared" si="1"/>
        <v>7206.5300000000007</v>
      </c>
      <c r="K86" s="142"/>
      <c r="L86" s="142"/>
      <c r="M86" s="142"/>
      <c r="N86" s="142"/>
      <c r="O86" s="142"/>
      <c r="P86" s="142"/>
      <c r="Q86" s="142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</row>
    <row r="87" spans="1:30" s="106" customFormat="1" x14ac:dyDescent="0.2">
      <c r="A87" s="61" t="s">
        <v>205</v>
      </c>
      <c r="B87" s="48" t="s">
        <v>31</v>
      </c>
      <c r="C87" s="58" t="s">
        <v>257</v>
      </c>
      <c r="D87" s="48" t="s">
        <v>190</v>
      </c>
      <c r="E87" s="143">
        <v>1</v>
      </c>
      <c r="F87" s="81" t="s">
        <v>255</v>
      </c>
      <c r="G87" s="136">
        <v>0</v>
      </c>
      <c r="H87" s="136">
        <v>1441.31</v>
      </c>
      <c r="I87" s="136">
        <v>5765.22</v>
      </c>
      <c r="J87" s="137">
        <f t="shared" si="1"/>
        <v>7206.5300000000007</v>
      </c>
      <c r="K87" s="138"/>
      <c r="L87" s="138"/>
      <c r="M87" s="138"/>
      <c r="N87" s="138"/>
      <c r="O87" s="138"/>
      <c r="P87" s="138"/>
      <c r="Q87" s="138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s="106" customFormat="1" x14ac:dyDescent="0.2">
      <c r="A88" s="107" t="s">
        <v>205</v>
      </c>
      <c r="B88" s="67" t="s">
        <v>31</v>
      </c>
      <c r="C88" s="101" t="s">
        <v>212</v>
      </c>
      <c r="D88" s="67" t="s">
        <v>190</v>
      </c>
      <c r="E88" s="144">
        <v>1</v>
      </c>
      <c r="F88" s="119" t="s">
        <v>537</v>
      </c>
      <c r="G88" s="140">
        <v>0</v>
      </c>
      <c r="H88" s="140">
        <v>1441.31</v>
      </c>
      <c r="I88" s="140">
        <v>5765.22</v>
      </c>
      <c r="J88" s="141">
        <f t="shared" si="1"/>
        <v>7206.5300000000007</v>
      </c>
      <c r="K88" s="142"/>
      <c r="L88" s="142"/>
      <c r="M88" s="142"/>
      <c r="N88" s="142"/>
      <c r="O88" s="142"/>
      <c r="P88" s="142"/>
      <c r="Q88" s="142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</row>
    <row r="89" spans="1:30" s="106" customFormat="1" x14ac:dyDescent="0.2">
      <c r="A89" s="61" t="s">
        <v>205</v>
      </c>
      <c r="B89" s="48" t="s">
        <v>31</v>
      </c>
      <c r="C89" s="48" t="s">
        <v>186</v>
      </c>
      <c r="D89" s="48" t="s">
        <v>190</v>
      </c>
      <c r="E89" s="143">
        <v>1</v>
      </c>
      <c r="F89" s="81" t="s">
        <v>272</v>
      </c>
      <c r="G89" s="136">
        <v>0</v>
      </c>
      <c r="H89" s="136">
        <v>1441.31</v>
      </c>
      <c r="I89" s="136">
        <v>5765.22</v>
      </c>
      <c r="J89" s="137">
        <f t="shared" si="1"/>
        <v>7206.5300000000007</v>
      </c>
      <c r="K89" s="138"/>
      <c r="L89" s="138"/>
      <c r="M89" s="138"/>
      <c r="N89" s="138"/>
      <c r="O89" s="138"/>
      <c r="P89" s="138"/>
      <c r="Q89" s="138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s="106" customFormat="1" x14ac:dyDescent="0.2">
      <c r="A90" s="61" t="s">
        <v>205</v>
      </c>
      <c r="B90" s="48" t="s">
        <v>31</v>
      </c>
      <c r="C90" s="179" t="s">
        <v>186</v>
      </c>
      <c r="D90" s="48" t="s">
        <v>190</v>
      </c>
      <c r="E90" s="143">
        <v>1</v>
      </c>
      <c r="F90" s="187" t="s">
        <v>313</v>
      </c>
      <c r="G90" s="136">
        <v>0</v>
      </c>
      <c r="H90" s="136">
        <v>1441.31</v>
      </c>
      <c r="I90" s="136">
        <v>5765.22</v>
      </c>
      <c r="J90" s="137">
        <f t="shared" si="1"/>
        <v>7206.5300000000007</v>
      </c>
      <c r="K90" s="138"/>
      <c r="L90" s="138"/>
      <c r="M90" s="138"/>
      <c r="N90" s="138"/>
      <c r="O90" s="138"/>
      <c r="P90" s="138"/>
      <c r="Q90" s="138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s="106" customFormat="1" x14ac:dyDescent="0.2">
      <c r="A91" s="126" t="s">
        <v>205</v>
      </c>
      <c r="B91" s="48" t="s">
        <v>31</v>
      </c>
      <c r="C91" s="182" t="s">
        <v>191</v>
      </c>
      <c r="D91" s="48" t="s">
        <v>190</v>
      </c>
      <c r="E91" s="143">
        <v>1</v>
      </c>
      <c r="F91" s="190" t="s">
        <v>341</v>
      </c>
      <c r="G91" s="136">
        <v>0</v>
      </c>
      <c r="H91" s="136">
        <v>1441.31</v>
      </c>
      <c r="I91" s="136">
        <v>5765.22</v>
      </c>
      <c r="J91" s="137">
        <f t="shared" si="1"/>
        <v>7206.5300000000007</v>
      </c>
      <c r="K91" s="138"/>
      <c r="L91" s="138"/>
      <c r="M91" s="138"/>
      <c r="N91" s="138"/>
      <c r="O91" s="138"/>
      <c r="P91" s="138"/>
      <c r="Q91" s="138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s="106" customFormat="1" x14ac:dyDescent="0.2">
      <c r="A92" s="119" t="s">
        <v>205</v>
      </c>
      <c r="B92" s="67" t="s">
        <v>31</v>
      </c>
      <c r="C92" s="101" t="s">
        <v>185</v>
      </c>
      <c r="D92" s="67" t="s">
        <v>190</v>
      </c>
      <c r="E92" s="144">
        <v>1</v>
      </c>
      <c r="F92" s="119" t="s">
        <v>658</v>
      </c>
      <c r="G92" s="140">
        <v>0</v>
      </c>
      <c r="H92" s="136">
        <v>1441.31</v>
      </c>
      <c r="I92" s="136">
        <v>5765.22</v>
      </c>
      <c r="J92" s="141">
        <f t="shared" si="1"/>
        <v>7206.5300000000007</v>
      </c>
      <c r="K92" s="142"/>
      <c r="L92" s="142"/>
      <c r="M92" s="142"/>
      <c r="N92" s="142"/>
      <c r="O92" s="142"/>
      <c r="P92" s="142"/>
      <c r="Q92" s="142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</row>
    <row r="93" spans="1:30" s="106" customFormat="1" x14ac:dyDescent="0.2">
      <c r="A93" s="107" t="s">
        <v>205</v>
      </c>
      <c r="B93" s="67" t="s">
        <v>31</v>
      </c>
      <c r="C93" s="101" t="s">
        <v>212</v>
      </c>
      <c r="D93" s="67" t="s">
        <v>190</v>
      </c>
      <c r="E93" s="144">
        <v>1</v>
      </c>
      <c r="F93" s="119" t="s">
        <v>627</v>
      </c>
      <c r="G93" s="140">
        <v>0</v>
      </c>
      <c r="H93" s="140">
        <v>1441.31</v>
      </c>
      <c r="I93" s="140">
        <v>5765.22</v>
      </c>
      <c r="J93" s="141">
        <f t="shared" si="1"/>
        <v>7206.5300000000007</v>
      </c>
      <c r="K93" s="142"/>
      <c r="L93" s="142"/>
      <c r="M93" s="142"/>
      <c r="N93" s="142"/>
      <c r="O93" s="142"/>
      <c r="P93" s="142"/>
      <c r="Q93" s="142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</row>
    <row r="94" spans="1:30" s="106" customFormat="1" x14ac:dyDescent="0.2">
      <c r="A94" s="107" t="s">
        <v>205</v>
      </c>
      <c r="B94" s="67" t="s">
        <v>31</v>
      </c>
      <c r="C94" s="101" t="s">
        <v>186</v>
      </c>
      <c r="D94" s="67" t="s">
        <v>190</v>
      </c>
      <c r="E94" s="144">
        <v>1</v>
      </c>
      <c r="F94" s="119" t="s">
        <v>554</v>
      </c>
      <c r="G94" s="140">
        <v>0</v>
      </c>
      <c r="H94" s="140">
        <v>1441.31</v>
      </c>
      <c r="I94" s="140">
        <v>5765.22</v>
      </c>
      <c r="J94" s="141">
        <f t="shared" si="1"/>
        <v>7206.5300000000007</v>
      </c>
      <c r="K94" s="142"/>
      <c r="L94" s="142"/>
      <c r="M94" s="142"/>
      <c r="N94" s="142"/>
      <c r="O94" s="142"/>
      <c r="P94" s="142"/>
      <c r="Q94" s="142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</row>
    <row r="95" spans="1:30" s="106" customFormat="1" x14ac:dyDescent="0.2">
      <c r="A95" s="61" t="s">
        <v>205</v>
      </c>
      <c r="B95" s="48" t="s">
        <v>31</v>
      </c>
      <c r="C95" s="48" t="s">
        <v>186</v>
      </c>
      <c r="D95" s="48" t="s">
        <v>190</v>
      </c>
      <c r="E95" s="143">
        <v>1</v>
      </c>
      <c r="F95" s="81" t="s">
        <v>300</v>
      </c>
      <c r="G95" s="136">
        <v>0</v>
      </c>
      <c r="H95" s="136">
        <v>1441.31</v>
      </c>
      <c r="I95" s="136">
        <v>5765.22</v>
      </c>
      <c r="J95" s="137">
        <f t="shared" si="1"/>
        <v>7206.5300000000007</v>
      </c>
      <c r="K95" s="138"/>
      <c r="L95" s="138"/>
      <c r="M95" s="138"/>
      <c r="N95" s="138"/>
      <c r="O95" s="138"/>
      <c r="P95" s="138"/>
      <c r="Q95" s="138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s="106" customFormat="1" x14ac:dyDescent="0.2">
      <c r="A96" s="88" t="s">
        <v>249</v>
      </c>
      <c r="B96" s="67" t="s">
        <v>31</v>
      </c>
      <c r="C96" s="58" t="s">
        <v>212</v>
      </c>
      <c r="D96" s="48" t="s">
        <v>190</v>
      </c>
      <c r="E96" s="143">
        <v>1</v>
      </c>
      <c r="F96" s="81" t="s">
        <v>245</v>
      </c>
      <c r="G96" s="136">
        <v>0</v>
      </c>
      <c r="H96" s="136">
        <v>1441.31</v>
      </c>
      <c r="I96" s="136">
        <v>5765.22</v>
      </c>
      <c r="J96" s="137">
        <f t="shared" si="1"/>
        <v>7206.5300000000007</v>
      </c>
      <c r="K96" s="138"/>
      <c r="L96" s="138"/>
      <c r="M96" s="138"/>
      <c r="N96" s="138"/>
      <c r="O96" s="138"/>
      <c r="P96" s="138"/>
      <c r="Q96" s="138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s="106" customFormat="1" x14ac:dyDescent="0.2">
      <c r="A97" s="61" t="s">
        <v>277</v>
      </c>
      <c r="B97" s="48" t="s">
        <v>31</v>
      </c>
      <c r="C97" s="48" t="s">
        <v>186</v>
      </c>
      <c r="D97" s="48" t="s">
        <v>190</v>
      </c>
      <c r="E97" s="143">
        <v>1</v>
      </c>
      <c r="F97" s="81" t="s">
        <v>273</v>
      </c>
      <c r="G97" s="136">
        <v>0</v>
      </c>
      <c r="H97" s="136">
        <v>1441.31</v>
      </c>
      <c r="I97" s="136">
        <v>5765.22</v>
      </c>
      <c r="J97" s="137">
        <f t="shared" si="1"/>
        <v>7206.5300000000007</v>
      </c>
      <c r="K97" s="138"/>
      <c r="L97" s="138"/>
      <c r="M97" s="138"/>
      <c r="N97" s="138"/>
      <c r="O97" s="138"/>
      <c r="P97" s="138"/>
      <c r="Q97" s="138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s="106" customFormat="1" x14ac:dyDescent="0.2">
      <c r="A98" s="126" t="s">
        <v>205</v>
      </c>
      <c r="B98" s="48" t="s">
        <v>31</v>
      </c>
      <c r="C98" s="83" t="s">
        <v>186</v>
      </c>
      <c r="D98" s="48" t="s">
        <v>190</v>
      </c>
      <c r="E98" s="143">
        <v>1</v>
      </c>
      <c r="F98" s="82" t="s">
        <v>564</v>
      </c>
      <c r="G98" s="136">
        <v>0</v>
      </c>
      <c r="H98" s="136">
        <v>1441.31</v>
      </c>
      <c r="I98" s="136">
        <v>5765.22</v>
      </c>
      <c r="J98" s="137">
        <f t="shared" si="1"/>
        <v>7206.5300000000007</v>
      </c>
      <c r="K98" s="138"/>
      <c r="L98" s="138"/>
      <c r="M98" s="138"/>
      <c r="N98" s="138"/>
      <c r="O98" s="138"/>
      <c r="P98" s="138"/>
      <c r="Q98" s="138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s="106" customFormat="1" x14ac:dyDescent="0.2">
      <c r="A99" s="119" t="s">
        <v>205</v>
      </c>
      <c r="B99" s="67" t="s">
        <v>31</v>
      </c>
      <c r="C99" s="101" t="s">
        <v>186</v>
      </c>
      <c r="D99" s="67" t="s">
        <v>190</v>
      </c>
      <c r="E99" s="144">
        <v>1</v>
      </c>
      <c r="F99" s="119" t="s">
        <v>551</v>
      </c>
      <c r="G99" s="140">
        <v>0</v>
      </c>
      <c r="H99" s="140">
        <v>1441.31</v>
      </c>
      <c r="I99" s="140">
        <v>5765.22</v>
      </c>
      <c r="J99" s="141">
        <f t="shared" si="1"/>
        <v>7206.5300000000007</v>
      </c>
      <c r="K99" s="142"/>
      <c r="L99" s="142"/>
      <c r="M99" s="142"/>
      <c r="N99" s="142"/>
      <c r="O99" s="142"/>
      <c r="P99" s="142"/>
      <c r="Q99" s="142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</row>
    <row r="100" spans="1:30" s="106" customFormat="1" x14ac:dyDescent="0.2">
      <c r="A100" s="107" t="s">
        <v>205</v>
      </c>
      <c r="B100" s="67" t="s">
        <v>31</v>
      </c>
      <c r="C100" s="101" t="s">
        <v>186</v>
      </c>
      <c r="D100" s="67" t="s">
        <v>190</v>
      </c>
      <c r="E100" s="144">
        <v>1</v>
      </c>
      <c r="F100" s="119" t="s">
        <v>631</v>
      </c>
      <c r="G100" s="140">
        <v>0</v>
      </c>
      <c r="H100" s="140">
        <v>1441.31</v>
      </c>
      <c r="I100" s="140">
        <v>5765.22</v>
      </c>
      <c r="J100" s="141">
        <f t="shared" si="1"/>
        <v>7206.5300000000007</v>
      </c>
      <c r="K100" s="142"/>
      <c r="L100" s="142"/>
      <c r="M100" s="142"/>
      <c r="N100" s="142"/>
      <c r="O100" s="142"/>
      <c r="P100" s="142"/>
      <c r="Q100" s="142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</row>
    <row r="101" spans="1:30" s="106" customFormat="1" x14ac:dyDescent="0.2">
      <c r="A101" s="107" t="s">
        <v>205</v>
      </c>
      <c r="B101" s="67" t="s">
        <v>31</v>
      </c>
      <c r="C101" s="101" t="s">
        <v>212</v>
      </c>
      <c r="D101" s="67" t="s">
        <v>190</v>
      </c>
      <c r="E101" s="144">
        <v>1</v>
      </c>
      <c r="F101" s="119" t="s">
        <v>541</v>
      </c>
      <c r="G101" s="140">
        <v>0</v>
      </c>
      <c r="H101" s="140">
        <v>1441.31</v>
      </c>
      <c r="I101" s="140">
        <v>5765.22</v>
      </c>
      <c r="J101" s="141">
        <f t="shared" si="1"/>
        <v>7206.5300000000007</v>
      </c>
      <c r="K101" s="142"/>
      <c r="L101" s="142"/>
      <c r="M101" s="142"/>
      <c r="N101" s="142"/>
      <c r="O101" s="142"/>
      <c r="P101" s="142"/>
      <c r="Q101" s="142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</row>
    <row r="102" spans="1:30" s="106" customFormat="1" x14ac:dyDescent="0.2">
      <c r="A102" s="107" t="s">
        <v>205</v>
      </c>
      <c r="B102" s="67" t="s">
        <v>31</v>
      </c>
      <c r="C102" s="101" t="s">
        <v>186</v>
      </c>
      <c r="D102" s="67" t="s">
        <v>190</v>
      </c>
      <c r="E102" s="144">
        <v>1</v>
      </c>
      <c r="F102" s="119" t="s">
        <v>630</v>
      </c>
      <c r="G102" s="140">
        <v>0</v>
      </c>
      <c r="H102" s="140">
        <v>1441.31</v>
      </c>
      <c r="I102" s="140">
        <v>5765.22</v>
      </c>
      <c r="J102" s="141">
        <f t="shared" si="1"/>
        <v>7206.5300000000007</v>
      </c>
      <c r="K102" s="142"/>
      <c r="L102" s="142"/>
      <c r="M102" s="142"/>
      <c r="N102" s="142"/>
      <c r="O102" s="142"/>
      <c r="P102" s="142"/>
      <c r="Q102" s="142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</row>
    <row r="103" spans="1:30" s="106" customFormat="1" x14ac:dyDescent="0.2">
      <c r="A103" s="88" t="s">
        <v>251</v>
      </c>
      <c r="B103" s="67" t="s">
        <v>31</v>
      </c>
      <c r="C103" s="58" t="s">
        <v>252</v>
      </c>
      <c r="D103" s="48" t="s">
        <v>190</v>
      </c>
      <c r="E103" s="143">
        <v>1</v>
      </c>
      <c r="F103" s="81" t="s">
        <v>247</v>
      </c>
      <c r="G103" s="136">
        <v>0</v>
      </c>
      <c r="H103" s="136">
        <v>1441.31</v>
      </c>
      <c r="I103" s="136">
        <v>5765.22</v>
      </c>
      <c r="J103" s="137">
        <f t="shared" si="1"/>
        <v>7206.5300000000007</v>
      </c>
      <c r="K103" s="138"/>
      <c r="L103" s="138"/>
      <c r="M103" s="138"/>
      <c r="N103" s="138"/>
      <c r="O103" s="138"/>
      <c r="P103" s="138"/>
      <c r="Q103" s="138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s="106" customFormat="1" x14ac:dyDescent="0.2">
      <c r="A104" s="119" t="s">
        <v>205</v>
      </c>
      <c r="B104" s="67" t="s">
        <v>31</v>
      </c>
      <c r="C104" s="101" t="s">
        <v>191</v>
      </c>
      <c r="D104" s="67" t="s">
        <v>190</v>
      </c>
      <c r="E104" s="144">
        <v>1</v>
      </c>
      <c r="F104" s="202" t="s">
        <v>618</v>
      </c>
      <c r="G104" s="140">
        <v>0</v>
      </c>
      <c r="H104" s="136">
        <v>1441.31</v>
      </c>
      <c r="I104" s="136">
        <v>5765.22</v>
      </c>
      <c r="J104" s="141">
        <f t="shared" si="1"/>
        <v>7206.5300000000007</v>
      </c>
      <c r="K104" s="142"/>
      <c r="L104" s="142"/>
      <c r="M104" s="142"/>
      <c r="N104" s="142"/>
      <c r="O104" s="142"/>
      <c r="P104" s="142"/>
      <c r="Q104" s="142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</row>
    <row r="105" spans="1:30" s="106" customFormat="1" x14ac:dyDescent="0.2">
      <c r="A105" s="126" t="s">
        <v>205</v>
      </c>
      <c r="B105" s="48" t="s">
        <v>31</v>
      </c>
      <c r="C105" s="182" t="s">
        <v>191</v>
      </c>
      <c r="D105" s="48" t="s">
        <v>190</v>
      </c>
      <c r="E105" s="143">
        <v>1</v>
      </c>
      <c r="F105" s="202" t="s">
        <v>668</v>
      </c>
      <c r="G105" s="136">
        <v>0</v>
      </c>
      <c r="H105" s="136">
        <v>1441.31</v>
      </c>
      <c r="I105" s="136">
        <v>5765.22</v>
      </c>
      <c r="J105" s="137">
        <f t="shared" si="1"/>
        <v>7206.5300000000007</v>
      </c>
      <c r="K105" s="138"/>
      <c r="L105" s="138"/>
      <c r="M105" s="138"/>
      <c r="N105" s="138"/>
      <c r="O105" s="138"/>
      <c r="P105" s="138"/>
      <c r="Q105" s="138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s="106" customFormat="1" x14ac:dyDescent="0.2">
      <c r="A106" s="107" t="s">
        <v>205</v>
      </c>
      <c r="B106" s="67" t="s">
        <v>31</v>
      </c>
      <c r="C106" s="101" t="s">
        <v>185</v>
      </c>
      <c r="D106" s="67" t="s">
        <v>190</v>
      </c>
      <c r="E106" s="144">
        <v>1</v>
      </c>
      <c r="F106" s="119" t="s">
        <v>626</v>
      </c>
      <c r="G106" s="140">
        <v>0</v>
      </c>
      <c r="H106" s="136">
        <v>1441.31</v>
      </c>
      <c r="I106" s="136">
        <v>5765.22</v>
      </c>
      <c r="J106" s="137">
        <f t="shared" si="1"/>
        <v>7206.5300000000007</v>
      </c>
      <c r="K106" s="142"/>
      <c r="L106" s="142"/>
      <c r="M106" s="142"/>
      <c r="N106" s="142"/>
      <c r="O106" s="142"/>
      <c r="P106" s="142"/>
      <c r="Q106" s="142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</row>
    <row r="107" spans="1:30" s="106" customFormat="1" x14ac:dyDescent="0.2">
      <c r="A107" s="107" t="s">
        <v>205</v>
      </c>
      <c r="B107" s="67" t="s">
        <v>31</v>
      </c>
      <c r="C107" s="101" t="s">
        <v>187</v>
      </c>
      <c r="D107" s="67" t="s">
        <v>190</v>
      </c>
      <c r="E107" s="144">
        <v>1</v>
      </c>
      <c r="F107" s="192" t="s">
        <v>602</v>
      </c>
      <c r="G107" s="140">
        <v>0</v>
      </c>
      <c r="H107" s="140">
        <v>1441.31</v>
      </c>
      <c r="I107" s="140">
        <v>5765.22</v>
      </c>
      <c r="J107" s="141">
        <f t="shared" si="1"/>
        <v>7206.5300000000007</v>
      </c>
      <c r="K107" s="142"/>
      <c r="L107" s="142"/>
      <c r="M107" s="142"/>
      <c r="N107" s="142"/>
      <c r="O107" s="142"/>
      <c r="P107" s="142"/>
      <c r="Q107" s="142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</row>
    <row r="108" spans="1:30" s="106" customFormat="1" x14ac:dyDescent="0.2">
      <c r="A108" s="126" t="s">
        <v>205</v>
      </c>
      <c r="B108" s="48" t="s">
        <v>31</v>
      </c>
      <c r="C108" s="182" t="s">
        <v>191</v>
      </c>
      <c r="D108" s="48" t="s">
        <v>190</v>
      </c>
      <c r="E108" s="143">
        <v>1</v>
      </c>
      <c r="F108" s="190" t="s">
        <v>610</v>
      </c>
      <c r="G108" s="136">
        <v>0</v>
      </c>
      <c r="H108" s="136">
        <v>1441.31</v>
      </c>
      <c r="I108" s="136">
        <v>5765.22</v>
      </c>
      <c r="J108" s="137">
        <f t="shared" si="1"/>
        <v>7206.5300000000007</v>
      </c>
      <c r="K108" s="138"/>
      <c r="L108" s="138"/>
      <c r="M108" s="138"/>
      <c r="N108" s="138"/>
      <c r="O108" s="138"/>
      <c r="P108" s="138"/>
      <c r="Q108" s="138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s="106" customFormat="1" x14ac:dyDescent="0.2">
      <c r="A109" s="61" t="s">
        <v>205</v>
      </c>
      <c r="B109" s="48" t="s">
        <v>31</v>
      </c>
      <c r="C109" s="58" t="s">
        <v>185</v>
      </c>
      <c r="D109" s="48" t="s">
        <v>190</v>
      </c>
      <c r="E109" s="143">
        <v>1</v>
      </c>
      <c r="F109" s="81" t="s">
        <v>256</v>
      </c>
      <c r="G109" s="136">
        <v>0</v>
      </c>
      <c r="H109" s="136">
        <v>1441.31</v>
      </c>
      <c r="I109" s="136">
        <v>5765.22</v>
      </c>
      <c r="J109" s="137">
        <f t="shared" si="1"/>
        <v>7206.5300000000007</v>
      </c>
      <c r="K109" s="138"/>
      <c r="L109" s="138"/>
      <c r="M109" s="138"/>
      <c r="N109" s="138"/>
      <c r="O109" s="138"/>
      <c r="P109" s="138"/>
      <c r="Q109" s="138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s="106" customFormat="1" x14ac:dyDescent="0.2">
      <c r="A110" s="126" t="s">
        <v>205</v>
      </c>
      <c r="B110" s="48" t="s">
        <v>31</v>
      </c>
      <c r="C110" s="101" t="s">
        <v>185</v>
      </c>
      <c r="D110" s="48" t="s">
        <v>190</v>
      </c>
      <c r="E110" s="143">
        <v>1</v>
      </c>
      <c r="F110" s="82" t="s">
        <v>561</v>
      </c>
      <c r="G110" s="136">
        <v>0</v>
      </c>
      <c r="H110" s="136">
        <v>1441.31</v>
      </c>
      <c r="I110" s="136">
        <v>5765.22</v>
      </c>
      <c r="J110" s="137">
        <f t="shared" si="1"/>
        <v>7206.5300000000007</v>
      </c>
      <c r="K110" s="138"/>
      <c r="L110" s="138"/>
      <c r="M110" s="138"/>
      <c r="N110" s="138"/>
      <c r="O110" s="138"/>
      <c r="P110" s="138"/>
      <c r="Q110" s="138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s="106" customFormat="1" x14ac:dyDescent="0.2">
      <c r="A111" s="61" t="s">
        <v>297</v>
      </c>
      <c r="B111" s="48" t="s">
        <v>31</v>
      </c>
      <c r="C111" s="48" t="s">
        <v>185</v>
      </c>
      <c r="D111" s="48" t="s">
        <v>190</v>
      </c>
      <c r="E111" s="143">
        <v>1</v>
      </c>
      <c r="F111" s="81" t="s">
        <v>286</v>
      </c>
      <c r="G111" s="136">
        <v>0</v>
      </c>
      <c r="H111" s="136">
        <v>1441.31</v>
      </c>
      <c r="I111" s="136">
        <v>5765.22</v>
      </c>
      <c r="J111" s="137">
        <f t="shared" si="1"/>
        <v>7206.5300000000007</v>
      </c>
      <c r="K111" s="138"/>
      <c r="L111" s="138"/>
      <c r="M111" s="138"/>
      <c r="N111" s="138"/>
      <c r="O111" s="138"/>
      <c r="P111" s="138"/>
      <c r="Q111" s="138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s="106" customFormat="1" x14ac:dyDescent="0.2">
      <c r="A112" s="126" t="s">
        <v>205</v>
      </c>
      <c r="B112" s="48" t="s">
        <v>31</v>
      </c>
      <c r="C112" s="182" t="s">
        <v>191</v>
      </c>
      <c r="D112" s="48" t="s">
        <v>190</v>
      </c>
      <c r="E112" s="143">
        <v>1</v>
      </c>
      <c r="F112" s="87" t="s">
        <v>609</v>
      </c>
      <c r="G112" s="136">
        <v>0</v>
      </c>
      <c r="H112" s="136">
        <v>1441.31</v>
      </c>
      <c r="I112" s="136">
        <v>5765.22</v>
      </c>
      <c r="J112" s="137">
        <f t="shared" si="1"/>
        <v>7206.5300000000007</v>
      </c>
      <c r="K112" s="138"/>
      <c r="L112" s="138"/>
      <c r="M112" s="138"/>
      <c r="N112" s="138"/>
      <c r="O112" s="138"/>
      <c r="P112" s="138"/>
      <c r="Q112" s="138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s="106" customFormat="1" x14ac:dyDescent="0.2">
      <c r="A113" s="61" t="s">
        <v>205</v>
      </c>
      <c r="B113" s="48" t="s">
        <v>31</v>
      </c>
      <c r="C113" s="183" t="s">
        <v>191</v>
      </c>
      <c r="D113" s="48" t="s">
        <v>190</v>
      </c>
      <c r="E113" s="143">
        <v>1</v>
      </c>
      <c r="F113" s="191" t="s">
        <v>260</v>
      </c>
      <c r="G113" s="136">
        <v>0</v>
      </c>
      <c r="H113" s="136">
        <v>1441.31</v>
      </c>
      <c r="I113" s="136">
        <v>5765.22</v>
      </c>
      <c r="J113" s="137">
        <f t="shared" si="1"/>
        <v>7206.5300000000007</v>
      </c>
      <c r="K113" s="138"/>
      <c r="L113" s="138"/>
      <c r="M113" s="138"/>
      <c r="N113" s="138"/>
      <c r="O113" s="138"/>
      <c r="P113" s="138"/>
      <c r="Q113" s="138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s="106" customFormat="1" x14ac:dyDescent="0.2">
      <c r="A114" s="126" t="s">
        <v>205</v>
      </c>
      <c r="B114" s="48" t="s">
        <v>31</v>
      </c>
      <c r="C114" s="182" t="s">
        <v>191</v>
      </c>
      <c r="D114" s="48" t="s">
        <v>190</v>
      </c>
      <c r="E114" s="143">
        <v>1</v>
      </c>
      <c r="F114" s="87" t="s">
        <v>316</v>
      </c>
      <c r="G114" s="136">
        <v>0</v>
      </c>
      <c r="H114" s="136">
        <v>1441.31</v>
      </c>
      <c r="I114" s="136">
        <v>5765.22</v>
      </c>
      <c r="J114" s="137">
        <f t="shared" si="1"/>
        <v>7206.5300000000007</v>
      </c>
      <c r="K114" s="138"/>
      <c r="L114" s="138"/>
      <c r="M114" s="138"/>
      <c r="N114" s="138"/>
      <c r="O114" s="138"/>
      <c r="P114" s="138"/>
      <c r="Q114" s="138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s="106" customFormat="1" x14ac:dyDescent="0.2">
      <c r="A115" s="107" t="s">
        <v>205</v>
      </c>
      <c r="B115" s="67" t="s">
        <v>31</v>
      </c>
      <c r="C115" s="101" t="s">
        <v>186</v>
      </c>
      <c r="D115" s="67" t="s">
        <v>190</v>
      </c>
      <c r="E115" s="144">
        <v>1</v>
      </c>
      <c r="F115" s="119" t="s">
        <v>654</v>
      </c>
      <c r="G115" s="140">
        <v>0</v>
      </c>
      <c r="H115" s="136">
        <v>1441.31</v>
      </c>
      <c r="I115" s="136">
        <v>5765.22</v>
      </c>
      <c r="J115" s="141">
        <f t="shared" si="1"/>
        <v>7206.5300000000007</v>
      </c>
      <c r="K115" s="142"/>
      <c r="L115" s="142"/>
      <c r="M115" s="142"/>
      <c r="N115" s="142"/>
      <c r="O115" s="142"/>
      <c r="P115" s="142"/>
      <c r="Q115" s="142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</row>
    <row r="116" spans="1:30" x14ac:dyDescent="0.2">
      <c r="A116" s="61" t="s">
        <v>205</v>
      </c>
      <c r="B116" s="48" t="s">
        <v>31</v>
      </c>
      <c r="C116" s="183" t="s">
        <v>186</v>
      </c>
      <c r="D116" s="48" t="s">
        <v>190</v>
      </c>
      <c r="E116" s="143">
        <v>1</v>
      </c>
      <c r="F116" s="191" t="s">
        <v>302</v>
      </c>
      <c r="G116" s="136">
        <v>0</v>
      </c>
      <c r="H116" s="136">
        <v>1441.31</v>
      </c>
      <c r="I116" s="136">
        <v>5765.22</v>
      </c>
      <c r="J116" s="137">
        <f t="shared" si="1"/>
        <v>7206.5300000000007</v>
      </c>
      <c r="K116" s="138"/>
      <c r="L116" s="138"/>
      <c r="M116" s="138"/>
      <c r="N116" s="138"/>
      <c r="O116" s="138"/>
      <c r="P116" s="138"/>
      <c r="Q116" s="138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s="106" customFormat="1" x14ac:dyDescent="0.2">
      <c r="A117" s="88" t="s">
        <v>250</v>
      </c>
      <c r="B117" s="67" t="s">
        <v>31</v>
      </c>
      <c r="C117" s="58" t="s">
        <v>212</v>
      </c>
      <c r="D117" s="48" t="s">
        <v>189</v>
      </c>
      <c r="E117" s="143">
        <v>1</v>
      </c>
      <c r="F117" s="81" t="s">
        <v>246</v>
      </c>
      <c r="G117" s="136">
        <v>0</v>
      </c>
      <c r="H117" s="136">
        <v>0</v>
      </c>
      <c r="I117" s="136">
        <v>5765.22</v>
      </c>
      <c r="J117" s="137">
        <f t="shared" si="1"/>
        <v>5765.22</v>
      </c>
      <c r="K117" s="138"/>
      <c r="L117" s="138"/>
      <c r="M117" s="138"/>
      <c r="N117" s="138"/>
      <c r="O117" s="138"/>
      <c r="P117" s="138"/>
      <c r="Q117" s="138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s="106" customFormat="1" x14ac:dyDescent="0.2">
      <c r="A118" s="126" t="s">
        <v>205</v>
      </c>
      <c r="B118" s="48" t="s">
        <v>31</v>
      </c>
      <c r="C118" s="182" t="s">
        <v>191</v>
      </c>
      <c r="D118" s="48" t="s">
        <v>190</v>
      </c>
      <c r="E118" s="143">
        <v>1</v>
      </c>
      <c r="F118" s="190" t="s">
        <v>608</v>
      </c>
      <c r="G118" s="136">
        <v>0</v>
      </c>
      <c r="H118" s="136">
        <v>1441.31</v>
      </c>
      <c r="I118" s="136">
        <v>5765.22</v>
      </c>
      <c r="J118" s="137">
        <f t="shared" si="1"/>
        <v>7206.5300000000007</v>
      </c>
      <c r="K118" s="138"/>
      <c r="L118" s="138"/>
      <c r="M118" s="138"/>
      <c r="N118" s="138"/>
      <c r="O118" s="138"/>
      <c r="P118" s="138"/>
      <c r="Q118" s="138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x14ac:dyDescent="0.2">
      <c r="A119" s="126" t="s">
        <v>205</v>
      </c>
      <c r="B119" s="48" t="s">
        <v>31</v>
      </c>
      <c r="C119" s="83" t="s">
        <v>186</v>
      </c>
      <c r="D119" s="48" t="s">
        <v>190</v>
      </c>
      <c r="E119" s="143">
        <v>1</v>
      </c>
      <c r="F119" s="82" t="s">
        <v>565</v>
      </c>
      <c r="G119" s="136">
        <v>0</v>
      </c>
      <c r="H119" s="136">
        <v>1441.31</v>
      </c>
      <c r="I119" s="136">
        <v>5765.22</v>
      </c>
      <c r="J119" s="137">
        <f t="shared" si="1"/>
        <v>7206.5300000000007</v>
      </c>
      <c r="K119" s="138"/>
      <c r="L119" s="138"/>
      <c r="M119" s="138"/>
      <c r="N119" s="138"/>
      <c r="O119" s="138"/>
      <c r="P119" s="138"/>
      <c r="Q119" s="138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x14ac:dyDescent="0.2">
      <c r="A120" s="107" t="s">
        <v>205</v>
      </c>
      <c r="B120" s="67" t="s">
        <v>31</v>
      </c>
      <c r="C120" s="179" t="s">
        <v>187</v>
      </c>
      <c r="D120" s="48" t="s">
        <v>190</v>
      </c>
      <c r="E120" s="143">
        <v>1</v>
      </c>
      <c r="F120" s="187" t="s">
        <v>321</v>
      </c>
      <c r="G120" s="140">
        <v>0</v>
      </c>
      <c r="H120" s="140">
        <v>1441.31</v>
      </c>
      <c r="I120" s="140">
        <v>5765.22</v>
      </c>
      <c r="J120" s="141">
        <f t="shared" si="1"/>
        <v>7206.5300000000007</v>
      </c>
      <c r="K120" s="142"/>
      <c r="L120" s="142"/>
      <c r="M120" s="142"/>
      <c r="N120" s="142"/>
      <c r="O120" s="142"/>
      <c r="P120" s="142"/>
      <c r="Q120" s="142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</row>
    <row r="121" spans="1:30" s="106" customFormat="1" x14ac:dyDescent="0.2">
      <c r="A121" s="61" t="s">
        <v>259</v>
      </c>
      <c r="B121" s="48" t="s">
        <v>31</v>
      </c>
      <c r="C121" s="48" t="s">
        <v>253</v>
      </c>
      <c r="D121" s="48" t="s">
        <v>189</v>
      </c>
      <c r="E121" s="143">
        <v>1</v>
      </c>
      <c r="F121" s="81" t="s">
        <v>248</v>
      </c>
      <c r="G121" s="136">
        <v>0</v>
      </c>
      <c r="H121" s="136">
        <v>0</v>
      </c>
      <c r="I121" s="136">
        <v>5765.22</v>
      </c>
      <c r="J121" s="137">
        <f t="shared" si="1"/>
        <v>5765.22</v>
      </c>
      <c r="K121" s="138"/>
      <c r="L121" s="138"/>
      <c r="M121" s="138"/>
      <c r="N121" s="138"/>
      <c r="O121" s="138"/>
      <c r="P121" s="138"/>
      <c r="Q121" s="138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s="106" customFormat="1" x14ac:dyDescent="0.2">
      <c r="A122" s="107" t="s">
        <v>205</v>
      </c>
      <c r="B122" s="67" t="s">
        <v>31</v>
      </c>
      <c r="C122" s="101" t="s">
        <v>187</v>
      </c>
      <c r="D122" s="67" t="s">
        <v>190</v>
      </c>
      <c r="E122" s="144">
        <v>1</v>
      </c>
      <c r="F122" s="119" t="s">
        <v>603</v>
      </c>
      <c r="G122" s="140">
        <v>0</v>
      </c>
      <c r="H122" s="140">
        <v>1441.31</v>
      </c>
      <c r="I122" s="140">
        <v>5765.22</v>
      </c>
      <c r="J122" s="141">
        <f t="shared" si="1"/>
        <v>7206.5300000000007</v>
      </c>
      <c r="K122" s="142"/>
      <c r="L122" s="142"/>
      <c r="M122" s="142"/>
      <c r="N122" s="142"/>
      <c r="O122" s="142"/>
      <c r="P122" s="142"/>
      <c r="Q122" s="142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</row>
    <row r="123" spans="1:30" s="106" customFormat="1" x14ac:dyDescent="0.2">
      <c r="A123" s="126" t="s">
        <v>205</v>
      </c>
      <c r="B123" s="48" t="s">
        <v>31</v>
      </c>
      <c r="C123" s="182" t="s">
        <v>191</v>
      </c>
      <c r="D123" s="48" t="s">
        <v>190</v>
      </c>
      <c r="E123" s="143">
        <v>1</v>
      </c>
      <c r="F123" s="190" t="s">
        <v>338</v>
      </c>
      <c r="G123" s="136">
        <v>0</v>
      </c>
      <c r="H123" s="136">
        <v>1441.31</v>
      </c>
      <c r="I123" s="136">
        <v>5765.22</v>
      </c>
      <c r="J123" s="137">
        <f t="shared" si="1"/>
        <v>7206.5300000000007</v>
      </c>
      <c r="K123" s="138"/>
      <c r="L123" s="138"/>
      <c r="M123" s="138"/>
      <c r="N123" s="138"/>
      <c r="O123" s="138"/>
      <c r="P123" s="138"/>
      <c r="Q123" s="138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s="106" customFormat="1" x14ac:dyDescent="0.2">
      <c r="A124" s="126" t="s">
        <v>205</v>
      </c>
      <c r="B124" s="48" t="s">
        <v>31</v>
      </c>
      <c r="C124" s="101" t="s">
        <v>185</v>
      </c>
      <c r="D124" s="48" t="s">
        <v>190</v>
      </c>
      <c r="E124" s="143">
        <v>1</v>
      </c>
      <c r="F124" s="82" t="s">
        <v>563</v>
      </c>
      <c r="G124" s="136">
        <v>0</v>
      </c>
      <c r="H124" s="136">
        <v>1441.31</v>
      </c>
      <c r="I124" s="136">
        <v>5765.22</v>
      </c>
      <c r="J124" s="137">
        <f t="shared" si="1"/>
        <v>7206.5300000000007</v>
      </c>
      <c r="K124" s="138"/>
      <c r="L124" s="138"/>
      <c r="M124" s="138"/>
      <c r="N124" s="138"/>
      <c r="O124" s="138"/>
      <c r="P124" s="138"/>
      <c r="Q124" s="138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s="106" customFormat="1" x14ac:dyDescent="0.2">
      <c r="A125" s="107" t="s">
        <v>205</v>
      </c>
      <c r="B125" s="67" t="s">
        <v>31</v>
      </c>
      <c r="C125" s="101" t="s">
        <v>212</v>
      </c>
      <c r="D125" s="67" t="s">
        <v>190</v>
      </c>
      <c r="E125" s="144">
        <v>1</v>
      </c>
      <c r="F125" s="119" t="s">
        <v>574</v>
      </c>
      <c r="G125" s="140">
        <v>0</v>
      </c>
      <c r="H125" s="140">
        <v>1441.31</v>
      </c>
      <c r="I125" s="140">
        <v>5765.22</v>
      </c>
      <c r="J125" s="141">
        <f t="shared" si="1"/>
        <v>7206.5300000000007</v>
      </c>
      <c r="K125" s="142"/>
      <c r="L125" s="142"/>
      <c r="M125" s="142"/>
      <c r="N125" s="142"/>
      <c r="O125" s="142"/>
      <c r="P125" s="142"/>
      <c r="Q125" s="142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</row>
    <row r="126" spans="1:30" s="106" customFormat="1" x14ac:dyDescent="0.2">
      <c r="A126" s="107" t="s">
        <v>205</v>
      </c>
      <c r="B126" s="67" t="s">
        <v>31</v>
      </c>
      <c r="C126" s="101" t="s">
        <v>186</v>
      </c>
      <c r="D126" s="67" t="s">
        <v>190</v>
      </c>
      <c r="E126" s="144">
        <v>1</v>
      </c>
      <c r="F126" s="119" t="s">
        <v>546</v>
      </c>
      <c r="G126" s="140">
        <v>0</v>
      </c>
      <c r="H126" s="140">
        <v>1441.31</v>
      </c>
      <c r="I126" s="140">
        <v>5765.22</v>
      </c>
      <c r="J126" s="141">
        <f t="shared" si="1"/>
        <v>7206.5300000000007</v>
      </c>
      <c r="K126" s="142"/>
      <c r="L126" s="142"/>
      <c r="M126" s="142"/>
      <c r="N126" s="142"/>
      <c r="O126" s="142"/>
      <c r="P126" s="142"/>
      <c r="Q126" s="142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</row>
    <row r="127" spans="1:30" x14ac:dyDescent="0.2">
      <c r="A127" s="61" t="s">
        <v>205</v>
      </c>
      <c r="B127" s="48" t="s">
        <v>31</v>
      </c>
      <c r="C127" s="48" t="s">
        <v>186</v>
      </c>
      <c r="D127" s="48" t="s">
        <v>190</v>
      </c>
      <c r="E127" s="143">
        <v>1</v>
      </c>
      <c r="F127" s="81" t="s">
        <v>271</v>
      </c>
      <c r="G127" s="136">
        <v>0</v>
      </c>
      <c r="H127" s="136">
        <v>1441.31</v>
      </c>
      <c r="I127" s="136">
        <v>5765.22</v>
      </c>
      <c r="J127" s="137">
        <f t="shared" si="1"/>
        <v>7206.5300000000007</v>
      </c>
      <c r="K127" s="138"/>
      <c r="L127" s="138"/>
      <c r="M127" s="138"/>
      <c r="N127" s="138"/>
      <c r="O127" s="138"/>
      <c r="P127" s="138"/>
      <c r="Q127" s="138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107" t="s">
        <v>205</v>
      </c>
      <c r="B128" s="67" t="s">
        <v>31</v>
      </c>
      <c r="C128" s="101" t="s">
        <v>187</v>
      </c>
      <c r="D128" s="67" t="s">
        <v>190</v>
      </c>
      <c r="E128" s="144">
        <v>1</v>
      </c>
      <c r="F128" s="119" t="s">
        <v>655</v>
      </c>
      <c r="G128" s="140">
        <v>0</v>
      </c>
      <c r="H128" s="136">
        <v>1441.31</v>
      </c>
      <c r="I128" s="136">
        <v>5765.22</v>
      </c>
      <c r="J128" s="141">
        <f t="shared" si="1"/>
        <v>7206.5300000000007</v>
      </c>
      <c r="K128" s="142"/>
      <c r="L128" s="142"/>
      <c r="M128" s="142"/>
      <c r="N128" s="142"/>
      <c r="O128" s="142"/>
      <c r="P128" s="142"/>
      <c r="Q128" s="142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</row>
    <row r="129" spans="1:30" x14ac:dyDescent="0.2">
      <c r="A129" s="61" t="s">
        <v>205</v>
      </c>
      <c r="B129" s="48" t="s">
        <v>31</v>
      </c>
      <c r="C129" s="179" t="s">
        <v>186</v>
      </c>
      <c r="D129" s="48" t="s">
        <v>190</v>
      </c>
      <c r="E129" s="143">
        <v>1</v>
      </c>
      <c r="F129" s="187" t="s">
        <v>312</v>
      </c>
      <c r="G129" s="136">
        <v>0</v>
      </c>
      <c r="H129" s="136">
        <v>1441.31</v>
      </c>
      <c r="I129" s="136">
        <v>5765.22</v>
      </c>
      <c r="J129" s="137">
        <f t="shared" si="1"/>
        <v>7206.5300000000007</v>
      </c>
      <c r="K129" s="138"/>
      <c r="L129" s="138"/>
      <c r="M129" s="138"/>
      <c r="N129" s="138"/>
      <c r="O129" s="138"/>
      <c r="P129" s="138"/>
      <c r="Q129" s="138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61" t="s">
        <v>205</v>
      </c>
      <c r="B130" s="48" t="s">
        <v>31</v>
      </c>
      <c r="C130" s="179" t="s">
        <v>186</v>
      </c>
      <c r="D130" s="48" t="s">
        <v>190</v>
      </c>
      <c r="E130" s="143">
        <v>1</v>
      </c>
      <c r="F130" s="187" t="s">
        <v>308</v>
      </c>
      <c r="G130" s="136">
        <v>0</v>
      </c>
      <c r="H130" s="136">
        <v>1441.31</v>
      </c>
      <c r="I130" s="136">
        <v>5765.22</v>
      </c>
      <c r="J130" s="137">
        <f t="shared" si="1"/>
        <v>7206.5300000000007</v>
      </c>
      <c r="K130" s="138"/>
      <c r="L130" s="138"/>
      <c r="M130" s="138"/>
      <c r="N130" s="138"/>
      <c r="O130" s="138"/>
      <c r="P130" s="138"/>
      <c r="Q130" s="138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x14ac:dyDescent="0.2">
      <c r="A131" s="61" t="s">
        <v>205</v>
      </c>
      <c r="B131" s="48" t="s">
        <v>31</v>
      </c>
      <c r="C131" s="179" t="s">
        <v>186</v>
      </c>
      <c r="D131" s="48" t="s">
        <v>190</v>
      </c>
      <c r="E131" s="143">
        <v>1</v>
      </c>
      <c r="F131" s="187" t="s">
        <v>311</v>
      </c>
      <c r="G131" s="136">
        <v>0</v>
      </c>
      <c r="H131" s="136">
        <v>1441.31</v>
      </c>
      <c r="I131" s="136">
        <v>5765.22</v>
      </c>
      <c r="J131" s="137">
        <f t="shared" si="1"/>
        <v>7206.5300000000007</v>
      </c>
      <c r="K131" s="138"/>
      <c r="L131" s="138"/>
      <c r="M131" s="138"/>
      <c r="N131" s="138"/>
      <c r="O131" s="138"/>
      <c r="P131" s="138"/>
      <c r="Q131" s="138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x14ac:dyDescent="0.2">
      <c r="A132" s="61" t="s">
        <v>205</v>
      </c>
      <c r="B132" s="48" t="s">
        <v>31</v>
      </c>
      <c r="C132" s="185" t="s">
        <v>191</v>
      </c>
      <c r="D132" s="48" t="s">
        <v>190</v>
      </c>
      <c r="E132" s="143">
        <v>1</v>
      </c>
      <c r="F132" s="193" t="s">
        <v>607</v>
      </c>
      <c r="G132" s="136">
        <v>0</v>
      </c>
      <c r="H132" s="136">
        <v>1441.31</v>
      </c>
      <c r="I132" s="136">
        <v>5765.22</v>
      </c>
      <c r="J132" s="137">
        <f t="shared" si="1"/>
        <v>7206.5300000000007</v>
      </c>
      <c r="K132" s="138"/>
      <c r="L132" s="138"/>
      <c r="M132" s="138"/>
      <c r="N132" s="138"/>
      <c r="O132" s="138"/>
      <c r="P132" s="138"/>
      <c r="Q132" s="138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s="80" customFormat="1" x14ac:dyDescent="0.2">
      <c r="A133" s="61" t="s">
        <v>290</v>
      </c>
      <c r="B133" s="48" t="s">
        <v>31</v>
      </c>
      <c r="C133" s="48" t="s">
        <v>291</v>
      </c>
      <c r="D133" s="48" t="s">
        <v>190</v>
      </c>
      <c r="E133" s="143">
        <v>1</v>
      </c>
      <c r="F133" s="81" t="s">
        <v>281</v>
      </c>
      <c r="G133" s="136">
        <v>0</v>
      </c>
      <c r="H133" s="136">
        <v>1441.31</v>
      </c>
      <c r="I133" s="136">
        <v>5765.22</v>
      </c>
      <c r="J133" s="137">
        <f t="shared" si="1"/>
        <v>7206.5300000000007</v>
      </c>
      <c r="K133" s="138"/>
      <c r="L133" s="138"/>
      <c r="M133" s="138"/>
      <c r="N133" s="138"/>
      <c r="O133" s="138"/>
      <c r="P133" s="138"/>
      <c r="Q133" s="13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107" t="s">
        <v>205</v>
      </c>
      <c r="B134" s="67" t="s">
        <v>31</v>
      </c>
      <c r="C134" s="48" t="s">
        <v>185</v>
      </c>
      <c r="D134" s="48" t="s">
        <v>190</v>
      </c>
      <c r="E134" s="143">
        <v>1</v>
      </c>
      <c r="F134" s="187" t="s">
        <v>340</v>
      </c>
      <c r="G134" s="140">
        <v>0</v>
      </c>
      <c r="H134" s="140">
        <v>1441.31</v>
      </c>
      <c r="I134" s="140">
        <v>5765.22</v>
      </c>
      <c r="J134" s="141">
        <f t="shared" si="1"/>
        <v>7206.5300000000007</v>
      </c>
      <c r="K134" s="142"/>
      <c r="L134" s="142"/>
      <c r="M134" s="142"/>
      <c r="N134" s="142"/>
      <c r="O134" s="142"/>
      <c r="P134" s="142"/>
      <c r="Q134" s="142"/>
      <c r="R134" s="105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5"/>
      <c r="AD134" s="105"/>
    </row>
    <row r="135" spans="1:30" x14ac:dyDescent="0.2">
      <c r="A135" s="61" t="s">
        <v>298</v>
      </c>
      <c r="B135" s="48" t="s">
        <v>31</v>
      </c>
      <c r="C135" s="48" t="s">
        <v>188</v>
      </c>
      <c r="D135" s="48" t="s">
        <v>190</v>
      </c>
      <c r="E135" s="143">
        <v>1</v>
      </c>
      <c r="F135" s="81" t="s">
        <v>287</v>
      </c>
      <c r="G135" s="136">
        <v>0</v>
      </c>
      <c r="H135" s="136">
        <v>1441.31</v>
      </c>
      <c r="I135" s="136">
        <v>5765.22</v>
      </c>
      <c r="J135" s="137">
        <f t="shared" si="1"/>
        <v>7206.5300000000007</v>
      </c>
      <c r="K135" s="138"/>
      <c r="L135" s="138"/>
      <c r="M135" s="138"/>
      <c r="N135" s="138"/>
      <c r="O135" s="138"/>
      <c r="P135" s="138"/>
      <c r="Q135" s="13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61" t="s">
        <v>278</v>
      </c>
      <c r="B136" s="48" t="s">
        <v>31</v>
      </c>
      <c r="C136" s="48" t="s">
        <v>235</v>
      </c>
      <c r="D136" s="48" t="s">
        <v>190</v>
      </c>
      <c r="E136" s="143">
        <v>1</v>
      </c>
      <c r="F136" s="81" t="s">
        <v>274</v>
      </c>
      <c r="G136" s="136">
        <v>0</v>
      </c>
      <c r="H136" s="136">
        <v>1441.31</v>
      </c>
      <c r="I136" s="136">
        <v>5765.22</v>
      </c>
      <c r="J136" s="137">
        <f t="shared" ref="J136:J199" si="2">SUM(G136:I136)</f>
        <v>7206.5300000000007</v>
      </c>
      <c r="K136" s="138"/>
      <c r="L136" s="138"/>
      <c r="M136" s="138"/>
      <c r="N136" s="138"/>
      <c r="O136" s="138"/>
      <c r="P136" s="138"/>
      <c r="Q136" s="13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61" t="s">
        <v>205</v>
      </c>
      <c r="B137" s="48" t="s">
        <v>31</v>
      </c>
      <c r="C137" s="179" t="s">
        <v>186</v>
      </c>
      <c r="D137" s="48" t="s">
        <v>190</v>
      </c>
      <c r="E137" s="143">
        <v>1</v>
      </c>
      <c r="F137" s="187" t="s">
        <v>309</v>
      </c>
      <c r="G137" s="136">
        <v>0</v>
      </c>
      <c r="H137" s="136">
        <v>1441.31</v>
      </c>
      <c r="I137" s="136">
        <v>5765.22</v>
      </c>
      <c r="J137" s="137">
        <f t="shared" si="2"/>
        <v>7206.5300000000007</v>
      </c>
      <c r="K137" s="138"/>
      <c r="L137" s="138"/>
      <c r="M137" s="138"/>
      <c r="N137" s="138"/>
      <c r="O137" s="138"/>
      <c r="P137" s="138"/>
      <c r="Q137" s="13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61" t="s">
        <v>294</v>
      </c>
      <c r="B138" s="48" t="s">
        <v>31</v>
      </c>
      <c r="C138" s="48" t="s">
        <v>188</v>
      </c>
      <c r="D138" s="48" t="s">
        <v>190</v>
      </c>
      <c r="E138" s="143">
        <v>1</v>
      </c>
      <c r="F138" s="81" t="s">
        <v>284</v>
      </c>
      <c r="G138" s="136">
        <v>0</v>
      </c>
      <c r="H138" s="136">
        <v>1441.31</v>
      </c>
      <c r="I138" s="136">
        <v>5765.22</v>
      </c>
      <c r="J138" s="137">
        <f t="shared" si="2"/>
        <v>7206.5300000000007</v>
      </c>
      <c r="K138" s="138"/>
      <c r="L138" s="138"/>
      <c r="M138" s="138"/>
      <c r="N138" s="138"/>
      <c r="O138" s="138"/>
      <c r="P138" s="138"/>
      <c r="Q138" s="13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61" t="s">
        <v>280</v>
      </c>
      <c r="B139" s="48" t="s">
        <v>31</v>
      </c>
      <c r="C139" s="48" t="s">
        <v>213</v>
      </c>
      <c r="D139" s="48" t="s">
        <v>190</v>
      </c>
      <c r="E139" s="143">
        <v>1</v>
      </c>
      <c r="F139" s="81" t="s">
        <v>276</v>
      </c>
      <c r="G139" s="136">
        <v>0</v>
      </c>
      <c r="H139" s="136">
        <v>1441.31</v>
      </c>
      <c r="I139" s="136">
        <v>5765.22</v>
      </c>
      <c r="J139" s="137">
        <f t="shared" si="2"/>
        <v>7206.5300000000007</v>
      </c>
      <c r="K139" s="138"/>
      <c r="L139" s="138"/>
      <c r="M139" s="138"/>
      <c r="N139" s="138"/>
      <c r="O139" s="138"/>
      <c r="P139" s="138"/>
      <c r="Q139" s="13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61" t="s">
        <v>205</v>
      </c>
      <c r="B140" s="48" t="s">
        <v>31</v>
      </c>
      <c r="C140" s="48" t="s">
        <v>185</v>
      </c>
      <c r="D140" s="48" t="s">
        <v>190</v>
      </c>
      <c r="E140" s="143">
        <v>1</v>
      </c>
      <c r="F140" s="81" t="s">
        <v>301</v>
      </c>
      <c r="G140" s="136">
        <v>0</v>
      </c>
      <c r="H140" s="136">
        <v>1441.31</v>
      </c>
      <c r="I140" s="136">
        <v>5765.22</v>
      </c>
      <c r="J140" s="137">
        <f t="shared" si="2"/>
        <v>7206.5300000000007</v>
      </c>
      <c r="K140" s="138"/>
      <c r="L140" s="138"/>
      <c r="M140" s="138"/>
      <c r="N140" s="138"/>
      <c r="O140" s="138"/>
      <c r="P140" s="138"/>
      <c r="Q140" s="13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107" t="s">
        <v>205</v>
      </c>
      <c r="B141" s="67" t="s">
        <v>31</v>
      </c>
      <c r="C141" s="101" t="s">
        <v>212</v>
      </c>
      <c r="D141" s="67" t="s">
        <v>190</v>
      </c>
      <c r="E141" s="144">
        <v>1</v>
      </c>
      <c r="F141" s="119" t="s">
        <v>538</v>
      </c>
      <c r="G141" s="140">
        <v>0</v>
      </c>
      <c r="H141" s="140">
        <v>1441.31</v>
      </c>
      <c r="I141" s="140">
        <v>5765.22</v>
      </c>
      <c r="J141" s="141">
        <f t="shared" si="2"/>
        <v>7206.5300000000007</v>
      </c>
      <c r="K141" s="142"/>
      <c r="L141" s="142"/>
      <c r="M141" s="142"/>
      <c r="N141" s="142"/>
      <c r="O141" s="142"/>
      <c r="P141" s="142"/>
      <c r="Q141" s="142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</row>
    <row r="142" spans="1:30" x14ac:dyDescent="0.2">
      <c r="A142" s="107" t="s">
        <v>205</v>
      </c>
      <c r="B142" s="67" t="s">
        <v>31</v>
      </c>
      <c r="C142" s="101" t="s">
        <v>186</v>
      </c>
      <c r="D142" s="67" t="s">
        <v>190</v>
      </c>
      <c r="E142" s="144">
        <v>1</v>
      </c>
      <c r="F142" s="187" t="s">
        <v>330</v>
      </c>
      <c r="G142" s="140">
        <v>0</v>
      </c>
      <c r="H142" s="140">
        <v>1441.31</v>
      </c>
      <c r="I142" s="140">
        <v>5765.22</v>
      </c>
      <c r="J142" s="141">
        <f t="shared" si="2"/>
        <v>7206.5300000000007</v>
      </c>
      <c r="K142" s="142"/>
      <c r="L142" s="142"/>
      <c r="M142" s="142"/>
      <c r="N142" s="142"/>
      <c r="O142" s="142"/>
      <c r="P142" s="142"/>
      <c r="Q142" s="142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105"/>
    </row>
    <row r="143" spans="1:30" x14ac:dyDescent="0.2">
      <c r="A143" s="61" t="s">
        <v>205</v>
      </c>
      <c r="B143" s="48" t="s">
        <v>31</v>
      </c>
      <c r="C143" s="179" t="s">
        <v>185</v>
      </c>
      <c r="D143" s="48" t="s">
        <v>190</v>
      </c>
      <c r="E143" s="143">
        <v>1</v>
      </c>
      <c r="F143" s="187" t="s">
        <v>318</v>
      </c>
      <c r="G143" s="136">
        <v>0</v>
      </c>
      <c r="H143" s="136">
        <v>1441.31</v>
      </c>
      <c r="I143" s="136">
        <v>5765.22</v>
      </c>
      <c r="J143" s="137">
        <f t="shared" si="2"/>
        <v>7206.5300000000007</v>
      </c>
      <c r="K143" s="138"/>
      <c r="L143" s="138"/>
      <c r="M143" s="138"/>
      <c r="N143" s="138"/>
      <c r="O143" s="138"/>
      <c r="P143" s="138"/>
      <c r="Q143" s="13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107" t="s">
        <v>205</v>
      </c>
      <c r="B144" s="67" t="s">
        <v>31</v>
      </c>
      <c r="C144" s="48" t="s">
        <v>213</v>
      </c>
      <c r="D144" s="48" t="s">
        <v>190</v>
      </c>
      <c r="E144" s="143">
        <v>1</v>
      </c>
      <c r="F144" s="187" t="s">
        <v>339</v>
      </c>
      <c r="G144" s="140">
        <v>0</v>
      </c>
      <c r="H144" s="140">
        <v>1441.31</v>
      </c>
      <c r="I144" s="140">
        <v>5765.22</v>
      </c>
      <c r="J144" s="141">
        <f t="shared" si="2"/>
        <v>7206.5300000000007</v>
      </c>
      <c r="K144" s="142"/>
      <c r="L144" s="142"/>
      <c r="M144" s="142"/>
      <c r="N144" s="142"/>
      <c r="O144" s="142"/>
      <c r="P144" s="142"/>
      <c r="Q144" s="142"/>
      <c r="R144" s="105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5"/>
      <c r="AD144" s="105"/>
    </row>
    <row r="145" spans="1:30" x14ac:dyDescent="0.2">
      <c r="A145" s="61" t="s">
        <v>205</v>
      </c>
      <c r="B145" s="48" t="s">
        <v>31</v>
      </c>
      <c r="C145" s="179" t="s">
        <v>186</v>
      </c>
      <c r="D145" s="48" t="s">
        <v>190</v>
      </c>
      <c r="E145" s="143">
        <v>1</v>
      </c>
      <c r="F145" s="187" t="s">
        <v>303</v>
      </c>
      <c r="G145" s="136">
        <v>0</v>
      </c>
      <c r="H145" s="136">
        <v>1441.31</v>
      </c>
      <c r="I145" s="136">
        <v>5765.22</v>
      </c>
      <c r="J145" s="137">
        <f t="shared" si="2"/>
        <v>7206.5300000000007</v>
      </c>
      <c r="K145" s="138"/>
      <c r="L145" s="138"/>
      <c r="M145" s="138"/>
      <c r="N145" s="138"/>
      <c r="O145" s="138"/>
      <c r="P145" s="138"/>
      <c r="Q145" s="13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61" t="s">
        <v>279</v>
      </c>
      <c r="B146" s="48" t="s">
        <v>31</v>
      </c>
      <c r="C146" s="48" t="s">
        <v>235</v>
      </c>
      <c r="D146" s="48" t="s">
        <v>190</v>
      </c>
      <c r="E146" s="143">
        <v>1</v>
      </c>
      <c r="F146" s="81" t="s">
        <v>275</v>
      </c>
      <c r="G146" s="136">
        <v>0</v>
      </c>
      <c r="H146" s="136">
        <v>1441.31</v>
      </c>
      <c r="I146" s="136">
        <v>5765.22</v>
      </c>
      <c r="J146" s="137">
        <f t="shared" si="2"/>
        <v>7206.5300000000007</v>
      </c>
      <c r="K146" s="138"/>
      <c r="L146" s="138"/>
      <c r="M146" s="138"/>
      <c r="N146" s="138"/>
      <c r="O146" s="138"/>
      <c r="P146" s="138"/>
      <c r="Q146" s="13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107" t="s">
        <v>205</v>
      </c>
      <c r="B147" s="67" t="s">
        <v>31</v>
      </c>
      <c r="C147" s="101" t="s">
        <v>191</v>
      </c>
      <c r="D147" s="67" t="s">
        <v>190</v>
      </c>
      <c r="E147" s="144">
        <v>1</v>
      </c>
      <c r="F147" s="202" t="s">
        <v>558</v>
      </c>
      <c r="G147" s="140">
        <v>0</v>
      </c>
      <c r="H147" s="136">
        <v>1441.31</v>
      </c>
      <c r="I147" s="136">
        <v>5765.22</v>
      </c>
      <c r="J147" s="137">
        <f t="shared" si="2"/>
        <v>7206.5300000000007</v>
      </c>
      <c r="K147" s="142"/>
      <c r="L147" s="142"/>
      <c r="M147" s="142"/>
      <c r="N147" s="142"/>
      <c r="O147" s="142"/>
      <c r="P147" s="142"/>
      <c r="Q147" s="142"/>
      <c r="R147" s="105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5"/>
      <c r="AD147" s="105"/>
    </row>
    <row r="148" spans="1:30" x14ac:dyDescent="0.2">
      <c r="A148" s="107" t="s">
        <v>205</v>
      </c>
      <c r="B148" s="67" t="s">
        <v>31</v>
      </c>
      <c r="C148" s="101" t="s">
        <v>186</v>
      </c>
      <c r="D148" s="67" t="s">
        <v>190</v>
      </c>
      <c r="E148" s="144">
        <v>1</v>
      </c>
      <c r="F148" s="119" t="s">
        <v>643</v>
      </c>
      <c r="G148" s="140">
        <v>0</v>
      </c>
      <c r="H148" s="136">
        <v>1441.31</v>
      </c>
      <c r="I148" s="136">
        <v>5765.22</v>
      </c>
      <c r="J148" s="137">
        <f t="shared" si="2"/>
        <v>7206.5300000000007</v>
      </c>
      <c r="K148" s="142"/>
      <c r="L148" s="142"/>
      <c r="M148" s="142"/>
      <c r="N148" s="142"/>
      <c r="O148" s="142"/>
      <c r="P148" s="142"/>
      <c r="Q148" s="142"/>
      <c r="R148" s="105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5"/>
      <c r="AD148" s="105"/>
    </row>
    <row r="149" spans="1:30" x14ac:dyDescent="0.2">
      <c r="A149" s="61" t="s">
        <v>205</v>
      </c>
      <c r="B149" s="48" t="s">
        <v>31</v>
      </c>
      <c r="C149" s="179" t="s">
        <v>186</v>
      </c>
      <c r="D149" s="48" t="s">
        <v>190</v>
      </c>
      <c r="E149" s="143">
        <v>1</v>
      </c>
      <c r="F149" s="187" t="s">
        <v>304</v>
      </c>
      <c r="G149" s="136">
        <v>0</v>
      </c>
      <c r="H149" s="136">
        <v>1441.31</v>
      </c>
      <c r="I149" s="136">
        <v>5765.22</v>
      </c>
      <c r="J149" s="137">
        <f t="shared" si="2"/>
        <v>7206.5300000000007</v>
      </c>
      <c r="K149" s="138"/>
      <c r="L149" s="138"/>
      <c r="M149" s="138"/>
      <c r="N149" s="138"/>
      <c r="O149" s="138"/>
      <c r="P149" s="138"/>
      <c r="Q149" s="13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107" t="s">
        <v>205</v>
      </c>
      <c r="B150" s="67" t="s">
        <v>31</v>
      </c>
      <c r="C150" s="101" t="s">
        <v>186</v>
      </c>
      <c r="D150" s="67" t="s">
        <v>190</v>
      </c>
      <c r="E150" s="144">
        <v>1</v>
      </c>
      <c r="F150" s="119" t="s">
        <v>539</v>
      </c>
      <c r="G150" s="140">
        <v>0</v>
      </c>
      <c r="H150" s="140">
        <v>1441.31</v>
      </c>
      <c r="I150" s="140">
        <v>5765.22</v>
      </c>
      <c r="J150" s="141">
        <f t="shared" si="2"/>
        <v>7206.5300000000007</v>
      </c>
      <c r="K150" s="142"/>
      <c r="L150" s="142"/>
      <c r="M150" s="142"/>
      <c r="N150" s="142"/>
      <c r="O150" s="142"/>
      <c r="P150" s="142"/>
      <c r="Q150" s="142"/>
      <c r="R150" s="105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5"/>
      <c r="AD150" s="105"/>
    </row>
    <row r="151" spans="1:30" x14ac:dyDescent="0.2">
      <c r="A151" s="126" t="s">
        <v>205</v>
      </c>
      <c r="B151" s="48" t="s">
        <v>31</v>
      </c>
      <c r="C151" s="83" t="s">
        <v>186</v>
      </c>
      <c r="D151" s="48" t="s">
        <v>190</v>
      </c>
      <c r="E151" s="143">
        <v>1</v>
      </c>
      <c r="F151" s="82" t="s">
        <v>652</v>
      </c>
      <c r="G151" s="136">
        <v>0</v>
      </c>
      <c r="H151" s="136">
        <v>1441.31</v>
      </c>
      <c r="I151" s="136">
        <v>5765.22</v>
      </c>
      <c r="J151" s="137">
        <f t="shared" si="2"/>
        <v>7206.5300000000007</v>
      </c>
      <c r="K151" s="138"/>
      <c r="L151" s="138"/>
      <c r="M151" s="138"/>
      <c r="N151" s="138"/>
      <c r="O151" s="138"/>
      <c r="P151" s="138"/>
      <c r="Q151" s="13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61" t="s">
        <v>292</v>
      </c>
      <c r="B152" s="48" t="s">
        <v>31</v>
      </c>
      <c r="C152" s="48" t="s">
        <v>293</v>
      </c>
      <c r="D152" s="48" t="s">
        <v>190</v>
      </c>
      <c r="E152" s="143">
        <v>1</v>
      </c>
      <c r="F152" s="81" t="s">
        <v>282</v>
      </c>
      <c r="G152" s="136">
        <v>0</v>
      </c>
      <c r="H152" s="136">
        <v>1441.31</v>
      </c>
      <c r="I152" s="136">
        <v>5765.22</v>
      </c>
      <c r="J152" s="137">
        <f t="shared" si="2"/>
        <v>7206.5300000000007</v>
      </c>
      <c r="K152" s="138"/>
      <c r="L152" s="138"/>
      <c r="M152" s="138"/>
      <c r="N152" s="138"/>
      <c r="O152" s="138"/>
      <c r="P152" s="138"/>
      <c r="Q152" s="13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126" t="s">
        <v>205</v>
      </c>
      <c r="B153" s="48" t="s">
        <v>31</v>
      </c>
      <c r="C153" s="83" t="s">
        <v>191</v>
      </c>
      <c r="D153" s="48" t="s">
        <v>190</v>
      </c>
      <c r="E153" s="143">
        <v>1</v>
      </c>
      <c r="F153" s="202" t="s">
        <v>669</v>
      </c>
      <c r="G153" s="136">
        <v>0</v>
      </c>
      <c r="H153" s="136">
        <v>1441.31</v>
      </c>
      <c r="I153" s="136">
        <v>5765.22</v>
      </c>
      <c r="J153" s="137">
        <f t="shared" si="2"/>
        <v>7206.5300000000007</v>
      </c>
      <c r="K153" s="138"/>
      <c r="L153" s="138"/>
      <c r="M153" s="138"/>
      <c r="N153" s="138"/>
      <c r="O153" s="138"/>
      <c r="P153" s="138"/>
      <c r="Q153" s="13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126" t="s">
        <v>205</v>
      </c>
      <c r="B154" s="48" t="s">
        <v>31</v>
      </c>
      <c r="C154" s="83" t="s">
        <v>186</v>
      </c>
      <c r="D154" s="48" t="s">
        <v>190</v>
      </c>
      <c r="E154" s="143">
        <v>1</v>
      </c>
      <c r="F154" s="82" t="s">
        <v>650</v>
      </c>
      <c r="G154" s="136">
        <v>0</v>
      </c>
      <c r="H154" s="136">
        <v>1441.31</v>
      </c>
      <c r="I154" s="136">
        <v>5765.22</v>
      </c>
      <c r="J154" s="137">
        <f t="shared" si="2"/>
        <v>7206.5300000000007</v>
      </c>
      <c r="K154" s="138"/>
      <c r="L154" s="138"/>
      <c r="M154" s="138"/>
      <c r="N154" s="138"/>
      <c r="O154" s="138"/>
      <c r="P154" s="138"/>
      <c r="Q154" s="13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61" t="s">
        <v>258</v>
      </c>
      <c r="B155" s="48" t="s">
        <v>31</v>
      </c>
      <c r="C155" s="58" t="s">
        <v>215</v>
      </c>
      <c r="D155" s="48" t="s">
        <v>190</v>
      </c>
      <c r="E155" s="143">
        <v>1</v>
      </c>
      <c r="F155" s="81" t="s">
        <v>254</v>
      </c>
      <c r="G155" s="136">
        <v>0</v>
      </c>
      <c r="H155" s="136">
        <v>1441.31</v>
      </c>
      <c r="I155" s="136">
        <v>5765.22</v>
      </c>
      <c r="J155" s="137">
        <f t="shared" si="2"/>
        <v>7206.5300000000007</v>
      </c>
      <c r="K155" s="138"/>
      <c r="L155" s="138"/>
      <c r="M155" s="138"/>
      <c r="N155" s="138"/>
      <c r="O155" s="138"/>
      <c r="P155" s="138"/>
      <c r="Q155" s="13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126" t="s">
        <v>205</v>
      </c>
      <c r="B156" s="48" t="s">
        <v>31</v>
      </c>
      <c r="C156" s="182" t="s">
        <v>191</v>
      </c>
      <c r="D156" s="48" t="s">
        <v>190</v>
      </c>
      <c r="E156" s="143">
        <v>1</v>
      </c>
      <c r="F156" s="190" t="s">
        <v>336</v>
      </c>
      <c r="G156" s="136">
        <v>0</v>
      </c>
      <c r="H156" s="136">
        <v>1441.31</v>
      </c>
      <c r="I156" s="136">
        <v>5765.22</v>
      </c>
      <c r="J156" s="137">
        <f t="shared" si="2"/>
        <v>7206.5300000000007</v>
      </c>
      <c r="K156" s="138"/>
      <c r="L156" s="138"/>
      <c r="M156" s="138"/>
      <c r="N156" s="138"/>
      <c r="O156" s="138"/>
      <c r="P156" s="138"/>
      <c r="Q156" s="13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x14ac:dyDescent="0.2">
      <c r="A157" s="107" t="s">
        <v>205</v>
      </c>
      <c r="B157" s="67" t="s">
        <v>31</v>
      </c>
      <c r="C157" s="101" t="s">
        <v>187</v>
      </c>
      <c r="D157" s="67" t="s">
        <v>190</v>
      </c>
      <c r="E157" s="144">
        <v>1</v>
      </c>
      <c r="F157" s="119" t="s">
        <v>604</v>
      </c>
      <c r="G157" s="140">
        <v>0</v>
      </c>
      <c r="H157" s="140">
        <v>1441.31</v>
      </c>
      <c r="I157" s="140">
        <v>5765.22</v>
      </c>
      <c r="J157" s="141">
        <f t="shared" si="2"/>
        <v>7206.5300000000007</v>
      </c>
      <c r="K157" s="142"/>
      <c r="L157" s="142"/>
      <c r="M157" s="142"/>
      <c r="N157" s="142"/>
      <c r="O157" s="142"/>
      <c r="P157" s="142"/>
      <c r="Q157" s="142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</row>
    <row r="158" spans="1:30" s="106" customFormat="1" x14ac:dyDescent="0.2">
      <c r="A158" s="81" t="s">
        <v>205</v>
      </c>
      <c r="B158" s="48" t="s">
        <v>31</v>
      </c>
      <c r="C158" s="48" t="s">
        <v>186</v>
      </c>
      <c r="D158" s="48" t="s">
        <v>190</v>
      </c>
      <c r="E158" s="143">
        <v>1</v>
      </c>
      <c r="F158" s="81" t="s">
        <v>268</v>
      </c>
      <c r="G158" s="136">
        <v>0</v>
      </c>
      <c r="H158" s="136">
        <v>1441.31</v>
      </c>
      <c r="I158" s="136">
        <v>5765.22</v>
      </c>
      <c r="J158" s="137">
        <f t="shared" si="2"/>
        <v>7206.5300000000007</v>
      </c>
      <c r="K158" s="138"/>
      <c r="L158" s="138"/>
      <c r="M158" s="138"/>
      <c r="N158" s="138"/>
      <c r="O158" s="138"/>
      <c r="P158" s="138"/>
      <c r="Q158" s="138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s="106" customFormat="1" x14ac:dyDescent="0.2">
      <c r="A159" s="107" t="s">
        <v>639</v>
      </c>
      <c r="B159" s="67" t="s">
        <v>31</v>
      </c>
      <c r="C159" s="101" t="s">
        <v>188</v>
      </c>
      <c r="D159" s="67" t="s">
        <v>190</v>
      </c>
      <c r="E159" s="144">
        <v>1</v>
      </c>
      <c r="F159" s="119" t="s">
        <v>638</v>
      </c>
      <c r="G159" s="140">
        <v>0</v>
      </c>
      <c r="H159" s="136">
        <v>1441.31</v>
      </c>
      <c r="I159" s="136">
        <v>5765.22</v>
      </c>
      <c r="J159" s="137">
        <f t="shared" si="2"/>
        <v>7206.5300000000007</v>
      </c>
      <c r="K159" s="142"/>
      <c r="L159" s="142"/>
      <c r="M159" s="142"/>
      <c r="N159" s="142"/>
      <c r="O159" s="142"/>
      <c r="P159" s="142"/>
      <c r="Q159" s="142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</row>
    <row r="160" spans="1:30" s="106" customFormat="1" x14ac:dyDescent="0.2">
      <c r="A160" s="61" t="s">
        <v>205</v>
      </c>
      <c r="B160" s="48" t="s">
        <v>31</v>
      </c>
      <c r="C160" s="179" t="s">
        <v>241</v>
      </c>
      <c r="D160" s="48" t="s">
        <v>190</v>
      </c>
      <c r="E160" s="143">
        <v>1</v>
      </c>
      <c r="F160" s="187" t="s">
        <v>305</v>
      </c>
      <c r="G160" s="136">
        <v>0</v>
      </c>
      <c r="H160" s="136">
        <v>1441.31</v>
      </c>
      <c r="I160" s="136">
        <v>5765.22</v>
      </c>
      <c r="J160" s="137">
        <f t="shared" si="2"/>
        <v>7206.5300000000007</v>
      </c>
      <c r="K160" s="138"/>
      <c r="L160" s="138"/>
      <c r="M160" s="138"/>
      <c r="N160" s="138"/>
      <c r="O160" s="138"/>
      <c r="P160" s="138"/>
      <c r="Q160" s="138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s="106" customFormat="1" x14ac:dyDescent="0.2">
      <c r="A161" s="107" t="s">
        <v>205</v>
      </c>
      <c r="B161" s="67" t="s">
        <v>31</v>
      </c>
      <c r="C161" s="101" t="s">
        <v>191</v>
      </c>
      <c r="D161" s="67" t="s">
        <v>190</v>
      </c>
      <c r="E161" s="144">
        <v>1</v>
      </c>
      <c r="F161" s="202" t="s">
        <v>615</v>
      </c>
      <c r="G161" s="140">
        <v>0</v>
      </c>
      <c r="H161" s="136">
        <v>1441.31</v>
      </c>
      <c r="I161" s="136">
        <v>5765.22</v>
      </c>
      <c r="J161" s="141">
        <f t="shared" si="2"/>
        <v>7206.5300000000007</v>
      </c>
      <c r="K161" s="142"/>
      <c r="L161" s="142"/>
      <c r="M161" s="142"/>
      <c r="N161" s="142"/>
      <c r="O161" s="142"/>
      <c r="P161" s="142"/>
      <c r="Q161" s="142"/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105"/>
    </row>
    <row r="162" spans="1:30" s="106" customFormat="1" x14ac:dyDescent="0.2">
      <c r="A162" s="107" t="s">
        <v>205</v>
      </c>
      <c r="B162" s="67" t="s">
        <v>31</v>
      </c>
      <c r="C162" s="101" t="s">
        <v>186</v>
      </c>
      <c r="D162" s="67" t="s">
        <v>190</v>
      </c>
      <c r="E162" s="144">
        <v>1</v>
      </c>
      <c r="F162" s="119" t="s">
        <v>659</v>
      </c>
      <c r="G162" s="140">
        <v>0</v>
      </c>
      <c r="H162" s="140">
        <v>1441.31</v>
      </c>
      <c r="I162" s="140">
        <v>5765.22</v>
      </c>
      <c r="J162" s="141">
        <f t="shared" si="2"/>
        <v>7206.5300000000007</v>
      </c>
      <c r="K162" s="142"/>
      <c r="L162" s="142"/>
      <c r="M162" s="142"/>
      <c r="N162" s="142"/>
      <c r="O162" s="142"/>
      <c r="P162" s="142"/>
      <c r="Q162" s="142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</row>
    <row r="163" spans="1:30" x14ac:dyDescent="0.2">
      <c r="A163" s="119" t="s">
        <v>205</v>
      </c>
      <c r="B163" s="67" t="s">
        <v>31</v>
      </c>
      <c r="C163" s="101" t="s">
        <v>185</v>
      </c>
      <c r="D163" s="67" t="s">
        <v>190</v>
      </c>
      <c r="E163" s="144">
        <v>1</v>
      </c>
      <c r="F163" s="202" t="s">
        <v>656</v>
      </c>
      <c r="G163" s="140">
        <v>0</v>
      </c>
      <c r="H163" s="140">
        <v>1441.31</v>
      </c>
      <c r="I163" s="140">
        <v>5765.22</v>
      </c>
      <c r="J163" s="141">
        <f t="shared" si="2"/>
        <v>7206.5300000000007</v>
      </c>
      <c r="K163" s="142"/>
      <c r="L163" s="142"/>
      <c r="M163" s="142"/>
      <c r="N163" s="142"/>
      <c r="O163" s="142"/>
      <c r="P163" s="142"/>
      <c r="Q163" s="142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</row>
    <row r="164" spans="1:30" s="106" customFormat="1" x14ac:dyDescent="0.2">
      <c r="A164" s="119" t="s">
        <v>205</v>
      </c>
      <c r="B164" s="67" t="s">
        <v>31</v>
      </c>
      <c r="C164" s="101" t="s">
        <v>191</v>
      </c>
      <c r="D164" s="67" t="s">
        <v>190</v>
      </c>
      <c r="E164" s="144">
        <v>1</v>
      </c>
      <c r="F164" s="203" t="s">
        <v>613</v>
      </c>
      <c r="G164" s="140">
        <v>0</v>
      </c>
      <c r="H164" s="140">
        <v>1441.31</v>
      </c>
      <c r="I164" s="140">
        <v>5765.22</v>
      </c>
      <c r="J164" s="141">
        <f t="shared" si="2"/>
        <v>7206.5300000000007</v>
      </c>
      <c r="K164" s="142"/>
      <c r="L164" s="142"/>
      <c r="M164" s="142"/>
      <c r="N164" s="142"/>
      <c r="O164" s="142"/>
      <c r="P164" s="142"/>
      <c r="Q164" s="142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5"/>
      <c r="AD164" s="105"/>
    </row>
    <row r="165" spans="1:30" s="106" customFormat="1" x14ac:dyDescent="0.2">
      <c r="A165" s="82" t="s">
        <v>205</v>
      </c>
      <c r="B165" s="48" t="s">
        <v>31</v>
      </c>
      <c r="C165" s="195" t="s">
        <v>186</v>
      </c>
      <c r="D165" s="48" t="s">
        <v>190</v>
      </c>
      <c r="E165" s="143">
        <v>1</v>
      </c>
      <c r="F165" s="202" t="s">
        <v>671</v>
      </c>
      <c r="G165" s="136">
        <v>0</v>
      </c>
      <c r="H165" s="140">
        <v>1441.31</v>
      </c>
      <c r="I165" s="140">
        <v>5765.22</v>
      </c>
      <c r="J165" s="137">
        <f t="shared" si="2"/>
        <v>7206.5300000000007</v>
      </c>
      <c r="K165" s="138"/>
      <c r="L165" s="138"/>
      <c r="M165" s="138"/>
      <c r="N165" s="138"/>
      <c r="O165" s="138"/>
      <c r="P165" s="138"/>
      <c r="Q165" s="138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s="106" customFormat="1" x14ac:dyDescent="0.2">
      <c r="A166" s="82" t="s">
        <v>205</v>
      </c>
      <c r="B166" s="48" t="s">
        <v>31</v>
      </c>
      <c r="C166" s="195" t="s">
        <v>187</v>
      </c>
      <c r="D166" s="48" t="s">
        <v>190</v>
      </c>
      <c r="E166" s="143">
        <v>1</v>
      </c>
      <c r="F166" s="202" t="s">
        <v>674</v>
      </c>
      <c r="G166" s="136">
        <v>0</v>
      </c>
      <c r="H166" s="140">
        <v>1441.31</v>
      </c>
      <c r="I166" s="140">
        <v>5765.22</v>
      </c>
      <c r="J166" s="137">
        <f t="shared" si="2"/>
        <v>7206.5300000000007</v>
      </c>
      <c r="K166" s="138"/>
      <c r="L166" s="138"/>
      <c r="M166" s="138"/>
      <c r="N166" s="138"/>
      <c r="O166" s="138"/>
      <c r="P166" s="138"/>
      <c r="Q166" s="138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s="106" customFormat="1" x14ac:dyDescent="0.2">
      <c r="A167" s="82" t="s">
        <v>205</v>
      </c>
      <c r="B167" s="48" t="s">
        <v>31</v>
      </c>
      <c r="C167" s="195" t="s">
        <v>185</v>
      </c>
      <c r="D167" s="48" t="s">
        <v>190</v>
      </c>
      <c r="E167" s="143">
        <v>1</v>
      </c>
      <c r="F167" s="204" t="s">
        <v>678</v>
      </c>
      <c r="G167" s="136">
        <v>0</v>
      </c>
      <c r="H167" s="140">
        <v>1441.31</v>
      </c>
      <c r="I167" s="140">
        <v>5765.22</v>
      </c>
      <c r="J167" s="137">
        <f t="shared" si="2"/>
        <v>7206.5300000000007</v>
      </c>
      <c r="K167" s="138"/>
      <c r="L167" s="138"/>
      <c r="M167" s="138"/>
      <c r="N167" s="138"/>
      <c r="O167" s="138"/>
      <c r="P167" s="138"/>
      <c r="Q167" s="138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s="106" customFormat="1" x14ac:dyDescent="0.2">
      <c r="A168" s="82" t="s">
        <v>205</v>
      </c>
      <c r="B168" s="48" t="s">
        <v>31</v>
      </c>
      <c r="C168" s="195" t="s">
        <v>185</v>
      </c>
      <c r="D168" s="48" t="s">
        <v>190</v>
      </c>
      <c r="E168" s="143">
        <v>1</v>
      </c>
      <c r="F168" s="204" t="s">
        <v>681</v>
      </c>
      <c r="G168" s="136">
        <v>0</v>
      </c>
      <c r="H168" s="140">
        <v>1441.31</v>
      </c>
      <c r="I168" s="140">
        <v>5765.22</v>
      </c>
      <c r="J168" s="137">
        <f t="shared" si="2"/>
        <v>7206.5300000000007</v>
      </c>
      <c r="K168" s="138"/>
      <c r="L168" s="138"/>
      <c r="M168" s="138"/>
      <c r="N168" s="138"/>
      <c r="O168" s="138"/>
      <c r="P168" s="138"/>
      <c r="Q168" s="138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s="106" customFormat="1" x14ac:dyDescent="0.2">
      <c r="A169" s="82" t="s">
        <v>205</v>
      </c>
      <c r="B169" s="48" t="s">
        <v>31</v>
      </c>
      <c r="C169" s="195" t="s">
        <v>185</v>
      </c>
      <c r="D169" s="48" t="s">
        <v>190</v>
      </c>
      <c r="E169" s="143">
        <v>1</v>
      </c>
      <c r="F169" s="202" t="s">
        <v>683</v>
      </c>
      <c r="G169" s="136">
        <v>0</v>
      </c>
      <c r="H169" s="140">
        <v>1441.31</v>
      </c>
      <c r="I169" s="140">
        <v>5765.22</v>
      </c>
      <c r="J169" s="137">
        <f t="shared" si="2"/>
        <v>7206.5300000000007</v>
      </c>
      <c r="K169" s="138"/>
      <c r="L169" s="138"/>
      <c r="M169" s="138"/>
      <c r="N169" s="138"/>
      <c r="O169" s="138"/>
      <c r="P169" s="138"/>
      <c r="Q169" s="13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82" t="s">
        <v>205</v>
      </c>
      <c r="B170" s="48" t="s">
        <v>31</v>
      </c>
      <c r="C170" s="195" t="s">
        <v>186</v>
      </c>
      <c r="D170" s="48" t="s">
        <v>190</v>
      </c>
      <c r="E170" s="143">
        <v>1</v>
      </c>
      <c r="F170" s="202" t="s">
        <v>684</v>
      </c>
      <c r="G170" s="136">
        <v>0</v>
      </c>
      <c r="H170" s="140">
        <v>1441.31</v>
      </c>
      <c r="I170" s="140">
        <v>5765.22</v>
      </c>
      <c r="J170" s="137">
        <f t="shared" si="2"/>
        <v>7206.5300000000007</v>
      </c>
      <c r="K170" s="138"/>
      <c r="L170" s="138"/>
      <c r="M170" s="138"/>
      <c r="N170" s="138"/>
      <c r="O170" s="138"/>
      <c r="P170" s="138"/>
      <c r="Q170" s="138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x14ac:dyDescent="0.2">
      <c r="A171" s="82" t="s">
        <v>205</v>
      </c>
      <c r="B171" s="48" t="s">
        <v>31</v>
      </c>
      <c r="C171" s="195" t="s">
        <v>186</v>
      </c>
      <c r="D171" s="48" t="s">
        <v>190</v>
      </c>
      <c r="E171" s="143">
        <v>1</v>
      </c>
      <c r="F171" s="202" t="s">
        <v>685</v>
      </c>
      <c r="G171" s="136">
        <v>0</v>
      </c>
      <c r="H171" s="140">
        <v>1441.31</v>
      </c>
      <c r="I171" s="140">
        <v>5765.22</v>
      </c>
      <c r="J171" s="137">
        <f t="shared" si="2"/>
        <v>7206.5300000000007</v>
      </c>
      <c r="K171" s="138"/>
      <c r="L171" s="138"/>
      <c r="M171" s="138"/>
      <c r="N171" s="138"/>
      <c r="O171" s="138"/>
      <c r="P171" s="138"/>
      <c r="Q171" s="138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x14ac:dyDescent="0.2">
      <c r="A172" s="82" t="s">
        <v>205</v>
      </c>
      <c r="B172" s="48" t="s">
        <v>31</v>
      </c>
      <c r="C172" s="195" t="s">
        <v>185</v>
      </c>
      <c r="D172" s="48" t="s">
        <v>190</v>
      </c>
      <c r="E172" s="143">
        <v>1</v>
      </c>
      <c r="F172" s="202" t="s">
        <v>686</v>
      </c>
      <c r="G172" s="136">
        <v>0</v>
      </c>
      <c r="H172" s="140">
        <v>1441.31</v>
      </c>
      <c r="I172" s="140">
        <v>5765.22</v>
      </c>
      <c r="J172" s="137">
        <f t="shared" si="2"/>
        <v>7206.5300000000007</v>
      </c>
      <c r="K172" s="138"/>
      <c r="L172" s="138"/>
      <c r="M172" s="138"/>
      <c r="N172" s="138"/>
      <c r="O172" s="138"/>
      <c r="P172" s="138"/>
      <c r="Q172" s="13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x14ac:dyDescent="0.2">
      <c r="A173" s="82" t="s">
        <v>205</v>
      </c>
      <c r="B173" s="48" t="s">
        <v>31</v>
      </c>
      <c r="C173" s="195" t="s">
        <v>185</v>
      </c>
      <c r="D173" s="48" t="s">
        <v>190</v>
      </c>
      <c r="E173" s="143">
        <v>1</v>
      </c>
      <c r="F173" s="205" t="s">
        <v>687</v>
      </c>
      <c r="G173" s="136">
        <v>0</v>
      </c>
      <c r="H173" s="140">
        <v>1441.31</v>
      </c>
      <c r="I173" s="140">
        <v>5765.22</v>
      </c>
      <c r="J173" s="137">
        <f t="shared" si="2"/>
        <v>7206.5300000000007</v>
      </c>
      <c r="K173" s="138"/>
      <c r="L173" s="138"/>
      <c r="M173" s="138"/>
      <c r="N173" s="138"/>
      <c r="O173" s="138"/>
      <c r="P173" s="138"/>
      <c r="Q173" s="138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x14ac:dyDescent="0.2">
      <c r="A174" s="82" t="s">
        <v>205</v>
      </c>
      <c r="B174" s="48" t="s">
        <v>31</v>
      </c>
      <c r="C174" s="195" t="s">
        <v>185</v>
      </c>
      <c r="D174" s="48" t="s">
        <v>190</v>
      </c>
      <c r="E174" s="143">
        <v>1</v>
      </c>
      <c r="F174" s="202" t="s">
        <v>688</v>
      </c>
      <c r="G174" s="136">
        <v>0</v>
      </c>
      <c r="H174" s="140">
        <v>1441.31</v>
      </c>
      <c r="I174" s="140">
        <v>5765.22</v>
      </c>
      <c r="J174" s="137">
        <f t="shared" si="2"/>
        <v>7206.5300000000007</v>
      </c>
      <c r="K174" s="138"/>
      <c r="L174" s="138"/>
      <c r="M174" s="138"/>
      <c r="N174" s="138"/>
      <c r="O174" s="138"/>
      <c r="P174" s="138"/>
      <c r="Q174" s="138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1:30" s="106" customFormat="1" x14ac:dyDescent="0.2">
      <c r="A175" s="107" t="s">
        <v>205</v>
      </c>
      <c r="B175" s="67" t="s">
        <v>31</v>
      </c>
      <c r="C175" s="184" t="s">
        <v>186</v>
      </c>
      <c r="D175" s="67" t="s">
        <v>190</v>
      </c>
      <c r="E175" s="144">
        <v>1</v>
      </c>
      <c r="F175" s="204" t="s">
        <v>689</v>
      </c>
      <c r="G175" s="140">
        <v>0</v>
      </c>
      <c r="H175" s="140">
        <v>1441.31</v>
      </c>
      <c r="I175" s="140">
        <v>5765.22</v>
      </c>
      <c r="J175" s="141">
        <f t="shared" si="2"/>
        <v>7206.5300000000007</v>
      </c>
      <c r="K175" s="142"/>
      <c r="L175" s="142"/>
      <c r="M175" s="142"/>
      <c r="N175" s="142"/>
      <c r="O175" s="142"/>
      <c r="P175" s="142"/>
      <c r="Q175" s="142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</row>
    <row r="176" spans="1:30" s="106" customFormat="1" x14ac:dyDescent="0.2">
      <c r="A176" s="107" t="s">
        <v>205</v>
      </c>
      <c r="B176" s="67" t="s">
        <v>31</v>
      </c>
      <c r="C176" s="184" t="s">
        <v>186</v>
      </c>
      <c r="D176" s="67" t="s">
        <v>190</v>
      </c>
      <c r="E176" s="144">
        <v>1</v>
      </c>
      <c r="F176" s="204" t="s">
        <v>691</v>
      </c>
      <c r="G176" s="140">
        <v>0</v>
      </c>
      <c r="H176" s="140">
        <v>1441.31</v>
      </c>
      <c r="I176" s="140">
        <v>5765.22</v>
      </c>
      <c r="J176" s="141">
        <f t="shared" si="2"/>
        <v>7206.5300000000007</v>
      </c>
      <c r="K176" s="142"/>
      <c r="L176" s="142"/>
      <c r="M176" s="142"/>
      <c r="N176" s="142"/>
      <c r="O176" s="142"/>
      <c r="P176" s="142"/>
      <c r="Q176" s="142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</row>
    <row r="177" spans="1:30" s="106" customFormat="1" x14ac:dyDescent="0.2">
      <c r="A177" s="107" t="s">
        <v>205</v>
      </c>
      <c r="B177" s="67" t="s">
        <v>31</v>
      </c>
      <c r="C177" s="184" t="s">
        <v>186</v>
      </c>
      <c r="D177" s="67" t="s">
        <v>190</v>
      </c>
      <c r="E177" s="144">
        <v>1</v>
      </c>
      <c r="F177" s="204" t="s">
        <v>696</v>
      </c>
      <c r="G177" s="140">
        <v>0</v>
      </c>
      <c r="H177" s="140">
        <v>1441.31</v>
      </c>
      <c r="I177" s="140">
        <v>5765.22</v>
      </c>
      <c r="J177" s="141">
        <f t="shared" si="2"/>
        <v>7206.5300000000007</v>
      </c>
      <c r="K177" s="142"/>
      <c r="L177" s="142"/>
      <c r="M177" s="142"/>
      <c r="N177" s="142"/>
      <c r="O177" s="142"/>
      <c r="P177" s="142"/>
      <c r="Q177" s="142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s="106" customFormat="1" x14ac:dyDescent="0.2">
      <c r="A178" s="107" t="s">
        <v>205</v>
      </c>
      <c r="B178" s="67" t="s">
        <v>31</v>
      </c>
      <c r="C178" s="184" t="s">
        <v>186</v>
      </c>
      <c r="D178" s="67" t="s">
        <v>190</v>
      </c>
      <c r="E178" s="144">
        <v>1</v>
      </c>
      <c r="F178" s="203" t="s">
        <v>697</v>
      </c>
      <c r="G178" s="140">
        <v>0</v>
      </c>
      <c r="H178" s="140">
        <v>1441.31</v>
      </c>
      <c r="I178" s="140">
        <v>5765.22</v>
      </c>
      <c r="J178" s="141">
        <f t="shared" si="2"/>
        <v>7206.5300000000007</v>
      </c>
      <c r="K178" s="142"/>
      <c r="L178" s="142"/>
      <c r="M178" s="142"/>
      <c r="N178" s="142"/>
      <c r="O178" s="142"/>
      <c r="P178" s="142"/>
      <c r="Q178" s="142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s="106" customFormat="1" x14ac:dyDescent="0.2">
      <c r="A179" s="107" t="s">
        <v>205</v>
      </c>
      <c r="B179" s="67" t="s">
        <v>31</v>
      </c>
      <c r="C179" s="184" t="s">
        <v>186</v>
      </c>
      <c r="D179" s="67" t="s">
        <v>190</v>
      </c>
      <c r="E179" s="144">
        <v>1</v>
      </c>
      <c r="F179" s="203" t="s">
        <v>698</v>
      </c>
      <c r="G179" s="140">
        <v>0</v>
      </c>
      <c r="H179" s="140">
        <v>1441.31</v>
      </c>
      <c r="I179" s="140">
        <v>5765.22</v>
      </c>
      <c r="J179" s="141">
        <f t="shared" si="2"/>
        <v>7206.5300000000007</v>
      </c>
      <c r="K179" s="142"/>
      <c r="L179" s="142"/>
      <c r="M179" s="142"/>
      <c r="N179" s="142"/>
      <c r="O179" s="142"/>
      <c r="P179" s="142"/>
      <c r="Q179" s="142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</row>
    <row r="180" spans="1:30" s="106" customFormat="1" x14ac:dyDescent="0.2">
      <c r="A180" s="107" t="s">
        <v>205</v>
      </c>
      <c r="B180" s="67" t="s">
        <v>31</v>
      </c>
      <c r="C180" s="108" t="s">
        <v>186</v>
      </c>
      <c r="D180" s="67" t="s">
        <v>190</v>
      </c>
      <c r="E180" s="144">
        <v>1</v>
      </c>
      <c r="F180" s="204" t="s">
        <v>700</v>
      </c>
      <c r="G180" s="140">
        <v>0</v>
      </c>
      <c r="H180" s="140">
        <v>1441.31</v>
      </c>
      <c r="I180" s="140">
        <v>5765.22</v>
      </c>
      <c r="J180" s="141">
        <f t="shared" si="2"/>
        <v>7206.5300000000007</v>
      </c>
      <c r="K180" s="142"/>
      <c r="L180" s="142"/>
      <c r="M180" s="142"/>
      <c r="N180" s="142"/>
      <c r="O180" s="142"/>
      <c r="P180" s="142"/>
      <c r="Q180" s="142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s="106" customFormat="1" x14ac:dyDescent="0.2">
      <c r="A181" s="107" t="s">
        <v>205</v>
      </c>
      <c r="B181" s="67" t="s">
        <v>31</v>
      </c>
      <c r="C181" s="108" t="s">
        <v>185</v>
      </c>
      <c r="D181" s="67" t="s">
        <v>190</v>
      </c>
      <c r="E181" s="144">
        <v>1</v>
      </c>
      <c r="F181" s="204" t="s">
        <v>701</v>
      </c>
      <c r="G181" s="140">
        <v>0</v>
      </c>
      <c r="H181" s="140">
        <v>1441.31</v>
      </c>
      <c r="I181" s="140">
        <v>5765.22</v>
      </c>
      <c r="J181" s="141">
        <f t="shared" si="2"/>
        <v>7206.5300000000007</v>
      </c>
      <c r="K181" s="142"/>
      <c r="L181" s="142"/>
      <c r="M181" s="142"/>
      <c r="N181" s="142"/>
      <c r="O181" s="142"/>
      <c r="P181" s="142"/>
      <c r="Q181" s="142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07" t="s">
        <v>205</v>
      </c>
      <c r="B182" s="67" t="s">
        <v>31</v>
      </c>
      <c r="C182" s="108" t="s">
        <v>186</v>
      </c>
      <c r="D182" s="67" t="s">
        <v>190</v>
      </c>
      <c r="E182" s="144">
        <v>1</v>
      </c>
      <c r="F182" s="204" t="s">
        <v>706</v>
      </c>
      <c r="G182" s="140">
        <v>0</v>
      </c>
      <c r="H182" s="140">
        <v>1441.31</v>
      </c>
      <c r="I182" s="140">
        <v>5765.22</v>
      </c>
      <c r="J182" s="141">
        <f t="shared" si="2"/>
        <v>7206.5300000000007</v>
      </c>
      <c r="K182" s="142"/>
      <c r="L182" s="142"/>
      <c r="M182" s="142"/>
      <c r="N182" s="142"/>
      <c r="O182" s="142"/>
      <c r="P182" s="142"/>
      <c r="Q182" s="142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07" t="s">
        <v>205</v>
      </c>
      <c r="B183" s="67" t="s">
        <v>31</v>
      </c>
      <c r="C183" s="108" t="s">
        <v>186</v>
      </c>
      <c r="D183" s="67" t="s">
        <v>190</v>
      </c>
      <c r="E183" s="144">
        <v>1</v>
      </c>
      <c r="F183" s="204" t="s">
        <v>707</v>
      </c>
      <c r="G183" s="140">
        <v>0</v>
      </c>
      <c r="H183" s="140">
        <v>1441.31</v>
      </c>
      <c r="I183" s="140">
        <v>5765.22</v>
      </c>
      <c r="J183" s="141">
        <f t="shared" si="2"/>
        <v>7206.5300000000007</v>
      </c>
      <c r="K183" s="142"/>
      <c r="L183" s="142"/>
      <c r="M183" s="142"/>
      <c r="N183" s="142"/>
      <c r="O183" s="142"/>
      <c r="P183" s="142"/>
      <c r="Q183" s="142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07" t="s">
        <v>803</v>
      </c>
      <c r="B184" s="67" t="s">
        <v>31</v>
      </c>
      <c r="C184" s="108" t="s">
        <v>188</v>
      </c>
      <c r="D184" s="67" t="s">
        <v>189</v>
      </c>
      <c r="E184" s="144">
        <v>1</v>
      </c>
      <c r="F184" s="222" t="s">
        <v>802</v>
      </c>
      <c r="G184" s="140">
        <v>0</v>
      </c>
      <c r="H184" s="140">
        <v>0</v>
      </c>
      <c r="I184" s="140">
        <v>5765.22</v>
      </c>
      <c r="J184" s="141">
        <f t="shared" si="2"/>
        <v>5765.22</v>
      </c>
      <c r="K184" s="142"/>
      <c r="L184" s="142"/>
      <c r="M184" s="142"/>
      <c r="N184" s="142"/>
      <c r="O184" s="142"/>
      <c r="P184" s="142"/>
      <c r="Q184" s="14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62" t="s">
        <v>192</v>
      </c>
      <c r="B185" s="48" t="s">
        <v>31</v>
      </c>
      <c r="C185" s="66" t="s">
        <v>192</v>
      </c>
      <c r="D185" s="48" t="s">
        <v>192</v>
      </c>
      <c r="E185" s="143">
        <v>1</v>
      </c>
      <c r="F185" s="64" t="s">
        <v>192</v>
      </c>
      <c r="G185" s="136">
        <v>0</v>
      </c>
      <c r="H185" s="136">
        <v>0</v>
      </c>
      <c r="I185" s="136">
        <v>0</v>
      </c>
      <c r="J185" s="137">
        <f t="shared" si="2"/>
        <v>0</v>
      </c>
      <c r="K185" s="138"/>
      <c r="L185" s="138"/>
      <c r="M185" s="138"/>
      <c r="N185" s="138"/>
      <c r="O185" s="138"/>
      <c r="P185" s="138"/>
      <c r="Q185" s="138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s="106" customFormat="1" x14ac:dyDescent="0.2">
      <c r="A186" s="62" t="s">
        <v>192</v>
      </c>
      <c r="B186" s="48" t="s">
        <v>31</v>
      </c>
      <c r="C186" s="66" t="s">
        <v>192</v>
      </c>
      <c r="D186" s="48" t="s">
        <v>192</v>
      </c>
      <c r="E186" s="143">
        <v>1</v>
      </c>
      <c r="F186" s="64" t="s">
        <v>192</v>
      </c>
      <c r="G186" s="136">
        <v>0</v>
      </c>
      <c r="H186" s="136">
        <v>0</v>
      </c>
      <c r="I186" s="136">
        <v>0</v>
      </c>
      <c r="J186" s="137">
        <f t="shared" si="2"/>
        <v>0</v>
      </c>
      <c r="K186" s="138"/>
      <c r="L186" s="138"/>
      <c r="M186" s="138"/>
      <c r="N186" s="138"/>
      <c r="O186" s="138"/>
      <c r="P186" s="138"/>
      <c r="Q186" s="138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 spans="1:30" s="106" customFormat="1" x14ac:dyDescent="0.2">
      <c r="A187" s="117" t="s">
        <v>192</v>
      </c>
      <c r="B187" s="67" t="s">
        <v>31</v>
      </c>
      <c r="C187" s="123" t="s">
        <v>192</v>
      </c>
      <c r="D187" s="67" t="s">
        <v>192</v>
      </c>
      <c r="E187" s="144">
        <v>1</v>
      </c>
      <c r="F187" s="115" t="s">
        <v>192</v>
      </c>
      <c r="G187" s="140">
        <v>0</v>
      </c>
      <c r="H187" s="140">
        <v>0</v>
      </c>
      <c r="I187" s="140">
        <v>0</v>
      </c>
      <c r="J187" s="141">
        <f t="shared" si="2"/>
        <v>0</v>
      </c>
      <c r="K187" s="142"/>
      <c r="L187" s="142"/>
      <c r="M187" s="142"/>
      <c r="N187" s="142"/>
      <c r="O187" s="142"/>
      <c r="P187" s="142"/>
      <c r="Q187" s="142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</row>
    <row r="188" spans="1:30" s="106" customFormat="1" x14ac:dyDescent="0.2">
      <c r="A188" s="117" t="s">
        <v>192</v>
      </c>
      <c r="B188" s="67" t="s">
        <v>31</v>
      </c>
      <c r="C188" s="123" t="s">
        <v>192</v>
      </c>
      <c r="D188" s="67" t="s">
        <v>192</v>
      </c>
      <c r="E188" s="144">
        <v>1</v>
      </c>
      <c r="F188" s="115" t="s">
        <v>192</v>
      </c>
      <c r="G188" s="140">
        <v>0</v>
      </c>
      <c r="H188" s="140">
        <v>0</v>
      </c>
      <c r="I188" s="140">
        <v>0</v>
      </c>
      <c r="J188" s="141">
        <f t="shared" si="2"/>
        <v>0</v>
      </c>
      <c r="K188" s="142"/>
      <c r="L188" s="142"/>
      <c r="M188" s="142"/>
      <c r="N188" s="142"/>
      <c r="O188" s="142"/>
      <c r="P188" s="142"/>
      <c r="Q188" s="142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</row>
    <row r="189" spans="1:30" x14ac:dyDescent="0.2">
      <c r="A189" s="117" t="s">
        <v>192</v>
      </c>
      <c r="B189" s="67" t="s">
        <v>31</v>
      </c>
      <c r="C189" s="123" t="s">
        <v>192</v>
      </c>
      <c r="D189" s="67" t="s">
        <v>192</v>
      </c>
      <c r="E189" s="144">
        <v>1</v>
      </c>
      <c r="F189" s="115" t="s">
        <v>192</v>
      </c>
      <c r="G189" s="140">
        <v>0</v>
      </c>
      <c r="H189" s="140">
        <v>0</v>
      </c>
      <c r="I189" s="140">
        <v>0</v>
      </c>
      <c r="J189" s="141">
        <f t="shared" si="2"/>
        <v>0</v>
      </c>
      <c r="K189" s="142"/>
      <c r="L189" s="142"/>
      <c r="M189" s="142"/>
      <c r="N189" s="142"/>
      <c r="O189" s="142"/>
      <c r="P189" s="142"/>
      <c r="Q189" s="142"/>
      <c r="R189" s="105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</row>
    <row r="190" spans="1:30" x14ac:dyDescent="0.2">
      <c r="A190" s="117" t="s">
        <v>192</v>
      </c>
      <c r="B190" s="67" t="s">
        <v>31</v>
      </c>
      <c r="C190" s="123" t="s">
        <v>192</v>
      </c>
      <c r="D190" s="67" t="s">
        <v>192</v>
      </c>
      <c r="E190" s="144">
        <v>1</v>
      </c>
      <c r="F190" s="115" t="s">
        <v>192</v>
      </c>
      <c r="G190" s="140">
        <v>0</v>
      </c>
      <c r="H190" s="140">
        <v>0</v>
      </c>
      <c r="I190" s="140">
        <v>0</v>
      </c>
      <c r="J190" s="141">
        <f t="shared" si="2"/>
        <v>0</v>
      </c>
      <c r="K190" s="142"/>
      <c r="L190" s="142"/>
      <c r="M190" s="142"/>
      <c r="N190" s="142"/>
      <c r="O190" s="142"/>
      <c r="P190" s="142"/>
      <c r="Q190" s="142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</row>
    <row r="191" spans="1:30" x14ac:dyDescent="0.2">
      <c r="A191" s="117" t="s">
        <v>192</v>
      </c>
      <c r="B191" s="67" t="s">
        <v>31</v>
      </c>
      <c r="C191" s="123" t="s">
        <v>192</v>
      </c>
      <c r="D191" s="67" t="s">
        <v>192</v>
      </c>
      <c r="E191" s="144">
        <v>1</v>
      </c>
      <c r="F191" s="115" t="s">
        <v>192</v>
      </c>
      <c r="G191" s="140">
        <v>0</v>
      </c>
      <c r="H191" s="140">
        <v>0</v>
      </c>
      <c r="I191" s="140">
        <v>0</v>
      </c>
      <c r="J191" s="141">
        <f t="shared" si="2"/>
        <v>0</v>
      </c>
      <c r="K191" s="142"/>
      <c r="L191" s="142"/>
      <c r="M191" s="142"/>
      <c r="N191" s="142"/>
      <c r="O191" s="142"/>
      <c r="P191" s="142"/>
      <c r="Q191" s="142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</row>
    <row r="192" spans="1:30" x14ac:dyDescent="0.2">
      <c r="A192" s="117" t="s">
        <v>192</v>
      </c>
      <c r="B192" s="67" t="s">
        <v>31</v>
      </c>
      <c r="C192" s="123" t="s">
        <v>192</v>
      </c>
      <c r="D192" s="67" t="s">
        <v>192</v>
      </c>
      <c r="E192" s="144">
        <v>1</v>
      </c>
      <c r="F192" s="115" t="s">
        <v>192</v>
      </c>
      <c r="G192" s="140">
        <v>0</v>
      </c>
      <c r="H192" s="140">
        <v>0</v>
      </c>
      <c r="I192" s="140">
        <v>0</v>
      </c>
      <c r="J192" s="141">
        <f t="shared" si="2"/>
        <v>0</v>
      </c>
      <c r="K192" s="142"/>
      <c r="L192" s="142"/>
      <c r="M192" s="142"/>
      <c r="N192" s="142"/>
      <c r="O192" s="142"/>
      <c r="P192" s="142"/>
      <c r="Q192" s="142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</row>
    <row r="193" spans="1:30" x14ac:dyDescent="0.2">
      <c r="A193" s="117" t="s">
        <v>192</v>
      </c>
      <c r="B193" s="67" t="s">
        <v>31</v>
      </c>
      <c r="C193" s="123" t="s">
        <v>192</v>
      </c>
      <c r="D193" s="67" t="s">
        <v>192</v>
      </c>
      <c r="E193" s="144">
        <v>1</v>
      </c>
      <c r="F193" s="115" t="s">
        <v>192</v>
      </c>
      <c r="G193" s="140">
        <v>0</v>
      </c>
      <c r="H193" s="140">
        <v>0</v>
      </c>
      <c r="I193" s="140">
        <v>0</v>
      </c>
      <c r="J193" s="141">
        <f t="shared" si="2"/>
        <v>0</v>
      </c>
      <c r="K193" s="142"/>
      <c r="L193" s="142"/>
      <c r="M193" s="142"/>
      <c r="N193" s="142"/>
      <c r="O193" s="142"/>
      <c r="P193" s="142"/>
      <c r="Q193" s="142"/>
      <c r="R193" s="105"/>
      <c r="S193" s="105"/>
      <c r="T193" s="105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105"/>
    </row>
    <row r="194" spans="1:30" x14ac:dyDescent="0.2">
      <c r="A194" s="117" t="s">
        <v>192</v>
      </c>
      <c r="B194" s="67" t="s">
        <v>31</v>
      </c>
      <c r="C194" s="123" t="s">
        <v>192</v>
      </c>
      <c r="D194" s="67" t="s">
        <v>192</v>
      </c>
      <c r="E194" s="144">
        <v>1</v>
      </c>
      <c r="F194" s="115" t="s">
        <v>192</v>
      </c>
      <c r="G194" s="140">
        <v>0</v>
      </c>
      <c r="H194" s="140">
        <v>0</v>
      </c>
      <c r="I194" s="140">
        <v>0</v>
      </c>
      <c r="J194" s="141">
        <f t="shared" si="2"/>
        <v>0</v>
      </c>
      <c r="K194" s="142"/>
      <c r="L194" s="142"/>
      <c r="M194" s="142"/>
      <c r="N194" s="142"/>
      <c r="O194" s="142"/>
      <c r="P194" s="142"/>
      <c r="Q194" s="142"/>
      <c r="R194" s="105"/>
      <c r="S194" s="105"/>
      <c r="T194" s="105"/>
      <c r="U194" s="105"/>
      <c r="V194" s="105"/>
      <c r="W194" s="105"/>
      <c r="X194" s="105"/>
      <c r="Y194" s="105"/>
      <c r="Z194" s="105"/>
      <c r="AA194" s="105"/>
      <c r="AB194" s="105"/>
      <c r="AC194" s="105"/>
      <c r="AD194" s="105"/>
    </row>
    <row r="195" spans="1:30" x14ac:dyDescent="0.2">
      <c r="A195" s="117" t="s">
        <v>192</v>
      </c>
      <c r="B195" s="67" t="s">
        <v>31</v>
      </c>
      <c r="C195" s="123" t="s">
        <v>192</v>
      </c>
      <c r="D195" s="67" t="s">
        <v>192</v>
      </c>
      <c r="E195" s="144">
        <v>1</v>
      </c>
      <c r="F195" s="115" t="s">
        <v>192</v>
      </c>
      <c r="G195" s="140">
        <v>0</v>
      </c>
      <c r="H195" s="140">
        <v>0</v>
      </c>
      <c r="I195" s="140">
        <v>0</v>
      </c>
      <c r="J195" s="141">
        <f t="shared" si="2"/>
        <v>0</v>
      </c>
      <c r="K195" s="142"/>
      <c r="L195" s="142"/>
      <c r="M195" s="142"/>
      <c r="N195" s="142"/>
      <c r="O195" s="142"/>
      <c r="P195" s="142"/>
      <c r="Q195" s="142"/>
      <c r="R195" s="105"/>
      <c r="S195" s="105"/>
      <c r="T195" s="105"/>
      <c r="U195" s="105"/>
      <c r="V195" s="105"/>
      <c r="W195" s="105"/>
      <c r="X195" s="105"/>
      <c r="Y195" s="105"/>
      <c r="Z195" s="105"/>
      <c r="AA195" s="105"/>
      <c r="AB195" s="105"/>
      <c r="AC195" s="105"/>
      <c r="AD195" s="105"/>
    </row>
    <row r="196" spans="1:30" x14ac:dyDescent="0.2">
      <c r="A196" s="117" t="s">
        <v>192</v>
      </c>
      <c r="B196" s="67" t="s">
        <v>31</v>
      </c>
      <c r="C196" s="123" t="s">
        <v>192</v>
      </c>
      <c r="D196" s="67" t="s">
        <v>192</v>
      </c>
      <c r="E196" s="144">
        <v>1</v>
      </c>
      <c r="F196" s="115" t="s">
        <v>192</v>
      </c>
      <c r="G196" s="140">
        <v>0</v>
      </c>
      <c r="H196" s="140">
        <v>0</v>
      </c>
      <c r="I196" s="140">
        <v>0</v>
      </c>
      <c r="J196" s="141">
        <f t="shared" si="2"/>
        <v>0</v>
      </c>
      <c r="K196" s="142"/>
      <c r="L196" s="142"/>
      <c r="M196" s="142"/>
      <c r="N196" s="142"/>
      <c r="O196" s="142"/>
      <c r="P196" s="142"/>
      <c r="Q196" s="142"/>
      <c r="R196" s="105"/>
      <c r="S196" s="105"/>
      <c r="T196" s="105"/>
      <c r="U196" s="105"/>
      <c r="V196" s="105"/>
      <c r="W196" s="105"/>
      <c r="X196" s="105"/>
      <c r="Y196" s="105"/>
      <c r="Z196" s="105"/>
      <c r="AA196" s="105"/>
      <c r="AB196" s="105"/>
      <c r="AC196" s="105"/>
      <c r="AD196" s="105"/>
    </row>
    <row r="197" spans="1:30" x14ac:dyDescent="0.2">
      <c r="A197" s="117" t="s">
        <v>192</v>
      </c>
      <c r="B197" s="67" t="s">
        <v>31</v>
      </c>
      <c r="C197" s="123" t="s">
        <v>192</v>
      </c>
      <c r="D197" s="67" t="s">
        <v>192</v>
      </c>
      <c r="E197" s="144">
        <v>1</v>
      </c>
      <c r="F197" s="115" t="s">
        <v>192</v>
      </c>
      <c r="G197" s="140">
        <v>0</v>
      </c>
      <c r="H197" s="140">
        <v>0</v>
      </c>
      <c r="I197" s="140">
        <v>0</v>
      </c>
      <c r="J197" s="141">
        <f t="shared" si="2"/>
        <v>0</v>
      </c>
      <c r="K197" s="142"/>
      <c r="L197" s="142"/>
      <c r="M197" s="142"/>
      <c r="N197" s="142"/>
      <c r="O197" s="142"/>
      <c r="P197" s="142"/>
      <c r="Q197" s="142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</row>
    <row r="198" spans="1:30" x14ac:dyDescent="0.2">
      <c r="A198" s="117" t="s">
        <v>192</v>
      </c>
      <c r="B198" s="67" t="s">
        <v>31</v>
      </c>
      <c r="C198" s="123" t="s">
        <v>192</v>
      </c>
      <c r="D198" s="67" t="s">
        <v>192</v>
      </c>
      <c r="E198" s="144">
        <v>1</v>
      </c>
      <c r="F198" s="115" t="s">
        <v>192</v>
      </c>
      <c r="G198" s="140">
        <v>0</v>
      </c>
      <c r="H198" s="140">
        <v>0</v>
      </c>
      <c r="I198" s="140">
        <v>0</v>
      </c>
      <c r="J198" s="141">
        <f t="shared" si="2"/>
        <v>0</v>
      </c>
      <c r="K198" s="142"/>
      <c r="L198" s="142"/>
      <c r="M198" s="142"/>
      <c r="N198" s="142"/>
      <c r="O198" s="142"/>
      <c r="P198" s="142"/>
      <c r="Q198" s="142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</row>
    <row r="199" spans="1:30" x14ac:dyDescent="0.2">
      <c r="A199" s="117" t="s">
        <v>192</v>
      </c>
      <c r="B199" s="67" t="s">
        <v>31</v>
      </c>
      <c r="C199" s="123" t="s">
        <v>192</v>
      </c>
      <c r="D199" s="67" t="s">
        <v>192</v>
      </c>
      <c r="E199" s="144">
        <v>1</v>
      </c>
      <c r="F199" s="115" t="s">
        <v>192</v>
      </c>
      <c r="G199" s="140">
        <v>0</v>
      </c>
      <c r="H199" s="140">
        <v>0</v>
      </c>
      <c r="I199" s="140">
        <v>0</v>
      </c>
      <c r="J199" s="141">
        <f t="shared" si="2"/>
        <v>0</v>
      </c>
      <c r="K199" s="142"/>
      <c r="L199" s="142"/>
      <c r="M199" s="142"/>
      <c r="N199" s="142"/>
      <c r="O199" s="142"/>
      <c r="P199" s="142"/>
      <c r="Q199" s="142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</row>
    <row r="200" spans="1:30" x14ac:dyDescent="0.2">
      <c r="A200" s="117" t="s">
        <v>192</v>
      </c>
      <c r="B200" s="67" t="s">
        <v>31</v>
      </c>
      <c r="C200" s="123" t="s">
        <v>192</v>
      </c>
      <c r="D200" s="67" t="s">
        <v>192</v>
      </c>
      <c r="E200" s="144">
        <v>1</v>
      </c>
      <c r="F200" s="115" t="s">
        <v>192</v>
      </c>
      <c r="G200" s="140">
        <v>0</v>
      </c>
      <c r="H200" s="140">
        <v>0</v>
      </c>
      <c r="I200" s="140">
        <v>0</v>
      </c>
      <c r="J200" s="141">
        <f t="shared" ref="J200:J239" si="3">SUM(G200:I200)</f>
        <v>0</v>
      </c>
      <c r="K200" s="142"/>
      <c r="L200" s="142"/>
      <c r="M200" s="142"/>
      <c r="N200" s="142"/>
      <c r="O200" s="142"/>
      <c r="P200" s="142"/>
      <c r="Q200" s="142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</row>
    <row r="201" spans="1:30" x14ac:dyDescent="0.2">
      <c r="A201" s="62" t="s">
        <v>192</v>
      </c>
      <c r="B201" s="48" t="s">
        <v>31</v>
      </c>
      <c r="C201" s="66" t="s">
        <v>192</v>
      </c>
      <c r="D201" s="48" t="s">
        <v>192</v>
      </c>
      <c r="E201" s="143">
        <v>1</v>
      </c>
      <c r="F201" s="64" t="s">
        <v>192</v>
      </c>
      <c r="G201" s="136">
        <v>0</v>
      </c>
      <c r="H201" s="136">
        <v>0</v>
      </c>
      <c r="I201" s="136">
        <v>0</v>
      </c>
      <c r="J201" s="137">
        <f t="shared" si="3"/>
        <v>0</v>
      </c>
      <c r="K201" s="138"/>
      <c r="L201" s="138"/>
      <c r="M201" s="138"/>
      <c r="N201" s="138"/>
      <c r="O201" s="138"/>
      <c r="P201" s="138"/>
      <c r="Q201" s="13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x14ac:dyDescent="0.2">
      <c r="A202" s="62" t="s">
        <v>192</v>
      </c>
      <c r="B202" s="48" t="s">
        <v>31</v>
      </c>
      <c r="C202" s="66" t="s">
        <v>192</v>
      </c>
      <c r="D202" s="48" t="s">
        <v>192</v>
      </c>
      <c r="E202" s="143">
        <v>1</v>
      </c>
      <c r="F202" s="64" t="s">
        <v>192</v>
      </c>
      <c r="G202" s="136">
        <v>0</v>
      </c>
      <c r="H202" s="136">
        <v>0</v>
      </c>
      <c r="I202" s="136">
        <v>0</v>
      </c>
      <c r="J202" s="137">
        <f t="shared" si="3"/>
        <v>0</v>
      </c>
      <c r="K202" s="138"/>
      <c r="L202" s="138"/>
      <c r="M202" s="138"/>
      <c r="N202" s="138"/>
      <c r="O202" s="138"/>
      <c r="P202" s="138"/>
      <c r="Q202" s="138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x14ac:dyDescent="0.2">
      <c r="A203" s="62" t="s">
        <v>192</v>
      </c>
      <c r="B203" s="48" t="s">
        <v>31</v>
      </c>
      <c r="C203" s="66" t="s">
        <v>192</v>
      </c>
      <c r="D203" s="48" t="s">
        <v>192</v>
      </c>
      <c r="E203" s="143">
        <v>1</v>
      </c>
      <c r="F203" s="64" t="s">
        <v>192</v>
      </c>
      <c r="G203" s="136">
        <v>0</v>
      </c>
      <c r="H203" s="136">
        <v>0</v>
      </c>
      <c r="I203" s="136">
        <v>0</v>
      </c>
      <c r="J203" s="137">
        <f t="shared" si="3"/>
        <v>0</v>
      </c>
      <c r="K203" s="138"/>
      <c r="L203" s="138"/>
      <c r="M203" s="138"/>
      <c r="N203" s="138"/>
      <c r="O203" s="138"/>
      <c r="P203" s="138"/>
      <c r="Q203" s="13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x14ac:dyDescent="0.2">
      <c r="A204" s="126" t="s">
        <v>205</v>
      </c>
      <c r="B204" s="48" t="s">
        <v>31</v>
      </c>
      <c r="C204" s="125" t="s">
        <v>191</v>
      </c>
      <c r="D204" s="48" t="s">
        <v>190</v>
      </c>
      <c r="E204" s="143">
        <v>1</v>
      </c>
      <c r="F204" s="87" t="s">
        <v>329</v>
      </c>
      <c r="G204" s="136">
        <v>0</v>
      </c>
      <c r="H204" s="136">
        <v>1441.31</v>
      </c>
      <c r="I204" s="136">
        <v>5765.22</v>
      </c>
      <c r="J204" s="137">
        <f t="shared" si="3"/>
        <v>7206.5300000000007</v>
      </c>
      <c r="K204" s="138"/>
      <c r="L204" s="138"/>
      <c r="M204" s="138"/>
      <c r="N204" s="138"/>
      <c r="O204" s="138"/>
      <c r="P204" s="138"/>
      <c r="Q204" s="138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x14ac:dyDescent="0.2">
      <c r="A205" s="107" t="s">
        <v>205</v>
      </c>
      <c r="B205" s="67" t="s">
        <v>31</v>
      </c>
      <c r="C205" s="184" t="s">
        <v>187</v>
      </c>
      <c r="D205" s="67" t="s">
        <v>190</v>
      </c>
      <c r="E205" s="144">
        <v>1</v>
      </c>
      <c r="F205" s="192" t="s">
        <v>605</v>
      </c>
      <c r="G205" s="140">
        <v>0</v>
      </c>
      <c r="H205" s="140">
        <v>1441.31</v>
      </c>
      <c r="I205" s="140">
        <v>5765.22</v>
      </c>
      <c r="J205" s="141">
        <f t="shared" si="3"/>
        <v>7206.5300000000007</v>
      </c>
      <c r="K205" s="142"/>
      <c r="L205" s="142"/>
      <c r="M205" s="142"/>
      <c r="N205" s="142"/>
      <c r="O205" s="142"/>
      <c r="P205" s="142"/>
      <c r="Q205" s="142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</row>
    <row r="206" spans="1:30" x14ac:dyDescent="0.2">
      <c r="A206" s="107" t="s">
        <v>205</v>
      </c>
      <c r="B206" s="67" t="s">
        <v>31</v>
      </c>
      <c r="C206" s="184" t="s">
        <v>186</v>
      </c>
      <c r="D206" s="67" t="s">
        <v>190</v>
      </c>
      <c r="E206" s="144">
        <v>1</v>
      </c>
      <c r="F206" s="192" t="s">
        <v>570</v>
      </c>
      <c r="G206" s="140">
        <v>0</v>
      </c>
      <c r="H206" s="140">
        <v>1441.31</v>
      </c>
      <c r="I206" s="140">
        <v>5765.22</v>
      </c>
      <c r="J206" s="141">
        <f t="shared" si="3"/>
        <v>7206.5300000000007</v>
      </c>
      <c r="K206" s="142"/>
      <c r="L206" s="142"/>
      <c r="M206" s="142"/>
      <c r="N206" s="142"/>
      <c r="O206" s="142"/>
      <c r="P206" s="142"/>
      <c r="Q206" s="142"/>
      <c r="R206" s="105"/>
      <c r="S206" s="105"/>
      <c r="T206" s="105"/>
      <c r="U206" s="105"/>
      <c r="V206" s="105"/>
      <c r="W206" s="105"/>
      <c r="X206" s="105"/>
      <c r="Y206" s="105"/>
      <c r="Z206" s="105"/>
      <c r="AA206" s="105"/>
      <c r="AB206" s="105"/>
      <c r="AC206" s="105"/>
      <c r="AD206" s="105"/>
    </row>
    <row r="207" spans="1:30" s="106" customFormat="1" x14ac:dyDescent="0.2">
      <c r="A207" s="61" t="s">
        <v>350</v>
      </c>
      <c r="B207" s="48" t="s">
        <v>33</v>
      </c>
      <c r="C207" s="195" t="s">
        <v>188</v>
      </c>
      <c r="D207" s="48" t="s">
        <v>190</v>
      </c>
      <c r="E207" s="143">
        <v>1</v>
      </c>
      <c r="F207" s="87" t="s">
        <v>614</v>
      </c>
      <c r="G207" s="136">
        <v>0</v>
      </c>
      <c r="H207" s="147">
        <v>1186.96</v>
      </c>
      <c r="I207" s="147">
        <v>4747.84</v>
      </c>
      <c r="J207" s="137">
        <f t="shared" si="3"/>
        <v>5934.8</v>
      </c>
      <c r="K207" s="138"/>
      <c r="L207" s="138"/>
      <c r="M207" s="138"/>
      <c r="N207" s="138"/>
      <c r="O207" s="138"/>
      <c r="P207" s="138"/>
      <c r="Q207" s="13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x14ac:dyDescent="0.2">
      <c r="A208" s="61" t="s">
        <v>350</v>
      </c>
      <c r="B208" s="48" t="s">
        <v>33</v>
      </c>
      <c r="C208" s="183" t="s">
        <v>188</v>
      </c>
      <c r="D208" s="48" t="s">
        <v>190</v>
      </c>
      <c r="E208" s="143">
        <v>1</v>
      </c>
      <c r="F208" s="63" t="s">
        <v>334</v>
      </c>
      <c r="G208" s="136">
        <v>0</v>
      </c>
      <c r="H208" s="147">
        <v>1186.96</v>
      </c>
      <c r="I208" s="147">
        <v>4747.84</v>
      </c>
      <c r="J208" s="137">
        <f t="shared" si="3"/>
        <v>5934.8</v>
      </c>
      <c r="K208" s="138"/>
      <c r="L208" s="138"/>
      <c r="M208" s="138"/>
      <c r="N208" s="138"/>
      <c r="O208" s="138"/>
      <c r="P208" s="138"/>
      <c r="Q208" s="13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x14ac:dyDescent="0.2">
      <c r="A209" s="61" t="s">
        <v>350</v>
      </c>
      <c r="B209" s="48" t="s">
        <v>33</v>
      </c>
      <c r="C209" s="195" t="s">
        <v>191</v>
      </c>
      <c r="D209" s="48" t="s">
        <v>190</v>
      </c>
      <c r="E209" s="143">
        <v>1</v>
      </c>
      <c r="F209" s="87" t="s">
        <v>617</v>
      </c>
      <c r="G209" s="136">
        <v>0</v>
      </c>
      <c r="H209" s="147">
        <v>1186.96</v>
      </c>
      <c r="I209" s="147">
        <v>4747.84</v>
      </c>
      <c r="J209" s="137">
        <f t="shared" si="3"/>
        <v>5934.8</v>
      </c>
      <c r="K209" s="138"/>
      <c r="L209" s="138"/>
      <c r="M209" s="138"/>
      <c r="N209" s="138"/>
      <c r="O209" s="138"/>
      <c r="P209" s="138"/>
      <c r="Q209" s="13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x14ac:dyDescent="0.2">
      <c r="A210" s="61" t="s">
        <v>350</v>
      </c>
      <c r="B210" s="48" t="s">
        <v>33</v>
      </c>
      <c r="C210" s="83" t="s">
        <v>191</v>
      </c>
      <c r="D210" s="48" t="s">
        <v>190</v>
      </c>
      <c r="E210" s="143">
        <v>1</v>
      </c>
      <c r="F210" s="86" t="s">
        <v>412</v>
      </c>
      <c r="G210" s="136">
        <v>0</v>
      </c>
      <c r="H210" s="147">
        <v>1186.96</v>
      </c>
      <c r="I210" s="147">
        <v>4747.84</v>
      </c>
      <c r="J210" s="137">
        <f t="shared" si="3"/>
        <v>5934.8</v>
      </c>
      <c r="K210" s="138"/>
      <c r="L210" s="138"/>
      <c r="M210" s="138"/>
      <c r="N210" s="138"/>
      <c r="O210" s="138"/>
      <c r="P210" s="138"/>
      <c r="Q210" s="13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x14ac:dyDescent="0.2">
      <c r="A211" s="61" t="s">
        <v>348</v>
      </c>
      <c r="B211" s="48" t="s">
        <v>33</v>
      </c>
      <c r="C211" s="65" t="s">
        <v>212</v>
      </c>
      <c r="D211" s="48" t="s">
        <v>190</v>
      </c>
      <c r="E211" s="143">
        <v>1</v>
      </c>
      <c r="F211" s="63" t="s">
        <v>314</v>
      </c>
      <c r="G211" s="136">
        <v>0</v>
      </c>
      <c r="H211" s="136">
        <v>1186.96</v>
      </c>
      <c r="I211" s="136">
        <v>4747.84</v>
      </c>
      <c r="J211" s="137">
        <f t="shared" si="3"/>
        <v>5934.8</v>
      </c>
      <c r="K211" s="138"/>
      <c r="L211" s="138"/>
      <c r="M211" s="138"/>
      <c r="N211" s="138"/>
      <c r="O211" s="138"/>
      <c r="P211" s="138"/>
      <c r="Q211" s="13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x14ac:dyDescent="0.2">
      <c r="A212" s="61" t="s">
        <v>350</v>
      </c>
      <c r="B212" s="48" t="s">
        <v>33</v>
      </c>
      <c r="C212" s="125" t="s">
        <v>187</v>
      </c>
      <c r="D212" s="48" t="s">
        <v>190</v>
      </c>
      <c r="E212" s="143">
        <v>1</v>
      </c>
      <c r="F212" s="87" t="s">
        <v>370</v>
      </c>
      <c r="G212" s="136">
        <v>0</v>
      </c>
      <c r="H212" s="136">
        <v>1186.96</v>
      </c>
      <c r="I212" s="136">
        <v>4747.84</v>
      </c>
      <c r="J212" s="137">
        <f t="shared" si="3"/>
        <v>5934.8</v>
      </c>
      <c r="K212" s="138"/>
      <c r="L212" s="138"/>
      <c r="M212" s="138"/>
      <c r="N212" s="138"/>
      <c r="O212" s="138"/>
      <c r="P212" s="138"/>
      <c r="Q212" s="13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x14ac:dyDescent="0.2">
      <c r="A213" s="126" t="s">
        <v>611</v>
      </c>
      <c r="B213" s="48" t="s">
        <v>33</v>
      </c>
      <c r="C213" s="195" t="s">
        <v>212</v>
      </c>
      <c r="D213" s="48" t="s">
        <v>190</v>
      </c>
      <c r="E213" s="143">
        <v>1</v>
      </c>
      <c r="F213" s="87" t="s">
        <v>612</v>
      </c>
      <c r="G213" s="136">
        <v>0</v>
      </c>
      <c r="H213" s="147">
        <v>1186.96</v>
      </c>
      <c r="I213" s="147">
        <v>4747.84</v>
      </c>
      <c r="J213" s="137">
        <f t="shared" si="3"/>
        <v>5934.8</v>
      </c>
      <c r="K213" s="138"/>
      <c r="L213" s="138"/>
      <c r="M213" s="138"/>
      <c r="N213" s="138"/>
      <c r="O213" s="138"/>
      <c r="P213" s="138"/>
      <c r="Q213" s="138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x14ac:dyDescent="0.2">
      <c r="A214" s="61" t="s">
        <v>350</v>
      </c>
      <c r="B214" s="48" t="s">
        <v>33</v>
      </c>
      <c r="C214" s="195" t="s">
        <v>212</v>
      </c>
      <c r="D214" s="48" t="s">
        <v>190</v>
      </c>
      <c r="E214" s="143">
        <v>1</v>
      </c>
      <c r="F214" s="201" t="s">
        <v>415</v>
      </c>
      <c r="G214" s="136">
        <v>0</v>
      </c>
      <c r="H214" s="147">
        <v>1186.96</v>
      </c>
      <c r="I214" s="147">
        <v>4747.84</v>
      </c>
      <c r="J214" s="137">
        <f t="shared" si="3"/>
        <v>5934.8</v>
      </c>
      <c r="K214" s="138"/>
      <c r="L214" s="138"/>
      <c r="M214" s="138"/>
      <c r="N214" s="138"/>
      <c r="O214" s="138"/>
      <c r="P214" s="138"/>
      <c r="Q214" s="13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x14ac:dyDescent="0.2">
      <c r="A215" s="61" t="s">
        <v>351</v>
      </c>
      <c r="B215" s="48" t="s">
        <v>33</v>
      </c>
      <c r="C215" s="65" t="s">
        <v>345</v>
      </c>
      <c r="D215" s="48" t="s">
        <v>190</v>
      </c>
      <c r="E215" s="143">
        <v>1</v>
      </c>
      <c r="F215" s="63" t="s">
        <v>319</v>
      </c>
      <c r="G215" s="136">
        <v>0</v>
      </c>
      <c r="H215" s="136">
        <v>1186.96</v>
      </c>
      <c r="I215" s="136">
        <v>4747.84</v>
      </c>
      <c r="J215" s="137">
        <f t="shared" si="3"/>
        <v>5934.8</v>
      </c>
      <c r="K215" s="138"/>
      <c r="L215" s="138"/>
      <c r="M215" s="138"/>
      <c r="N215" s="138"/>
      <c r="O215" s="138"/>
      <c r="P215" s="138"/>
      <c r="Q215" s="138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s="95" customFormat="1" x14ac:dyDescent="0.2">
      <c r="A216" s="61" t="s">
        <v>350</v>
      </c>
      <c r="B216" s="48" t="s">
        <v>33</v>
      </c>
      <c r="C216" s="195" t="s">
        <v>191</v>
      </c>
      <c r="D216" s="48" t="s">
        <v>190</v>
      </c>
      <c r="E216" s="143">
        <v>1</v>
      </c>
      <c r="F216" s="202" t="s">
        <v>672</v>
      </c>
      <c r="G216" s="136">
        <v>0</v>
      </c>
      <c r="H216" s="136">
        <v>1186.96</v>
      </c>
      <c r="I216" s="136">
        <v>4747.84</v>
      </c>
      <c r="J216" s="137">
        <f t="shared" si="3"/>
        <v>5934.8</v>
      </c>
      <c r="K216" s="138"/>
      <c r="L216" s="138"/>
      <c r="M216" s="138"/>
      <c r="N216" s="138"/>
      <c r="O216" s="138"/>
      <c r="P216" s="138"/>
      <c r="Q216" s="138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x14ac:dyDescent="0.2">
      <c r="A217" s="61" t="s">
        <v>353</v>
      </c>
      <c r="B217" s="48" t="s">
        <v>33</v>
      </c>
      <c r="C217" s="48" t="s">
        <v>186</v>
      </c>
      <c r="D217" s="48" t="s">
        <v>190</v>
      </c>
      <c r="E217" s="143">
        <v>1</v>
      </c>
      <c r="F217" s="178" t="s">
        <v>323</v>
      </c>
      <c r="G217" s="136">
        <v>0</v>
      </c>
      <c r="H217" s="147">
        <v>1186.96</v>
      </c>
      <c r="I217" s="147">
        <v>4747.84</v>
      </c>
      <c r="J217" s="137">
        <f t="shared" si="3"/>
        <v>5934.8</v>
      </c>
      <c r="K217" s="138"/>
      <c r="L217" s="138"/>
      <c r="M217" s="138"/>
      <c r="N217" s="138"/>
      <c r="O217" s="138"/>
      <c r="P217" s="138"/>
      <c r="Q217" s="13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61" t="s">
        <v>350</v>
      </c>
      <c r="B218" s="48" t="s">
        <v>33</v>
      </c>
      <c r="C218" s="179" t="s">
        <v>187</v>
      </c>
      <c r="D218" s="48" t="s">
        <v>190</v>
      </c>
      <c r="E218" s="143">
        <v>1</v>
      </c>
      <c r="F218" s="63" t="s">
        <v>320</v>
      </c>
      <c r="G218" s="136">
        <v>0</v>
      </c>
      <c r="H218" s="136">
        <v>1186.96</v>
      </c>
      <c r="I218" s="136">
        <v>4747.84</v>
      </c>
      <c r="J218" s="137">
        <f t="shared" si="3"/>
        <v>5934.8</v>
      </c>
      <c r="K218" s="138"/>
      <c r="L218" s="138"/>
      <c r="M218" s="138"/>
      <c r="N218" s="138"/>
      <c r="O218" s="138"/>
      <c r="P218" s="138"/>
      <c r="Q218" s="138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x14ac:dyDescent="0.2">
      <c r="A219" s="61" t="s">
        <v>350</v>
      </c>
      <c r="B219" s="48" t="s">
        <v>33</v>
      </c>
      <c r="C219" s="48" t="s">
        <v>188</v>
      </c>
      <c r="D219" s="48" t="s">
        <v>190</v>
      </c>
      <c r="E219" s="143">
        <v>1</v>
      </c>
      <c r="F219" s="63" t="s">
        <v>335</v>
      </c>
      <c r="G219" s="136">
        <v>0</v>
      </c>
      <c r="H219" s="147">
        <v>1186.96</v>
      </c>
      <c r="I219" s="147">
        <v>4747.84</v>
      </c>
      <c r="J219" s="137">
        <f t="shared" si="3"/>
        <v>5934.8</v>
      </c>
      <c r="K219" s="138"/>
      <c r="L219" s="138"/>
      <c r="M219" s="138"/>
      <c r="N219" s="138"/>
      <c r="O219" s="138"/>
      <c r="P219" s="138"/>
      <c r="Q219" s="13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x14ac:dyDescent="0.2">
      <c r="A220" s="61" t="s">
        <v>350</v>
      </c>
      <c r="B220" s="48" t="s">
        <v>33</v>
      </c>
      <c r="C220" s="83" t="s">
        <v>191</v>
      </c>
      <c r="D220" s="48" t="s">
        <v>190</v>
      </c>
      <c r="E220" s="143">
        <v>1</v>
      </c>
      <c r="F220" s="87" t="s">
        <v>620</v>
      </c>
      <c r="G220" s="136">
        <v>0</v>
      </c>
      <c r="H220" s="147">
        <v>1186.96</v>
      </c>
      <c r="I220" s="147">
        <v>4747.84</v>
      </c>
      <c r="J220" s="137">
        <f t="shared" si="3"/>
        <v>5934.8</v>
      </c>
      <c r="K220" s="138"/>
      <c r="L220" s="138"/>
      <c r="M220" s="138"/>
      <c r="N220" s="138"/>
      <c r="O220" s="138"/>
      <c r="P220" s="138"/>
      <c r="Q220" s="138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x14ac:dyDescent="0.2">
      <c r="A221" s="61" t="s">
        <v>350</v>
      </c>
      <c r="B221" s="48" t="s">
        <v>33</v>
      </c>
      <c r="C221" s="83" t="s">
        <v>191</v>
      </c>
      <c r="D221" s="48" t="s">
        <v>190</v>
      </c>
      <c r="E221" s="143">
        <v>1</v>
      </c>
      <c r="F221" s="204" t="s">
        <v>679</v>
      </c>
      <c r="G221" s="136">
        <v>0</v>
      </c>
      <c r="H221" s="147">
        <v>1186.96</v>
      </c>
      <c r="I221" s="147">
        <v>4747.84</v>
      </c>
      <c r="J221" s="137">
        <f t="shared" si="3"/>
        <v>5934.8</v>
      </c>
      <c r="K221" s="138"/>
      <c r="L221" s="138"/>
      <c r="M221" s="138"/>
      <c r="N221" s="138"/>
      <c r="O221" s="138"/>
      <c r="P221" s="138"/>
      <c r="Q221" s="13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x14ac:dyDescent="0.2">
      <c r="A222" s="61" t="s">
        <v>350</v>
      </c>
      <c r="B222" s="48" t="s">
        <v>33</v>
      </c>
      <c r="C222" s="83" t="s">
        <v>191</v>
      </c>
      <c r="D222" s="48" t="s">
        <v>190</v>
      </c>
      <c r="E222" s="143">
        <v>1</v>
      </c>
      <c r="F222" s="87" t="s">
        <v>616</v>
      </c>
      <c r="G222" s="136">
        <v>0</v>
      </c>
      <c r="H222" s="147">
        <v>1186.96</v>
      </c>
      <c r="I222" s="147">
        <v>4747.84</v>
      </c>
      <c r="J222" s="137">
        <f t="shared" si="3"/>
        <v>5934.8</v>
      </c>
      <c r="K222" s="138"/>
      <c r="L222" s="138"/>
      <c r="M222" s="138"/>
      <c r="N222" s="138"/>
      <c r="O222" s="138"/>
      <c r="P222" s="138"/>
      <c r="Q222" s="13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x14ac:dyDescent="0.2">
      <c r="A223" s="61" t="s">
        <v>350</v>
      </c>
      <c r="B223" s="48" t="s">
        <v>33</v>
      </c>
      <c r="C223" s="48" t="s">
        <v>213</v>
      </c>
      <c r="D223" s="48" t="s">
        <v>190</v>
      </c>
      <c r="E223" s="143">
        <v>1</v>
      </c>
      <c r="F223" s="63" t="s">
        <v>344</v>
      </c>
      <c r="G223" s="136">
        <v>0</v>
      </c>
      <c r="H223" s="147">
        <v>1186.96</v>
      </c>
      <c r="I223" s="147">
        <v>4747.84</v>
      </c>
      <c r="J223" s="137">
        <f t="shared" si="3"/>
        <v>5934.8</v>
      </c>
      <c r="K223" s="138"/>
      <c r="L223" s="138"/>
      <c r="M223" s="138"/>
      <c r="N223" s="138"/>
      <c r="O223" s="138"/>
      <c r="P223" s="138"/>
      <c r="Q223" s="138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x14ac:dyDescent="0.2">
      <c r="A224" s="61" t="s">
        <v>350</v>
      </c>
      <c r="B224" s="48" t="s">
        <v>33</v>
      </c>
      <c r="C224" s="48" t="s">
        <v>186</v>
      </c>
      <c r="D224" s="48" t="s">
        <v>190</v>
      </c>
      <c r="E224" s="143">
        <v>1</v>
      </c>
      <c r="F224" s="63" t="s">
        <v>333</v>
      </c>
      <c r="G224" s="136">
        <v>0</v>
      </c>
      <c r="H224" s="147">
        <v>1186.96</v>
      </c>
      <c r="I224" s="147">
        <v>4747.84</v>
      </c>
      <c r="J224" s="137">
        <f t="shared" si="3"/>
        <v>5934.8</v>
      </c>
      <c r="K224" s="138"/>
      <c r="L224" s="138"/>
      <c r="M224" s="138"/>
      <c r="N224" s="138"/>
      <c r="O224" s="138"/>
      <c r="P224" s="138"/>
      <c r="Q224" s="138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x14ac:dyDescent="0.2">
      <c r="A225" s="90" t="s">
        <v>542</v>
      </c>
      <c r="B225" s="84" t="s">
        <v>33</v>
      </c>
      <c r="C225" s="197" t="s">
        <v>212</v>
      </c>
      <c r="D225" s="84" t="s">
        <v>190</v>
      </c>
      <c r="E225" s="109">
        <v>1</v>
      </c>
      <c r="F225" s="86" t="s">
        <v>355</v>
      </c>
      <c r="G225" s="92">
        <v>0</v>
      </c>
      <c r="H225" s="147">
        <v>1186.96</v>
      </c>
      <c r="I225" s="147">
        <v>4747.84</v>
      </c>
      <c r="J225" s="96">
        <f t="shared" si="3"/>
        <v>5934.8</v>
      </c>
      <c r="K225" s="93"/>
      <c r="L225" s="93"/>
      <c r="M225" s="93"/>
      <c r="N225" s="93"/>
      <c r="O225" s="93"/>
      <c r="P225" s="93"/>
      <c r="Q225" s="93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</row>
    <row r="226" spans="1:30" x14ac:dyDescent="0.2">
      <c r="A226" s="61" t="s">
        <v>350</v>
      </c>
      <c r="B226" s="48" t="s">
        <v>33</v>
      </c>
      <c r="C226" s="179" t="s">
        <v>187</v>
      </c>
      <c r="D226" s="48" t="s">
        <v>190</v>
      </c>
      <c r="E226" s="143">
        <v>1</v>
      </c>
      <c r="F226" s="63" t="s">
        <v>317</v>
      </c>
      <c r="G226" s="136">
        <v>0</v>
      </c>
      <c r="H226" s="136">
        <v>1186.96</v>
      </c>
      <c r="I226" s="136">
        <v>4747.84</v>
      </c>
      <c r="J226" s="137">
        <f t="shared" si="3"/>
        <v>5934.8</v>
      </c>
      <c r="K226" s="138"/>
      <c r="L226" s="138"/>
      <c r="M226" s="138"/>
      <c r="N226" s="138"/>
      <c r="O226" s="138"/>
      <c r="P226" s="138"/>
      <c r="Q226" s="138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x14ac:dyDescent="0.2">
      <c r="A227" s="107" t="s">
        <v>242</v>
      </c>
      <c r="B227" s="67" t="s">
        <v>33</v>
      </c>
      <c r="C227" s="196" t="s">
        <v>188</v>
      </c>
      <c r="D227" s="67" t="s">
        <v>190</v>
      </c>
      <c r="E227" s="144">
        <v>1</v>
      </c>
      <c r="F227" s="102" t="s">
        <v>556</v>
      </c>
      <c r="G227" s="140">
        <v>0</v>
      </c>
      <c r="H227" s="140">
        <v>1186.96</v>
      </c>
      <c r="I227" s="140">
        <v>4747.84</v>
      </c>
      <c r="J227" s="141">
        <f t="shared" si="3"/>
        <v>5934.8</v>
      </c>
      <c r="K227" s="142"/>
      <c r="L227" s="142"/>
      <c r="M227" s="142"/>
      <c r="N227" s="142"/>
      <c r="O227" s="142"/>
      <c r="P227" s="142"/>
      <c r="Q227" s="142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</row>
    <row r="228" spans="1:30" x14ac:dyDescent="0.2">
      <c r="A228" s="126" t="s">
        <v>637</v>
      </c>
      <c r="B228" s="48" t="s">
        <v>33</v>
      </c>
      <c r="C228" s="182" t="s">
        <v>188</v>
      </c>
      <c r="D228" s="48" t="s">
        <v>190</v>
      </c>
      <c r="E228" s="143">
        <v>1</v>
      </c>
      <c r="F228" s="87" t="s">
        <v>636</v>
      </c>
      <c r="G228" s="136">
        <v>0</v>
      </c>
      <c r="H228" s="136">
        <v>1186.96</v>
      </c>
      <c r="I228" s="136">
        <v>4747.84</v>
      </c>
      <c r="J228" s="137">
        <f t="shared" si="3"/>
        <v>5934.8</v>
      </c>
      <c r="K228" s="138"/>
      <c r="L228" s="138"/>
      <c r="M228" s="138"/>
      <c r="N228" s="138"/>
      <c r="O228" s="138"/>
      <c r="P228" s="138"/>
      <c r="Q228" s="13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61" t="s">
        <v>350</v>
      </c>
      <c r="B229" s="48" t="s">
        <v>33</v>
      </c>
      <c r="C229" s="48" t="s">
        <v>185</v>
      </c>
      <c r="D229" s="48" t="s">
        <v>190</v>
      </c>
      <c r="E229" s="143">
        <v>1</v>
      </c>
      <c r="F229" s="63" t="s">
        <v>328</v>
      </c>
      <c r="G229" s="136">
        <v>0</v>
      </c>
      <c r="H229" s="147">
        <v>1186.96</v>
      </c>
      <c r="I229" s="147">
        <v>4747.84</v>
      </c>
      <c r="J229" s="137">
        <f t="shared" si="3"/>
        <v>5934.8</v>
      </c>
      <c r="K229" s="138"/>
      <c r="L229" s="138"/>
      <c r="M229" s="138"/>
      <c r="N229" s="138"/>
      <c r="O229" s="138"/>
      <c r="P229" s="138"/>
      <c r="Q229" s="13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61" t="s">
        <v>350</v>
      </c>
      <c r="B230" s="48" t="s">
        <v>33</v>
      </c>
      <c r="C230" s="83" t="s">
        <v>191</v>
      </c>
      <c r="D230" s="48" t="s">
        <v>190</v>
      </c>
      <c r="E230" s="143">
        <v>1</v>
      </c>
      <c r="F230" s="204" t="s">
        <v>680</v>
      </c>
      <c r="G230" s="136">
        <v>0</v>
      </c>
      <c r="H230" s="147">
        <v>1186.96</v>
      </c>
      <c r="I230" s="147">
        <v>4747.84</v>
      </c>
      <c r="J230" s="137">
        <f t="shared" si="3"/>
        <v>5934.8</v>
      </c>
      <c r="K230" s="138"/>
      <c r="L230" s="138"/>
      <c r="M230" s="138"/>
      <c r="N230" s="138"/>
      <c r="O230" s="138"/>
      <c r="P230" s="138"/>
      <c r="Q230" s="13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x14ac:dyDescent="0.2">
      <c r="A231" s="61" t="s">
        <v>350</v>
      </c>
      <c r="B231" s="48" t="s">
        <v>33</v>
      </c>
      <c r="C231" s="48" t="s">
        <v>235</v>
      </c>
      <c r="D231" s="48" t="s">
        <v>190</v>
      </c>
      <c r="E231" s="143">
        <v>1</v>
      </c>
      <c r="F231" s="63" t="s">
        <v>372</v>
      </c>
      <c r="G231" s="136">
        <v>0</v>
      </c>
      <c r="H231" s="136">
        <v>1186.96</v>
      </c>
      <c r="I231" s="136">
        <v>4747.84</v>
      </c>
      <c r="J231" s="137">
        <f t="shared" si="3"/>
        <v>5934.8</v>
      </c>
      <c r="K231" s="138"/>
      <c r="L231" s="138"/>
      <c r="M231" s="138"/>
      <c r="N231" s="138"/>
      <c r="O231" s="138"/>
      <c r="P231" s="138"/>
      <c r="Q231" s="13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61" t="s">
        <v>350</v>
      </c>
      <c r="B232" s="48" t="s">
        <v>33</v>
      </c>
      <c r="C232" s="182" t="s">
        <v>191</v>
      </c>
      <c r="D232" s="48" t="s">
        <v>190</v>
      </c>
      <c r="E232" s="143">
        <v>1</v>
      </c>
      <c r="F232" s="204" t="s">
        <v>682</v>
      </c>
      <c r="G232" s="136">
        <v>0</v>
      </c>
      <c r="H232" s="136">
        <v>1186.96</v>
      </c>
      <c r="I232" s="136">
        <v>4747.84</v>
      </c>
      <c r="J232" s="137">
        <f t="shared" si="3"/>
        <v>5934.8</v>
      </c>
      <c r="K232" s="138"/>
      <c r="L232" s="138"/>
      <c r="M232" s="138"/>
      <c r="N232" s="138"/>
      <c r="O232" s="138"/>
      <c r="P232" s="138"/>
      <c r="Q232" s="138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x14ac:dyDescent="0.2">
      <c r="A233" s="110" t="s">
        <v>350</v>
      </c>
      <c r="B233" s="67" t="s">
        <v>33</v>
      </c>
      <c r="C233" s="101" t="s">
        <v>188</v>
      </c>
      <c r="D233" s="67" t="s">
        <v>190</v>
      </c>
      <c r="E233" s="144">
        <v>1</v>
      </c>
      <c r="F233" s="102" t="s">
        <v>555</v>
      </c>
      <c r="G233" s="140">
        <v>0</v>
      </c>
      <c r="H233" s="140">
        <v>1186.96</v>
      </c>
      <c r="I233" s="140">
        <v>4747.84</v>
      </c>
      <c r="J233" s="141">
        <f t="shared" si="3"/>
        <v>5934.8</v>
      </c>
      <c r="K233" s="142"/>
      <c r="L233" s="142"/>
      <c r="M233" s="142"/>
      <c r="N233" s="142"/>
      <c r="O233" s="142"/>
      <c r="P233" s="142"/>
      <c r="Q233" s="142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5"/>
      <c r="AD233" s="105"/>
    </row>
    <row r="234" spans="1:30" x14ac:dyDescent="0.2">
      <c r="A234" s="110" t="s">
        <v>350</v>
      </c>
      <c r="B234" s="48" t="s">
        <v>33</v>
      </c>
      <c r="C234" s="83" t="s">
        <v>191</v>
      </c>
      <c r="D234" s="48" t="s">
        <v>190</v>
      </c>
      <c r="E234" s="143">
        <v>1</v>
      </c>
      <c r="F234" s="204" t="s">
        <v>704</v>
      </c>
      <c r="G234" s="136">
        <v>0</v>
      </c>
      <c r="H234" s="140">
        <v>1186.96</v>
      </c>
      <c r="I234" s="140">
        <v>4747.84</v>
      </c>
      <c r="J234" s="137">
        <f t="shared" si="3"/>
        <v>5934.8</v>
      </c>
      <c r="K234" s="138"/>
      <c r="L234" s="138"/>
      <c r="M234" s="138"/>
      <c r="N234" s="138"/>
      <c r="O234" s="138"/>
      <c r="P234" s="138"/>
      <c r="Q234" s="13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61" t="s">
        <v>350</v>
      </c>
      <c r="B235" s="48" t="s">
        <v>33</v>
      </c>
      <c r="C235" s="48" t="s">
        <v>186</v>
      </c>
      <c r="D235" s="48" t="s">
        <v>189</v>
      </c>
      <c r="E235" s="143">
        <v>1</v>
      </c>
      <c r="F235" s="63" t="s">
        <v>389</v>
      </c>
      <c r="G235" s="136">
        <v>0</v>
      </c>
      <c r="H235" s="147">
        <v>0</v>
      </c>
      <c r="I235" s="147">
        <v>4747.84</v>
      </c>
      <c r="J235" s="137">
        <f t="shared" si="3"/>
        <v>4747.84</v>
      </c>
      <c r="K235" s="138"/>
      <c r="L235" s="138"/>
      <c r="M235" s="138"/>
      <c r="N235" s="138"/>
      <c r="O235" s="138"/>
      <c r="P235" s="138"/>
      <c r="Q235" s="13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61" t="s">
        <v>350</v>
      </c>
      <c r="B236" s="48" t="s">
        <v>33</v>
      </c>
      <c r="C236" s="83" t="s">
        <v>191</v>
      </c>
      <c r="D236" s="48" t="s">
        <v>190</v>
      </c>
      <c r="E236" s="143">
        <v>1</v>
      </c>
      <c r="F236" s="204" t="s">
        <v>705</v>
      </c>
      <c r="G236" s="136">
        <v>0</v>
      </c>
      <c r="H236" s="140">
        <v>1186.96</v>
      </c>
      <c r="I236" s="140">
        <v>4747.84</v>
      </c>
      <c r="J236" s="137">
        <f t="shared" si="3"/>
        <v>5934.8</v>
      </c>
      <c r="K236" s="138"/>
      <c r="L236" s="138"/>
      <c r="M236" s="138"/>
      <c r="N236" s="138"/>
      <c r="O236" s="138"/>
      <c r="P236" s="138"/>
      <c r="Q236" s="13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61" t="s">
        <v>350</v>
      </c>
      <c r="B237" s="48" t="s">
        <v>33</v>
      </c>
      <c r="C237" s="83" t="s">
        <v>191</v>
      </c>
      <c r="D237" s="48" t="s">
        <v>190</v>
      </c>
      <c r="E237" s="143">
        <v>1</v>
      </c>
      <c r="F237" s="204" t="s">
        <v>708</v>
      </c>
      <c r="G237" s="136">
        <v>0</v>
      </c>
      <c r="H237" s="140">
        <v>1186.96</v>
      </c>
      <c r="I237" s="140">
        <v>4747.84</v>
      </c>
      <c r="J237" s="137">
        <f t="shared" si="3"/>
        <v>5934.8</v>
      </c>
      <c r="K237" s="138"/>
      <c r="L237" s="138"/>
      <c r="M237" s="138"/>
      <c r="N237" s="138"/>
      <c r="O237" s="138"/>
      <c r="P237" s="138"/>
      <c r="Q237" s="13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62" t="s">
        <v>192</v>
      </c>
      <c r="B238" s="48" t="s">
        <v>33</v>
      </c>
      <c r="C238" s="52" t="s">
        <v>192</v>
      </c>
      <c r="D238" s="48" t="s">
        <v>192</v>
      </c>
      <c r="E238" s="143">
        <v>1</v>
      </c>
      <c r="F238" s="64" t="s">
        <v>192</v>
      </c>
      <c r="G238" s="136">
        <v>0</v>
      </c>
      <c r="H238" s="147">
        <v>0</v>
      </c>
      <c r="I238" s="147">
        <v>0</v>
      </c>
      <c r="J238" s="137">
        <f t="shared" si="3"/>
        <v>0</v>
      </c>
      <c r="K238" s="138"/>
      <c r="L238" s="138"/>
      <c r="M238" s="138"/>
      <c r="N238" s="138"/>
      <c r="O238" s="138"/>
      <c r="P238" s="138"/>
      <c r="Q238" s="13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62" t="s">
        <v>192</v>
      </c>
      <c r="B239" s="48" t="s">
        <v>33</v>
      </c>
      <c r="C239" s="52" t="s">
        <v>192</v>
      </c>
      <c r="D239" s="48" t="s">
        <v>192</v>
      </c>
      <c r="E239" s="143">
        <v>1</v>
      </c>
      <c r="F239" s="64" t="s">
        <v>192</v>
      </c>
      <c r="G239" s="136">
        <v>0</v>
      </c>
      <c r="H239" s="147">
        <v>0</v>
      </c>
      <c r="I239" s="147">
        <v>0</v>
      </c>
      <c r="J239" s="137">
        <f t="shared" si="3"/>
        <v>0</v>
      </c>
      <c r="K239" s="138"/>
      <c r="L239" s="138"/>
      <c r="M239" s="138"/>
      <c r="N239" s="138"/>
      <c r="O239" s="138"/>
      <c r="P239" s="138"/>
      <c r="Q239" s="138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x14ac:dyDescent="0.2">
      <c r="A240" s="62" t="s">
        <v>192</v>
      </c>
      <c r="B240" s="48" t="s">
        <v>33</v>
      </c>
      <c r="C240" s="52" t="s">
        <v>192</v>
      </c>
      <c r="D240" s="48" t="s">
        <v>192</v>
      </c>
      <c r="E240" s="143">
        <v>1</v>
      </c>
      <c r="F240" s="64" t="s">
        <v>192</v>
      </c>
      <c r="G240" s="136">
        <v>0</v>
      </c>
      <c r="H240" s="147">
        <v>0</v>
      </c>
      <c r="I240" s="147">
        <v>0</v>
      </c>
      <c r="J240" s="137">
        <v>0</v>
      </c>
      <c r="K240" s="138"/>
      <c r="L240" s="138"/>
      <c r="M240" s="138"/>
      <c r="N240" s="138"/>
      <c r="O240" s="138"/>
      <c r="P240" s="138"/>
      <c r="Q240" s="138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s="106" customFormat="1" x14ac:dyDescent="0.2">
      <c r="A241" s="62" t="s">
        <v>192</v>
      </c>
      <c r="B241" s="48" t="s">
        <v>33</v>
      </c>
      <c r="C241" s="52" t="s">
        <v>192</v>
      </c>
      <c r="D241" s="48" t="s">
        <v>192</v>
      </c>
      <c r="E241" s="143">
        <v>1</v>
      </c>
      <c r="F241" s="64" t="s">
        <v>192</v>
      </c>
      <c r="G241" s="136">
        <v>0</v>
      </c>
      <c r="H241" s="147">
        <v>0</v>
      </c>
      <c r="I241" s="147">
        <v>0</v>
      </c>
      <c r="J241" s="137">
        <f t="shared" ref="J241:J304" si="4">SUM(G241:I241)</f>
        <v>0</v>
      </c>
      <c r="K241" s="138"/>
      <c r="L241" s="138"/>
      <c r="M241" s="138"/>
      <c r="N241" s="138"/>
      <c r="O241" s="138"/>
      <c r="P241" s="138"/>
      <c r="Q241" s="138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s="106" customFormat="1" x14ac:dyDescent="0.2">
      <c r="A242" s="61" t="s">
        <v>391</v>
      </c>
      <c r="B242" s="48" t="s">
        <v>35</v>
      </c>
      <c r="C242" s="48" t="s">
        <v>385</v>
      </c>
      <c r="D242" s="48" t="s">
        <v>190</v>
      </c>
      <c r="E242" s="143">
        <v>1</v>
      </c>
      <c r="F242" s="63" t="s">
        <v>358</v>
      </c>
      <c r="G242" s="136">
        <v>0</v>
      </c>
      <c r="H242" s="136">
        <v>1030.1099999999999</v>
      </c>
      <c r="I242" s="136">
        <v>4120.43</v>
      </c>
      <c r="J242" s="137">
        <f t="shared" si="4"/>
        <v>5150.54</v>
      </c>
      <c r="K242" s="138"/>
      <c r="L242" s="138"/>
      <c r="M242" s="138"/>
      <c r="N242" s="138"/>
      <c r="O242" s="138"/>
      <c r="P242" s="138"/>
      <c r="Q242" s="138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x14ac:dyDescent="0.2">
      <c r="A243" s="61" t="s">
        <v>392</v>
      </c>
      <c r="B243" s="48" t="s">
        <v>35</v>
      </c>
      <c r="C243" s="48" t="s">
        <v>187</v>
      </c>
      <c r="D243" s="48" t="s">
        <v>190</v>
      </c>
      <c r="E243" s="143">
        <v>1</v>
      </c>
      <c r="F243" s="63" t="s">
        <v>360</v>
      </c>
      <c r="G243" s="136">
        <v>0</v>
      </c>
      <c r="H243" s="136">
        <v>1030.1099999999999</v>
      </c>
      <c r="I243" s="136">
        <v>4120.43</v>
      </c>
      <c r="J243" s="137">
        <f t="shared" si="4"/>
        <v>5150.54</v>
      </c>
      <c r="K243" s="138"/>
      <c r="L243" s="138"/>
      <c r="M243" s="138"/>
      <c r="N243" s="138"/>
      <c r="O243" s="138"/>
      <c r="P243" s="138"/>
      <c r="Q243" s="13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61" t="s">
        <v>397</v>
      </c>
      <c r="B244" s="48" t="s">
        <v>35</v>
      </c>
      <c r="C244" s="48" t="s">
        <v>187</v>
      </c>
      <c r="D244" s="48" t="s">
        <v>190</v>
      </c>
      <c r="E244" s="143">
        <v>1</v>
      </c>
      <c r="F244" s="63" t="s">
        <v>366</v>
      </c>
      <c r="G244" s="136">
        <v>0</v>
      </c>
      <c r="H244" s="136">
        <v>1030.1099999999999</v>
      </c>
      <c r="I244" s="136">
        <v>4120.43</v>
      </c>
      <c r="J244" s="137">
        <f t="shared" si="4"/>
        <v>5150.54</v>
      </c>
      <c r="K244" s="138"/>
      <c r="L244" s="138"/>
      <c r="M244" s="138"/>
      <c r="N244" s="138"/>
      <c r="O244" s="138"/>
      <c r="P244" s="138"/>
      <c r="Q244" s="13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61" t="s">
        <v>395</v>
      </c>
      <c r="B245" s="48" t="s">
        <v>35</v>
      </c>
      <c r="C245" s="48" t="s">
        <v>188</v>
      </c>
      <c r="D245" s="48" t="s">
        <v>190</v>
      </c>
      <c r="E245" s="143">
        <v>1</v>
      </c>
      <c r="F245" s="63" t="s">
        <v>377</v>
      </c>
      <c r="G245" s="136">
        <v>0</v>
      </c>
      <c r="H245" s="136">
        <v>1030.1099999999999</v>
      </c>
      <c r="I245" s="136">
        <v>4120.43</v>
      </c>
      <c r="J245" s="137">
        <f t="shared" si="4"/>
        <v>5150.54</v>
      </c>
      <c r="K245" s="138"/>
      <c r="L245" s="138"/>
      <c r="M245" s="138"/>
      <c r="N245" s="138"/>
      <c r="O245" s="138"/>
      <c r="P245" s="138"/>
      <c r="Q245" s="138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x14ac:dyDescent="0.2">
      <c r="A246" s="61" t="s">
        <v>397</v>
      </c>
      <c r="B246" s="48" t="s">
        <v>35</v>
      </c>
      <c r="C246" s="48" t="s">
        <v>187</v>
      </c>
      <c r="D246" s="48" t="s">
        <v>190</v>
      </c>
      <c r="E246" s="143">
        <v>1</v>
      </c>
      <c r="F246" s="63" t="s">
        <v>383</v>
      </c>
      <c r="G246" s="136">
        <v>0</v>
      </c>
      <c r="H246" s="136">
        <v>1030.1099999999999</v>
      </c>
      <c r="I246" s="136">
        <v>4120.43</v>
      </c>
      <c r="J246" s="137">
        <f t="shared" si="4"/>
        <v>5150.54</v>
      </c>
      <c r="K246" s="138"/>
      <c r="L246" s="138"/>
      <c r="M246" s="138"/>
      <c r="N246" s="138"/>
      <c r="O246" s="138"/>
      <c r="P246" s="138"/>
      <c r="Q246" s="138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x14ac:dyDescent="0.2">
      <c r="A247" s="61" t="s">
        <v>396</v>
      </c>
      <c r="B247" s="48" t="s">
        <v>35</v>
      </c>
      <c r="C247" s="48" t="s">
        <v>235</v>
      </c>
      <c r="D247" s="48" t="s">
        <v>190</v>
      </c>
      <c r="E247" s="143">
        <v>1</v>
      </c>
      <c r="F247" s="63" t="s">
        <v>365</v>
      </c>
      <c r="G247" s="136">
        <v>0</v>
      </c>
      <c r="H247" s="136">
        <v>1030.1099999999999</v>
      </c>
      <c r="I247" s="136">
        <v>4120.43</v>
      </c>
      <c r="J247" s="137">
        <f t="shared" si="4"/>
        <v>5150.54</v>
      </c>
      <c r="K247" s="138"/>
      <c r="L247" s="138"/>
      <c r="M247" s="138"/>
      <c r="N247" s="138"/>
      <c r="O247" s="138"/>
      <c r="P247" s="138"/>
      <c r="Q247" s="13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61" t="s">
        <v>402</v>
      </c>
      <c r="B248" s="48" t="s">
        <v>35</v>
      </c>
      <c r="C248" s="48" t="s">
        <v>257</v>
      </c>
      <c r="D248" s="48" t="s">
        <v>190</v>
      </c>
      <c r="E248" s="143">
        <v>1</v>
      </c>
      <c r="F248" s="63" t="s">
        <v>380</v>
      </c>
      <c r="G248" s="136">
        <v>0</v>
      </c>
      <c r="H248" s="136">
        <v>1030.1099999999999</v>
      </c>
      <c r="I248" s="136">
        <v>4120.43</v>
      </c>
      <c r="J248" s="137">
        <f t="shared" si="4"/>
        <v>5150.54</v>
      </c>
      <c r="K248" s="138"/>
      <c r="L248" s="138"/>
      <c r="M248" s="138"/>
      <c r="N248" s="138"/>
      <c r="O248" s="138"/>
      <c r="P248" s="138"/>
      <c r="Q248" s="138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x14ac:dyDescent="0.2">
      <c r="A249" s="61" t="s">
        <v>390</v>
      </c>
      <c r="B249" s="48" t="s">
        <v>35</v>
      </c>
      <c r="C249" s="48" t="s">
        <v>384</v>
      </c>
      <c r="D249" s="48" t="s">
        <v>190</v>
      </c>
      <c r="E249" s="143">
        <v>1</v>
      </c>
      <c r="F249" s="63" t="s">
        <v>356</v>
      </c>
      <c r="G249" s="136">
        <v>0</v>
      </c>
      <c r="H249" s="136">
        <v>1030.1099999999999</v>
      </c>
      <c r="I249" s="136">
        <v>4120.43</v>
      </c>
      <c r="J249" s="137">
        <f t="shared" si="4"/>
        <v>5150.54</v>
      </c>
      <c r="K249" s="138"/>
      <c r="L249" s="138"/>
      <c r="M249" s="138"/>
      <c r="N249" s="138"/>
      <c r="O249" s="138"/>
      <c r="P249" s="138"/>
      <c r="Q249" s="13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x14ac:dyDescent="0.2">
      <c r="A250" s="61" t="s">
        <v>404</v>
      </c>
      <c r="B250" s="48" t="s">
        <v>35</v>
      </c>
      <c r="C250" s="48" t="s">
        <v>235</v>
      </c>
      <c r="D250" s="48" t="s">
        <v>190</v>
      </c>
      <c r="E250" s="143">
        <v>1</v>
      </c>
      <c r="F250" s="63" t="s">
        <v>371</v>
      </c>
      <c r="G250" s="136">
        <v>0</v>
      </c>
      <c r="H250" s="136">
        <v>1030.1099999999999</v>
      </c>
      <c r="I250" s="136">
        <v>4120.43</v>
      </c>
      <c r="J250" s="137">
        <f t="shared" si="4"/>
        <v>5150.54</v>
      </c>
      <c r="K250" s="138"/>
      <c r="L250" s="138"/>
      <c r="M250" s="138"/>
      <c r="N250" s="138"/>
      <c r="O250" s="138"/>
      <c r="P250" s="138"/>
      <c r="Q250" s="138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s="106" customFormat="1" x14ac:dyDescent="0.2">
      <c r="A251" s="61" t="s">
        <v>403</v>
      </c>
      <c r="B251" s="48" t="s">
        <v>35</v>
      </c>
      <c r="C251" s="48" t="s">
        <v>212</v>
      </c>
      <c r="D251" s="48" t="s">
        <v>190</v>
      </c>
      <c r="E251" s="143">
        <v>1</v>
      </c>
      <c r="F251" s="63" t="s">
        <v>359</v>
      </c>
      <c r="G251" s="136">
        <v>0</v>
      </c>
      <c r="H251" s="136">
        <v>1030.1099999999999</v>
      </c>
      <c r="I251" s="136">
        <v>4120.43</v>
      </c>
      <c r="J251" s="137">
        <f t="shared" si="4"/>
        <v>5150.54</v>
      </c>
      <c r="K251" s="138"/>
      <c r="L251" s="138"/>
      <c r="M251" s="138"/>
      <c r="N251" s="138"/>
      <c r="O251" s="138"/>
      <c r="P251" s="138"/>
      <c r="Q251" s="138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x14ac:dyDescent="0.2">
      <c r="A252" s="126" t="s">
        <v>404</v>
      </c>
      <c r="B252" s="48" t="s">
        <v>35</v>
      </c>
      <c r="C252" s="83" t="s">
        <v>187</v>
      </c>
      <c r="D252" s="48" t="s">
        <v>190</v>
      </c>
      <c r="E252" s="143">
        <v>1</v>
      </c>
      <c r="F252" s="201" t="s">
        <v>440</v>
      </c>
      <c r="G252" s="136">
        <v>0</v>
      </c>
      <c r="H252" s="136">
        <v>1030.1099999999999</v>
      </c>
      <c r="I252" s="136">
        <v>4120.43</v>
      </c>
      <c r="J252" s="137">
        <f t="shared" si="4"/>
        <v>5150.54</v>
      </c>
      <c r="K252" s="138"/>
      <c r="L252" s="138"/>
      <c r="M252" s="138"/>
      <c r="N252" s="138"/>
      <c r="O252" s="138"/>
      <c r="P252" s="138"/>
      <c r="Q252" s="13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x14ac:dyDescent="0.2">
      <c r="A253" s="61" t="s">
        <v>393</v>
      </c>
      <c r="B253" s="48" t="s">
        <v>35</v>
      </c>
      <c r="C253" s="48" t="s">
        <v>212</v>
      </c>
      <c r="D253" s="48" t="s">
        <v>190</v>
      </c>
      <c r="E253" s="143">
        <v>1</v>
      </c>
      <c r="F253" s="63" t="s">
        <v>362</v>
      </c>
      <c r="G253" s="136">
        <v>0</v>
      </c>
      <c r="H253" s="136">
        <v>1030.1099999999999</v>
      </c>
      <c r="I253" s="136">
        <v>4120.43</v>
      </c>
      <c r="J253" s="137">
        <f t="shared" si="4"/>
        <v>5150.54</v>
      </c>
      <c r="K253" s="138"/>
      <c r="L253" s="138"/>
      <c r="M253" s="138"/>
      <c r="N253" s="138"/>
      <c r="O253" s="138"/>
      <c r="P253" s="138"/>
      <c r="Q253" s="138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s="106" customFormat="1" x14ac:dyDescent="0.2">
      <c r="A254" s="107" t="s">
        <v>397</v>
      </c>
      <c r="B254" s="67" t="s">
        <v>35</v>
      </c>
      <c r="C254" s="48" t="s">
        <v>253</v>
      </c>
      <c r="D254" s="48" t="s">
        <v>190</v>
      </c>
      <c r="E254" s="143">
        <v>1</v>
      </c>
      <c r="F254" s="178" t="s">
        <v>623</v>
      </c>
      <c r="G254" s="140">
        <v>0</v>
      </c>
      <c r="H254" s="140">
        <v>1030.1099999999999</v>
      </c>
      <c r="I254" s="140">
        <v>4120.43</v>
      </c>
      <c r="J254" s="141">
        <f t="shared" si="4"/>
        <v>5150.54</v>
      </c>
      <c r="K254" s="142"/>
      <c r="L254" s="142"/>
      <c r="M254" s="142"/>
      <c r="N254" s="142"/>
      <c r="O254" s="142"/>
      <c r="P254" s="142"/>
      <c r="Q254" s="142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5"/>
      <c r="AD254" s="105"/>
    </row>
    <row r="255" spans="1:30" x14ac:dyDescent="0.2">
      <c r="A255" s="61" t="s">
        <v>400</v>
      </c>
      <c r="B255" s="48" t="s">
        <v>35</v>
      </c>
      <c r="C255" s="48" t="s">
        <v>188</v>
      </c>
      <c r="D255" s="48" t="s">
        <v>190</v>
      </c>
      <c r="E255" s="143">
        <v>1</v>
      </c>
      <c r="F255" s="63" t="s">
        <v>378</v>
      </c>
      <c r="G255" s="136">
        <v>0</v>
      </c>
      <c r="H255" s="136">
        <v>1030.1099999999999</v>
      </c>
      <c r="I255" s="136">
        <v>4120.43</v>
      </c>
      <c r="J255" s="137">
        <f t="shared" si="4"/>
        <v>5150.54</v>
      </c>
      <c r="K255" s="138"/>
      <c r="L255" s="138"/>
      <c r="M255" s="138"/>
      <c r="N255" s="138"/>
      <c r="O255" s="138"/>
      <c r="P255" s="138"/>
      <c r="Q255" s="138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x14ac:dyDescent="0.2">
      <c r="A256" s="61" t="s">
        <v>395</v>
      </c>
      <c r="B256" s="48" t="s">
        <v>35</v>
      </c>
      <c r="C256" s="48" t="s">
        <v>187</v>
      </c>
      <c r="D256" s="48" t="s">
        <v>190</v>
      </c>
      <c r="E256" s="143">
        <v>1</v>
      </c>
      <c r="F256" s="63" t="s">
        <v>376</v>
      </c>
      <c r="G256" s="136">
        <v>0</v>
      </c>
      <c r="H256" s="136">
        <v>1030.1099999999999</v>
      </c>
      <c r="I256" s="136">
        <v>4120.43</v>
      </c>
      <c r="J256" s="137">
        <f t="shared" si="4"/>
        <v>5150.54</v>
      </c>
      <c r="K256" s="138"/>
      <c r="L256" s="138"/>
      <c r="M256" s="138"/>
      <c r="N256" s="138"/>
      <c r="O256" s="138"/>
      <c r="P256" s="138"/>
      <c r="Q256" s="13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x14ac:dyDescent="0.2">
      <c r="A257" s="61" t="s">
        <v>399</v>
      </c>
      <c r="B257" s="48" t="s">
        <v>35</v>
      </c>
      <c r="C257" s="48" t="s">
        <v>388</v>
      </c>
      <c r="D257" s="48" t="s">
        <v>190</v>
      </c>
      <c r="E257" s="143">
        <v>1</v>
      </c>
      <c r="F257" s="63" t="s">
        <v>375</v>
      </c>
      <c r="G257" s="136">
        <v>0</v>
      </c>
      <c r="H257" s="136">
        <v>1030.1099999999999</v>
      </c>
      <c r="I257" s="136">
        <v>4120.43</v>
      </c>
      <c r="J257" s="137">
        <f t="shared" si="4"/>
        <v>5150.54</v>
      </c>
      <c r="K257" s="138"/>
      <c r="L257" s="138"/>
      <c r="M257" s="138"/>
      <c r="N257" s="138"/>
      <c r="O257" s="138"/>
      <c r="P257" s="138"/>
      <c r="Q257" s="138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x14ac:dyDescent="0.2">
      <c r="A258" s="61" t="s">
        <v>404</v>
      </c>
      <c r="B258" s="48" t="s">
        <v>35</v>
      </c>
      <c r="C258" s="48" t="s">
        <v>235</v>
      </c>
      <c r="D258" s="48" t="s">
        <v>190</v>
      </c>
      <c r="E258" s="143">
        <v>1</v>
      </c>
      <c r="F258" s="63" t="s">
        <v>373</v>
      </c>
      <c r="G258" s="136">
        <v>0</v>
      </c>
      <c r="H258" s="136">
        <v>1030.1099999999999</v>
      </c>
      <c r="I258" s="136">
        <v>4120.43</v>
      </c>
      <c r="J258" s="137">
        <f t="shared" si="4"/>
        <v>5150.54</v>
      </c>
      <c r="K258" s="138"/>
      <c r="L258" s="138"/>
      <c r="M258" s="138"/>
      <c r="N258" s="138"/>
      <c r="O258" s="138"/>
      <c r="P258" s="138"/>
      <c r="Q258" s="13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x14ac:dyDescent="0.2">
      <c r="A259" s="126" t="s">
        <v>549</v>
      </c>
      <c r="B259" s="67" t="s">
        <v>35</v>
      </c>
      <c r="C259" s="101" t="s">
        <v>188</v>
      </c>
      <c r="D259" s="101" t="s">
        <v>190</v>
      </c>
      <c r="E259" s="144">
        <v>1</v>
      </c>
      <c r="F259" s="202" t="s">
        <v>417</v>
      </c>
      <c r="G259" s="140">
        <v>0</v>
      </c>
      <c r="H259" s="136">
        <v>1030.1099999999999</v>
      </c>
      <c r="I259" s="136">
        <v>4120.43</v>
      </c>
      <c r="J259" s="141">
        <f t="shared" si="4"/>
        <v>5150.54</v>
      </c>
      <c r="K259" s="142"/>
      <c r="L259" s="142"/>
      <c r="M259" s="142"/>
      <c r="N259" s="142"/>
      <c r="O259" s="142"/>
      <c r="P259" s="142"/>
      <c r="Q259" s="142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</row>
    <row r="260" spans="1:30" x14ac:dyDescent="0.2">
      <c r="A260" s="61" t="s">
        <v>456</v>
      </c>
      <c r="B260" s="48" t="s">
        <v>35</v>
      </c>
      <c r="C260" s="67" t="s">
        <v>388</v>
      </c>
      <c r="D260" s="48" t="s">
        <v>190</v>
      </c>
      <c r="E260" s="143">
        <v>1</v>
      </c>
      <c r="F260" s="63" t="s">
        <v>445</v>
      </c>
      <c r="G260" s="136">
        <v>0</v>
      </c>
      <c r="H260" s="136">
        <v>1030.1099999999999</v>
      </c>
      <c r="I260" s="136">
        <v>4120.43</v>
      </c>
      <c r="J260" s="137">
        <f t="shared" si="4"/>
        <v>5150.54</v>
      </c>
      <c r="K260" s="138"/>
      <c r="L260" s="138"/>
      <c r="M260" s="138"/>
      <c r="N260" s="138"/>
      <c r="O260" s="138"/>
      <c r="P260" s="138"/>
      <c r="Q260" s="138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x14ac:dyDescent="0.2">
      <c r="A261" s="126" t="s">
        <v>397</v>
      </c>
      <c r="B261" s="48" t="s">
        <v>35</v>
      </c>
      <c r="C261" s="83" t="s">
        <v>187</v>
      </c>
      <c r="D261" s="48" t="s">
        <v>190</v>
      </c>
      <c r="E261" s="143">
        <v>1</v>
      </c>
      <c r="F261" s="87" t="s">
        <v>621</v>
      </c>
      <c r="G261" s="136">
        <v>0</v>
      </c>
      <c r="H261" s="136">
        <v>1030.1099999999999</v>
      </c>
      <c r="I261" s="136">
        <v>4120.43</v>
      </c>
      <c r="J261" s="137">
        <f t="shared" si="4"/>
        <v>5150.54</v>
      </c>
      <c r="K261" s="138"/>
      <c r="L261" s="138"/>
      <c r="M261" s="138"/>
      <c r="N261" s="138"/>
      <c r="O261" s="138"/>
      <c r="P261" s="138"/>
      <c r="Q261" s="138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x14ac:dyDescent="0.2">
      <c r="A262" s="61" t="s">
        <v>397</v>
      </c>
      <c r="B262" s="48" t="s">
        <v>35</v>
      </c>
      <c r="C262" s="48" t="s">
        <v>241</v>
      </c>
      <c r="D262" s="48" t="s">
        <v>190</v>
      </c>
      <c r="E262" s="143">
        <v>1</v>
      </c>
      <c r="F262" s="63" t="s">
        <v>357</v>
      </c>
      <c r="G262" s="136">
        <v>0</v>
      </c>
      <c r="H262" s="136">
        <v>1030.1099999999999</v>
      </c>
      <c r="I262" s="136">
        <v>4120.43</v>
      </c>
      <c r="J262" s="137">
        <f t="shared" si="4"/>
        <v>5150.54</v>
      </c>
      <c r="K262" s="138"/>
      <c r="L262" s="138"/>
      <c r="M262" s="138"/>
      <c r="N262" s="138"/>
      <c r="O262" s="138"/>
      <c r="P262" s="138"/>
      <c r="Q262" s="138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ht="15" customHeight="1" x14ac:dyDescent="0.2">
      <c r="A263" s="61" t="s">
        <v>405</v>
      </c>
      <c r="B263" s="48" t="s">
        <v>35</v>
      </c>
      <c r="C263" s="48" t="s">
        <v>215</v>
      </c>
      <c r="D263" s="48" t="s">
        <v>190</v>
      </c>
      <c r="E263" s="143">
        <v>1</v>
      </c>
      <c r="F263" s="63" t="s">
        <v>374</v>
      </c>
      <c r="G263" s="136">
        <v>0</v>
      </c>
      <c r="H263" s="136">
        <v>1030.1099999999999</v>
      </c>
      <c r="I263" s="136">
        <v>4120.43</v>
      </c>
      <c r="J263" s="137">
        <f t="shared" si="4"/>
        <v>5150.54</v>
      </c>
      <c r="K263" s="138"/>
      <c r="L263" s="138"/>
      <c r="M263" s="138"/>
      <c r="N263" s="138"/>
      <c r="O263" s="138"/>
      <c r="P263" s="138"/>
      <c r="Q263" s="13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x14ac:dyDescent="0.2">
      <c r="A264" s="61" t="s">
        <v>395</v>
      </c>
      <c r="B264" s="48" t="s">
        <v>35</v>
      </c>
      <c r="C264" s="48" t="s">
        <v>186</v>
      </c>
      <c r="D264" s="48" t="s">
        <v>190</v>
      </c>
      <c r="E264" s="143">
        <v>1</v>
      </c>
      <c r="F264" s="63" t="s">
        <v>364</v>
      </c>
      <c r="G264" s="136">
        <v>0</v>
      </c>
      <c r="H264" s="136">
        <v>1030.1099999999999</v>
      </c>
      <c r="I264" s="136">
        <v>4120.43</v>
      </c>
      <c r="J264" s="137">
        <f t="shared" si="4"/>
        <v>5150.54</v>
      </c>
      <c r="K264" s="138"/>
      <c r="L264" s="138"/>
      <c r="M264" s="138"/>
      <c r="N264" s="138"/>
      <c r="O264" s="138"/>
      <c r="P264" s="138"/>
      <c r="Q264" s="13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x14ac:dyDescent="0.2">
      <c r="A265" s="61" t="s">
        <v>386</v>
      </c>
      <c r="B265" s="48" t="s">
        <v>35</v>
      </c>
      <c r="C265" s="48" t="s">
        <v>386</v>
      </c>
      <c r="D265" s="48" t="s">
        <v>190</v>
      </c>
      <c r="E265" s="143">
        <v>1</v>
      </c>
      <c r="F265" s="63" t="s">
        <v>361</v>
      </c>
      <c r="G265" s="136">
        <v>0</v>
      </c>
      <c r="H265" s="136">
        <v>1030.1099999999999</v>
      </c>
      <c r="I265" s="136">
        <v>4120.43</v>
      </c>
      <c r="J265" s="137">
        <f t="shared" si="4"/>
        <v>5150.54</v>
      </c>
      <c r="K265" s="138"/>
      <c r="L265" s="138"/>
      <c r="M265" s="138"/>
      <c r="N265" s="138"/>
      <c r="O265" s="138"/>
      <c r="P265" s="138"/>
      <c r="Q265" s="13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x14ac:dyDescent="0.2">
      <c r="A266" s="61" t="s">
        <v>397</v>
      </c>
      <c r="B266" s="48" t="s">
        <v>35</v>
      </c>
      <c r="C266" s="48" t="s">
        <v>188</v>
      </c>
      <c r="D266" s="48" t="s">
        <v>189</v>
      </c>
      <c r="E266" s="143">
        <v>1</v>
      </c>
      <c r="F266" s="63" t="s">
        <v>382</v>
      </c>
      <c r="G266" s="136">
        <v>0</v>
      </c>
      <c r="H266" s="136">
        <v>0</v>
      </c>
      <c r="I266" s="136">
        <v>4120.43</v>
      </c>
      <c r="J266" s="137">
        <f t="shared" si="4"/>
        <v>4120.43</v>
      </c>
      <c r="K266" s="138"/>
      <c r="L266" s="138"/>
      <c r="M266" s="138"/>
      <c r="N266" s="138"/>
      <c r="O266" s="138"/>
      <c r="P266" s="138"/>
      <c r="Q266" s="13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5" customHeight="1" x14ac:dyDescent="0.2">
      <c r="A267" s="61" t="s">
        <v>404</v>
      </c>
      <c r="B267" s="48" t="s">
        <v>35</v>
      </c>
      <c r="C267" s="48" t="s">
        <v>387</v>
      </c>
      <c r="D267" s="48" t="s">
        <v>190</v>
      </c>
      <c r="E267" s="143">
        <v>1</v>
      </c>
      <c r="F267" s="116" t="s">
        <v>544</v>
      </c>
      <c r="G267" s="140">
        <v>0</v>
      </c>
      <c r="H267" s="140">
        <v>1030.1099999999999</v>
      </c>
      <c r="I267" s="140">
        <v>4120.43</v>
      </c>
      <c r="J267" s="137">
        <f t="shared" si="4"/>
        <v>5150.54</v>
      </c>
      <c r="K267" s="138"/>
      <c r="L267" s="138"/>
      <c r="M267" s="138"/>
      <c r="N267" s="138"/>
      <c r="O267" s="138"/>
      <c r="P267" s="138"/>
      <c r="Q267" s="13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61" t="s">
        <v>401</v>
      </c>
      <c r="B268" s="48" t="s">
        <v>35</v>
      </c>
      <c r="C268" s="48" t="s">
        <v>215</v>
      </c>
      <c r="D268" s="48" t="s">
        <v>190</v>
      </c>
      <c r="E268" s="143">
        <v>1</v>
      </c>
      <c r="F268" s="63" t="s">
        <v>379</v>
      </c>
      <c r="G268" s="136">
        <v>0</v>
      </c>
      <c r="H268" s="136">
        <v>1030.1099999999999</v>
      </c>
      <c r="I268" s="136">
        <v>4120.43</v>
      </c>
      <c r="J268" s="137">
        <f t="shared" si="4"/>
        <v>5150.54</v>
      </c>
      <c r="K268" s="138"/>
      <c r="L268" s="138"/>
      <c r="M268" s="138"/>
      <c r="N268" s="138"/>
      <c r="O268" s="138"/>
      <c r="P268" s="138"/>
      <c r="Q268" s="13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61" t="s">
        <v>404</v>
      </c>
      <c r="B269" s="48" t="s">
        <v>35</v>
      </c>
      <c r="C269" s="83" t="s">
        <v>188</v>
      </c>
      <c r="D269" s="48" t="s">
        <v>190</v>
      </c>
      <c r="E269" s="143">
        <v>1</v>
      </c>
      <c r="F269" s="87" t="s">
        <v>369</v>
      </c>
      <c r="G269" s="136">
        <v>0</v>
      </c>
      <c r="H269" s="136">
        <v>1030.1099999999999</v>
      </c>
      <c r="I269" s="136">
        <v>4120.43</v>
      </c>
      <c r="J269" s="137">
        <f t="shared" si="4"/>
        <v>5150.54</v>
      </c>
      <c r="K269" s="138"/>
      <c r="L269" s="138"/>
      <c r="M269" s="138"/>
      <c r="N269" s="138"/>
      <c r="O269" s="138"/>
      <c r="P269" s="138"/>
      <c r="Q269" s="13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61" t="s">
        <v>404</v>
      </c>
      <c r="B270" s="48" t="s">
        <v>35</v>
      </c>
      <c r="C270" s="48" t="s">
        <v>235</v>
      </c>
      <c r="D270" s="48" t="s">
        <v>190</v>
      </c>
      <c r="E270" s="143">
        <v>1</v>
      </c>
      <c r="F270" s="63" t="s">
        <v>368</v>
      </c>
      <c r="G270" s="136">
        <v>0</v>
      </c>
      <c r="H270" s="136">
        <v>1030.1099999999999</v>
      </c>
      <c r="I270" s="136">
        <v>4120.43</v>
      </c>
      <c r="J270" s="137">
        <f t="shared" si="4"/>
        <v>5150.54</v>
      </c>
      <c r="K270" s="138"/>
      <c r="L270" s="138"/>
      <c r="M270" s="138"/>
      <c r="N270" s="138"/>
      <c r="O270" s="138"/>
      <c r="P270" s="138"/>
      <c r="Q270" s="13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107" t="s">
        <v>397</v>
      </c>
      <c r="B271" s="48" t="s">
        <v>35</v>
      </c>
      <c r="C271" s="67" t="s">
        <v>257</v>
      </c>
      <c r="D271" s="48" t="s">
        <v>190</v>
      </c>
      <c r="E271" s="143">
        <v>1</v>
      </c>
      <c r="F271" s="63" t="s">
        <v>443</v>
      </c>
      <c r="G271" s="136">
        <v>0</v>
      </c>
      <c r="H271" s="140">
        <v>1030.1099999999999</v>
      </c>
      <c r="I271" s="140">
        <v>4120.43</v>
      </c>
      <c r="J271" s="141">
        <f t="shared" si="4"/>
        <v>5150.54</v>
      </c>
      <c r="K271" s="138"/>
      <c r="L271" s="138"/>
      <c r="M271" s="138"/>
      <c r="N271" s="138"/>
      <c r="O271" s="138"/>
      <c r="P271" s="138"/>
      <c r="Q271" s="13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110" t="s">
        <v>397</v>
      </c>
      <c r="B272" s="67" t="s">
        <v>35</v>
      </c>
      <c r="C272" s="67" t="s">
        <v>188</v>
      </c>
      <c r="D272" s="67" t="s">
        <v>190</v>
      </c>
      <c r="E272" s="144">
        <v>1</v>
      </c>
      <c r="F272" s="111" t="s">
        <v>442</v>
      </c>
      <c r="G272" s="140">
        <v>0</v>
      </c>
      <c r="H272" s="140">
        <v>1030.1099999999999</v>
      </c>
      <c r="I272" s="140">
        <v>4120.43</v>
      </c>
      <c r="J272" s="141">
        <f t="shared" si="4"/>
        <v>5150.54</v>
      </c>
      <c r="K272" s="142"/>
      <c r="L272" s="142"/>
      <c r="M272" s="142"/>
      <c r="N272" s="142"/>
      <c r="O272" s="142"/>
      <c r="P272" s="142"/>
      <c r="Q272" s="142"/>
      <c r="R272" s="105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</row>
    <row r="273" spans="1:30" x14ac:dyDescent="0.2">
      <c r="A273" s="61" t="s">
        <v>404</v>
      </c>
      <c r="B273" s="48" t="s">
        <v>35</v>
      </c>
      <c r="C273" s="48" t="s">
        <v>295</v>
      </c>
      <c r="D273" s="48" t="s">
        <v>190</v>
      </c>
      <c r="E273" s="143">
        <v>1</v>
      </c>
      <c r="F273" s="63" t="s">
        <v>381</v>
      </c>
      <c r="G273" s="136">
        <v>0</v>
      </c>
      <c r="H273" s="136">
        <v>1030.1099999999999</v>
      </c>
      <c r="I273" s="136">
        <v>4120.43</v>
      </c>
      <c r="J273" s="137">
        <f t="shared" si="4"/>
        <v>5150.54</v>
      </c>
      <c r="K273" s="138"/>
      <c r="L273" s="138"/>
      <c r="M273" s="138"/>
      <c r="N273" s="138"/>
      <c r="O273" s="138"/>
      <c r="P273" s="138"/>
      <c r="Q273" s="138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x14ac:dyDescent="0.2">
      <c r="A274" s="61" t="s">
        <v>455</v>
      </c>
      <c r="B274" s="48" t="s">
        <v>35</v>
      </c>
      <c r="C274" s="67" t="s">
        <v>257</v>
      </c>
      <c r="D274" s="48" t="s">
        <v>190</v>
      </c>
      <c r="E274" s="143">
        <v>1</v>
      </c>
      <c r="F274" s="178" t="s">
        <v>661</v>
      </c>
      <c r="G274" s="136">
        <v>0</v>
      </c>
      <c r="H274" s="136">
        <v>1030.1099999999999</v>
      </c>
      <c r="I274" s="136">
        <v>4120.43</v>
      </c>
      <c r="J274" s="137">
        <f t="shared" si="4"/>
        <v>5150.54</v>
      </c>
      <c r="K274" s="138"/>
      <c r="L274" s="138"/>
      <c r="M274" s="138"/>
      <c r="N274" s="138"/>
      <c r="O274" s="138"/>
      <c r="P274" s="138"/>
      <c r="Q274" s="138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x14ac:dyDescent="0.2">
      <c r="A275" s="107" t="s">
        <v>397</v>
      </c>
      <c r="B275" s="48" t="s">
        <v>35</v>
      </c>
      <c r="C275" s="83" t="s">
        <v>187</v>
      </c>
      <c r="D275" s="48" t="s">
        <v>190</v>
      </c>
      <c r="E275" s="143">
        <v>1</v>
      </c>
      <c r="F275" s="87" t="s">
        <v>660</v>
      </c>
      <c r="G275" s="136">
        <v>0</v>
      </c>
      <c r="H275" s="136">
        <v>1030.1099999999999</v>
      </c>
      <c r="I275" s="136">
        <v>4120.43</v>
      </c>
      <c r="J275" s="137">
        <f t="shared" si="4"/>
        <v>5150.54</v>
      </c>
      <c r="K275" s="138"/>
      <c r="L275" s="138"/>
      <c r="M275" s="138"/>
      <c r="N275" s="138"/>
      <c r="O275" s="138"/>
      <c r="P275" s="138"/>
      <c r="Q275" s="138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x14ac:dyDescent="0.2">
      <c r="A276" s="62" t="s">
        <v>192</v>
      </c>
      <c r="B276" s="48" t="s">
        <v>35</v>
      </c>
      <c r="C276" s="52" t="s">
        <v>192</v>
      </c>
      <c r="D276" s="48" t="s">
        <v>192</v>
      </c>
      <c r="E276" s="143">
        <v>1</v>
      </c>
      <c r="F276" s="64" t="s">
        <v>192</v>
      </c>
      <c r="G276" s="136">
        <v>0</v>
      </c>
      <c r="H276" s="136">
        <v>0</v>
      </c>
      <c r="I276" s="136">
        <v>0</v>
      </c>
      <c r="J276" s="137">
        <v>0</v>
      </c>
      <c r="K276" s="138"/>
      <c r="L276" s="138"/>
      <c r="M276" s="138"/>
      <c r="N276" s="138"/>
      <c r="O276" s="138"/>
      <c r="P276" s="138"/>
      <c r="Q276" s="138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x14ac:dyDescent="0.2">
      <c r="A277" s="126" t="s">
        <v>404</v>
      </c>
      <c r="B277" s="48" t="s">
        <v>35</v>
      </c>
      <c r="C277" s="83" t="s">
        <v>387</v>
      </c>
      <c r="D277" s="48" t="s">
        <v>190</v>
      </c>
      <c r="E277" s="143">
        <v>1</v>
      </c>
      <c r="F277" s="111" t="s">
        <v>363</v>
      </c>
      <c r="G277" s="136">
        <v>0</v>
      </c>
      <c r="H277" s="136">
        <v>1030.1099999999999</v>
      </c>
      <c r="I277" s="136">
        <v>4120.43</v>
      </c>
      <c r="J277" s="137">
        <f t="shared" si="4"/>
        <v>5150.54</v>
      </c>
      <c r="K277" s="138"/>
      <c r="L277" s="138"/>
      <c r="M277" s="138"/>
      <c r="N277" s="138"/>
      <c r="O277" s="138"/>
      <c r="P277" s="138"/>
      <c r="Q277" s="138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x14ac:dyDescent="0.2">
      <c r="A278" s="61" t="s">
        <v>397</v>
      </c>
      <c r="B278" s="48" t="s">
        <v>37</v>
      </c>
      <c r="C278" s="48" t="s">
        <v>295</v>
      </c>
      <c r="D278" s="48" t="s">
        <v>190</v>
      </c>
      <c r="E278" s="143">
        <v>1</v>
      </c>
      <c r="F278" s="63" t="s">
        <v>406</v>
      </c>
      <c r="G278" s="136">
        <v>0</v>
      </c>
      <c r="H278" s="136">
        <v>847.83</v>
      </c>
      <c r="I278" s="136">
        <v>3391.31</v>
      </c>
      <c r="J278" s="137">
        <f t="shared" si="4"/>
        <v>4239.1400000000003</v>
      </c>
      <c r="K278" s="138"/>
      <c r="L278" s="138"/>
      <c r="M278" s="138"/>
      <c r="N278" s="138"/>
      <c r="O278" s="138"/>
      <c r="P278" s="138"/>
      <c r="Q278" s="138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x14ac:dyDescent="0.2">
      <c r="A279" s="126" t="s">
        <v>397</v>
      </c>
      <c r="B279" s="48" t="s">
        <v>37</v>
      </c>
      <c r="C279" s="67" t="s">
        <v>188</v>
      </c>
      <c r="D279" s="48" t="s">
        <v>190</v>
      </c>
      <c r="E279" s="143">
        <v>1</v>
      </c>
      <c r="F279" s="87" t="s">
        <v>571</v>
      </c>
      <c r="G279" s="136">
        <v>0</v>
      </c>
      <c r="H279" s="136">
        <v>847.83</v>
      </c>
      <c r="I279" s="136">
        <v>3391.31</v>
      </c>
      <c r="J279" s="137">
        <f t="shared" si="4"/>
        <v>4239.1400000000003</v>
      </c>
      <c r="K279" s="138"/>
      <c r="L279" s="138"/>
      <c r="M279" s="138"/>
      <c r="N279" s="138"/>
      <c r="O279" s="138"/>
      <c r="P279" s="138"/>
      <c r="Q279" s="138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x14ac:dyDescent="0.2">
      <c r="A280" s="61" t="s">
        <v>424</v>
      </c>
      <c r="B280" s="48" t="s">
        <v>37</v>
      </c>
      <c r="C280" s="48" t="s">
        <v>385</v>
      </c>
      <c r="D280" s="48" t="s">
        <v>190</v>
      </c>
      <c r="E280" s="143">
        <v>1</v>
      </c>
      <c r="F280" s="63" t="s">
        <v>408</v>
      </c>
      <c r="G280" s="136">
        <v>0</v>
      </c>
      <c r="H280" s="136">
        <v>847.83</v>
      </c>
      <c r="I280" s="136">
        <v>3391.31</v>
      </c>
      <c r="J280" s="137">
        <f t="shared" si="4"/>
        <v>4239.1400000000003</v>
      </c>
      <c r="K280" s="138"/>
      <c r="L280" s="138"/>
      <c r="M280" s="138"/>
      <c r="N280" s="138"/>
      <c r="O280" s="138"/>
      <c r="P280" s="138"/>
      <c r="Q280" s="138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x14ac:dyDescent="0.2">
      <c r="A281" s="61" t="s">
        <v>425</v>
      </c>
      <c r="B281" s="48" t="s">
        <v>37</v>
      </c>
      <c r="C281" s="48" t="s">
        <v>388</v>
      </c>
      <c r="D281" s="48" t="s">
        <v>190</v>
      </c>
      <c r="E281" s="143">
        <v>1</v>
      </c>
      <c r="F281" s="63" t="s">
        <v>409</v>
      </c>
      <c r="G281" s="136">
        <v>0</v>
      </c>
      <c r="H281" s="136">
        <v>847.83</v>
      </c>
      <c r="I281" s="136">
        <v>3391.31</v>
      </c>
      <c r="J281" s="137">
        <f t="shared" si="4"/>
        <v>4239.1400000000003</v>
      </c>
      <c r="K281" s="138"/>
      <c r="L281" s="138"/>
      <c r="M281" s="138"/>
      <c r="N281" s="138"/>
      <c r="O281" s="138"/>
      <c r="P281" s="138"/>
      <c r="Q281" s="138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x14ac:dyDescent="0.2">
      <c r="A282" s="61" t="s">
        <v>426</v>
      </c>
      <c r="B282" s="48" t="s">
        <v>37</v>
      </c>
      <c r="C282" s="48" t="s">
        <v>185</v>
      </c>
      <c r="D282" s="48" t="s">
        <v>189</v>
      </c>
      <c r="E282" s="143">
        <v>1</v>
      </c>
      <c r="F282" s="63" t="s">
        <v>410</v>
      </c>
      <c r="G282" s="136">
        <v>0</v>
      </c>
      <c r="H282" s="136">
        <v>0</v>
      </c>
      <c r="I282" s="136">
        <v>3391.31</v>
      </c>
      <c r="J282" s="137">
        <f t="shared" si="4"/>
        <v>3391.31</v>
      </c>
      <c r="K282" s="138"/>
      <c r="L282" s="138"/>
      <c r="M282" s="138"/>
      <c r="N282" s="138"/>
      <c r="O282" s="138"/>
      <c r="P282" s="138"/>
      <c r="Q282" s="138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x14ac:dyDescent="0.2">
      <c r="A283" s="61" t="s">
        <v>427</v>
      </c>
      <c r="B283" s="48" t="s">
        <v>37</v>
      </c>
      <c r="C283" s="48" t="s">
        <v>295</v>
      </c>
      <c r="D283" s="48" t="s">
        <v>190</v>
      </c>
      <c r="E283" s="143">
        <v>1</v>
      </c>
      <c r="F283" s="63" t="s">
        <v>411</v>
      </c>
      <c r="G283" s="136">
        <v>0</v>
      </c>
      <c r="H283" s="136">
        <v>847.83</v>
      </c>
      <c r="I283" s="136">
        <v>3391.31</v>
      </c>
      <c r="J283" s="137">
        <f t="shared" si="4"/>
        <v>4239.1400000000003</v>
      </c>
      <c r="K283" s="138"/>
      <c r="L283" s="138"/>
      <c r="M283" s="138"/>
      <c r="N283" s="138"/>
      <c r="O283" s="138"/>
      <c r="P283" s="138"/>
      <c r="Q283" s="13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x14ac:dyDescent="0.2">
      <c r="A284" s="61" t="s">
        <v>397</v>
      </c>
      <c r="B284" s="48" t="s">
        <v>37</v>
      </c>
      <c r="C284" s="83" t="s">
        <v>191</v>
      </c>
      <c r="D284" s="48" t="s">
        <v>190</v>
      </c>
      <c r="E284" s="143">
        <v>1</v>
      </c>
      <c r="F284" s="86" t="s">
        <v>534</v>
      </c>
      <c r="G284" s="136">
        <v>0</v>
      </c>
      <c r="H284" s="136">
        <v>847.83</v>
      </c>
      <c r="I284" s="136">
        <v>3391.31</v>
      </c>
      <c r="J284" s="137">
        <f t="shared" si="4"/>
        <v>4239.1400000000003</v>
      </c>
      <c r="K284" s="138"/>
      <c r="L284" s="138"/>
      <c r="M284" s="138"/>
      <c r="N284" s="138"/>
      <c r="O284" s="138"/>
      <c r="P284" s="138"/>
      <c r="Q284" s="13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x14ac:dyDescent="0.2">
      <c r="A285" s="61" t="s">
        <v>429</v>
      </c>
      <c r="B285" s="48" t="s">
        <v>37</v>
      </c>
      <c r="C285" s="48" t="s">
        <v>185</v>
      </c>
      <c r="D285" s="48" t="s">
        <v>189</v>
      </c>
      <c r="E285" s="143">
        <v>1</v>
      </c>
      <c r="F285" s="63" t="s">
        <v>413</v>
      </c>
      <c r="G285" s="136">
        <v>0</v>
      </c>
      <c r="H285" s="136">
        <v>0</v>
      </c>
      <c r="I285" s="136">
        <v>3391.31</v>
      </c>
      <c r="J285" s="137">
        <f t="shared" si="4"/>
        <v>3391.31</v>
      </c>
      <c r="K285" s="138"/>
      <c r="L285" s="138"/>
      <c r="M285" s="138"/>
      <c r="N285" s="138"/>
      <c r="O285" s="138"/>
      <c r="P285" s="138"/>
      <c r="Q285" s="138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x14ac:dyDescent="0.2">
      <c r="A286" s="61" t="s">
        <v>430</v>
      </c>
      <c r="B286" s="48" t="s">
        <v>37</v>
      </c>
      <c r="C286" s="48" t="s">
        <v>186</v>
      </c>
      <c r="D286" s="48" t="s">
        <v>190</v>
      </c>
      <c r="E286" s="143">
        <v>1</v>
      </c>
      <c r="F286" s="63" t="s">
        <v>414</v>
      </c>
      <c r="G286" s="136">
        <v>0</v>
      </c>
      <c r="H286" s="136">
        <v>847.83</v>
      </c>
      <c r="I286" s="136">
        <v>3391.31</v>
      </c>
      <c r="J286" s="137">
        <f t="shared" si="4"/>
        <v>4239.1400000000003</v>
      </c>
      <c r="K286" s="138"/>
      <c r="L286" s="138"/>
      <c r="M286" s="138"/>
      <c r="N286" s="138"/>
      <c r="O286" s="138"/>
      <c r="P286" s="138"/>
      <c r="Q286" s="138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x14ac:dyDescent="0.2">
      <c r="A287" s="61" t="s">
        <v>397</v>
      </c>
      <c r="B287" s="48" t="s">
        <v>37</v>
      </c>
      <c r="C287" s="83" t="s">
        <v>188</v>
      </c>
      <c r="D287" s="48" t="s">
        <v>190</v>
      </c>
      <c r="E287" s="143">
        <v>1</v>
      </c>
      <c r="F287" s="86" t="s">
        <v>449</v>
      </c>
      <c r="G287" s="136">
        <v>0</v>
      </c>
      <c r="H287" s="136">
        <v>847.83</v>
      </c>
      <c r="I287" s="136">
        <v>3391.31</v>
      </c>
      <c r="J287" s="137">
        <f t="shared" si="4"/>
        <v>4239.1400000000003</v>
      </c>
      <c r="K287" s="138"/>
      <c r="L287" s="138"/>
      <c r="M287" s="138"/>
      <c r="N287" s="138"/>
      <c r="O287" s="138"/>
      <c r="P287" s="138"/>
      <c r="Q287" s="138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x14ac:dyDescent="0.2">
      <c r="A288" s="61" t="s">
        <v>432</v>
      </c>
      <c r="B288" s="48" t="s">
        <v>37</v>
      </c>
      <c r="C288" s="48" t="s">
        <v>187</v>
      </c>
      <c r="D288" s="48" t="s">
        <v>190</v>
      </c>
      <c r="E288" s="143">
        <v>1</v>
      </c>
      <c r="F288" s="63" t="s">
        <v>416</v>
      </c>
      <c r="G288" s="136">
        <v>0</v>
      </c>
      <c r="H288" s="136">
        <v>847.83</v>
      </c>
      <c r="I288" s="136">
        <v>3391.31</v>
      </c>
      <c r="J288" s="137">
        <f t="shared" si="4"/>
        <v>4239.1400000000003</v>
      </c>
      <c r="K288" s="138"/>
      <c r="L288" s="138"/>
      <c r="M288" s="138"/>
      <c r="N288" s="138"/>
      <c r="O288" s="138"/>
      <c r="P288" s="138"/>
      <c r="Q288" s="138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x14ac:dyDescent="0.2">
      <c r="A289" s="126" t="s">
        <v>549</v>
      </c>
      <c r="B289" s="48" t="s">
        <v>37</v>
      </c>
      <c r="C289" s="83" t="s">
        <v>188</v>
      </c>
      <c r="D289" s="48" t="s">
        <v>190</v>
      </c>
      <c r="E289" s="143">
        <v>1</v>
      </c>
      <c r="F289" s="202" t="s">
        <v>670</v>
      </c>
      <c r="G289" s="136">
        <v>0</v>
      </c>
      <c r="H289" s="136">
        <v>847.83</v>
      </c>
      <c r="I289" s="136">
        <v>3391.31</v>
      </c>
      <c r="J289" s="137">
        <f t="shared" si="4"/>
        <v>4239.1400000000003</v>
      </c>
      <c r="K289" s="138"/>
      <c r="L289" s="138"/>
      <c r="M289" s="138"/>
      <c r="N289" s="138"/>
      <c r="O289" s="138"/>
      <c r="P289" s="138"/>
      <c r="Q289" s="138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x14ac:dyDescent="0.2">
      <c r="A290" s="61" t="s">
        <v>434</v>
      </c>
      <c r="B290" s="48" t="s">
        <v>37</v>
      </c>
      <c r="C290" s="48" t="s">
        <v>188</v>
      </c>
      <c r="D290" s="48" t="s">
        <v>190</v>
      </c>
      <c r="E290" s="143">
        <v>1</v>
      </c>
      <c r="F290" s="63" t="s">
        <v>418</v>
      </c>
      <c r="G290" s="136">
        <v>0</v>
      </c>
      <c r="H290" s="136">
        <v>847.83</v>
      </c>
      <c r="I290" s="136">
        <v>3391.31</v>
      </c>
      <c r="J290" s="137">
        <f t="shared" si="4"/>
        <v>4239.1400000000003</v>
      </c>
      <c r="K290" s="138"/>
      <c r="L290" s="138"/>
      <c r="M290" s="138"/>
      <c r="N290" s="138"/>
      <c r="O290" s="138"/>
      <c r="P290" s="138"/>
      <c r="Q290" s="138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x14ac:dyDescent="0.2">
      <c r="A291" s="61" t="s">
        <v>397</v>
      </c>
      <c r="B291" s="48" t="s">
        <v>37</v>
      </c>
      <c r="C291" s="48" t="s">
        <v>187</v>
      </c>
      <c r="D291" s="48" t="s">
        <v>190</v>
      </c>
      <c r="E291" s="143">
        <v>1</v>
      </c>
      <c r="F291" s="63" t="s">
        <v>419</v>
      </c>
      <c r="G291" s="136">
        <v>0</v>
      </c>
      <c r="H291" s="136">
        <v>847.83</v>
      </c>
      <c r="I291" s="136">
        <v>3391.31</v>
      </c>
      <c r="J291" s="137">
        <f t="shared" si="4"/>
        <v>4239.1400000000003</v>
      </c>
      <c r="K291" s="138"/>
      <c r="L291" s="138"/>
      <c r="M291" s="138"/>
      <c r="N291" s="138"/>
      <c r="O291" s="138"/>
      <c r="P291" s="138"/>
      <c r="Q291" s="138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x14ac:dyDescent="0.2">
      <c r="A292" s="61" t="s">
        <v>435</v>
      </c>
      <c r="B292" s="48" t="s">
        <v>37</v>
      </c>
      <c r="C292" s="48" t="s">
        <v>185</v>
      </c>
      <c r="D292" s="48" t="s">
        <v>190</v>
      </c>
      <c r="E292" s="143">
        <v>1</v>
      </c>
      <c r="F292" s="63" t="s">
        <v>420</v>
      </c>
      <c r="G292" s="136">
        <v>0</v>
      </c>
      <c r="H292" s="136">
        <v>847.83</v>
      </c>
      <c r="I292" s="136">
        <v>3391.31</v>
      </c>
      <c r="J292" s="137">
        <f t="shared" si="4"/>
        <v>4239.1400000000003</v>
      </c>
      <c r="K292" s="138"/>
      <c r="L292" s="138"/>
      <c r="M292" s="138"/>
      <c r="N292" s="138"/>
      <c r="O292" s="138"/>
      <c r="P292" s="138"/>
      <c r="Q292" s="138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x14ac:dyDescent="0.2">
      <c r="A293" s="61" t="s">
        <v>436</v>
      </c>
      <c r="B293" s="48" t="s">
        <v>37</v>
      </c>
      <c r="C293" s="48" t="s">
        <v>257</v>
      </c>
      <c r="D293" s="48" t="s">
        <v>190</v>
      </c>
      <c r="E293" s="143">
        <v>1</v>
      </c>
      <c r="F293" s="63" t="s">
        <v>421</v>
      </c>
      <c r="G293" s="136">
        <v>0</v>
      </c>
      <c r="H293" s="136">
        <v>847.83</v>
      </c>
      <c r="I293" s="136">
        <v>3391.31</v>
      </c>
      <c r="J293" s="137">
        <f t="shared" si="4"/>
        <v>4239.1400000000003</v>
      </c>
      <c r="K293" s="138"/>
      <c r="L293" s="138"/>
      <c r="M293" s="138"/>
      <c r="N293" s="138"/>
      <c r="O293" s="138"/>
      <c r="P293" s="138"/>
      <c r="Q293" s="138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x14ac:dyDescent="0.2">
      <c r="A294" s="61" t="s">
        <v>437</v>
      </c>
      <c r="B294" s="48" t="s">
        <v>37</v>
      </c>
      <c r="C294" s="48" t="s">
        <v>213</v>
      </c>
      <c r="D294" s="48" t="s">
        <v>190</v>
      </c>
      <c r="E294" s="143">
        <v>1</v>
      </c>
      <c r="F294" s="63" t="s">
        <v>422</v>
      </c>
      <c r="G294" s="136">
        <v>0</v>
      </c>
      <c r="H294" s="136">
        <v>847.83</v>
      </c>
      <c r="I294" s="136">
        <v>3391.31</v>
      </c>
      <c r="J294" s="137">
        <f t="shared" si="4"/>
        <v>4239.1400000000003</v>
      </c>
      <c r="K294" s="138"/>
      <c r="L294" s="138"/>
      <c r="M294" s="138"/>
      <c r="N294" s="138"/>
      <c r="O294" s="138"/>
      <c r="P294" s="138"/>
      <c r="Q294" s="138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x14ac:dyDescent="0.2">
      <c r="A295" s="62" t="s">
        <v>192</v>
      </c>
      <c r="B295" s="48" t="s">
        <v>37</v>
      </c>
      <c r="C295" s="52" t="s">
        <v>192</v>
      </c>
      <c r="D295" s="48" t="s">
        <v>192</v>
      </c>
      <c r="E295" s="143">
        <v>1</v>
      </c>
      <c r="F295" s="64" t="s">
        <v>192</v>
      </c>
      <c r="G295" s="136">
        <v>0</v>
      </c>
      <c r="H295" s="136">
        <v>0</v>
      </c>
      <c r="I295" s="136">
        <v>0</v>
      </c>
      <c r="J295" s="137">
        <v>0</v>
      </c>
      <c r="K295" s="138"/>
      <c r="L295" s="138"/>
      <c r="M295" s="138"/>
      <c r="N295" s="138"/>
      <c r="O295" s="138"/>
      <c r="P295" s="138"/>
      <c r="Q295" s="138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x14ac:dyDescent="0.2">
      <c r="A296" s="126" t="s">
        <v>397</v>
      </c>
      <c r="B296" s="48" t="s">
        <v>39</v>
      </c>
      <c r="C296" s="67" t="s">
        <v>186</v>
      </c>
      <c r="D296" s="67" t="s">
        <v>190</v>
      </c>
      <c r="E296" s="144">
        <v>1</v>
      </c>
      <c r="F296" s="102" t="s">
        <v>536</v>
      </c>
      <c r="G296" s="136">
        <v>0</v>
      </c>
      <c r="H296" s="136">
        <v>551.09</v>
      </c>
      <c r="I296" s="136">
        <v>2204.36</v>
      </c>
      <c r="J296" s="137">
        <f t="shared" si="4"/>
        <v>2755.4500000000003</v>
      </c>
      <c r="K296" s="138"/>
      <c r="L296" s="138"/>
      <c r="M296" s="138"/>
      <c r="N296" s="138"/>
      <c r="O296" s="138"/>
      <c r="P296" s="138"/>
      <c r="Q296" s="138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x14ac:dyDescent="0.2">
      <c r="A297" s="61" t="s">
        <v>453</v>
      </c>
      <c r="B297" s="48" t="s">
        <v>39</v>
      </c>
      <c r="C297" s="67" t="s">
        <v>345</v>
      </c>
      <c r="D297" s="48" t="s">
        <v>190</v>
      </c>
      <c r="E297" s="143">
        <v>1</v>
      </c>
      <c r="F297" s="63" t="s">
        <v>439</v>
      </c>
      <c r="G297" s="136">
        <v>0</v>
      </c>
      <c r="H297" s="136">
        <v>551.09</v>
      </c>
      <c r="I297" s="136">
        <v>2204.36</v>
      </c>
      <c r="J297" s="137">
        <f t="shared" si="4"/>
        <v>2755.4500000000003</v>
      </c>
      <c r="K297" s="138"/>
      <c r="L297" s="138"/>
      <c r="M297" s="138"/>
      <c r="N297" s="138"/>
      <c r="O297" s="138"/>
      <c r="P297" s="138"/>
      <c r="Q297" s="138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s="106" customFormat="1" x14ac:dyDescent="0.2">
      <c r="A298" s="110" t="s">
        <v>397</v>
      </c>
      <c r="B298" s="67" t="s">
        <v>39</v>
      </c>
      <c r="C298" s="112" t="s">
        <v>188</v>
      </c>
      <c r="D298" s="67" t="s">
        <v>190</v>
      </c>
      <c r="E298" s="144">
        <v>1</v>
      </c>
      <c r="F298" s="113" t="s">
        <v>543</v>
      </c>
      <c r="G298" s="140">
        <v>0</v>
      </c>
      <c r="H298" s="140">
        <v>551.09</v>
      </c>
      <c r="I298" s="140">
        <v>2204.36</v>
      </c>
      <c r="J298" s="141">
        <f t="shared" si="4"/>
        <v>2755.4500000000003</v>
      </c>
      <c r="K298" s="142"/>
      <c r="L298" s="142"/>
      <c r="M298" s="142"/>
      <c r="N298" s="142"/>
      <c r="O298" s="142"/>
      <c r="P298" s="142"/>
      <c r="Q298" s="142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</row>
    <row r="299" spans="1:30" x14ac:dyDescent="0.2">
      <c r="A299" s="126" t="s">
        <v>549</v>
      </c>
      <c r="B299" s="48" t="s">
        <v>39</v>
      </c>
      <c r="C299" s="101" t="s">
        <v>188</v>
      </c>
      <c r="D299" s="48" t="s">
        <v>190</v>
      </c>
      <c r="E299" s="143">
        <v>1</v>
      </c>
      <c r="F299" s="202" t="s">
        <v>465</v>
      </c>
      <c r="G299" s="136">
        <v>0</v>
      </c>
      <c r="H299" s="140">
        <v>551.09</v>
      </c>
      <c r="I299" s="140">
        <v>2204.36</v>
      </c>
      <c r="J299" s="137">
        <f t="shared" si="4"/>
        <v>2755.4500000000003</v>
      </c>
      <c r="K299" s="138"/>
      <c r="L299" s="138"/>
      <c r="M299" s="138"/>
      <c r="N299" s="138"/>
      <c r="O299" s="138"/>
      <c r="P299" s="138"/>
      <c r="Q299" s="13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61" t="s">
        <v>453</v>
      </c>
      <c r="B300" s="48" t="s">
        <v>39</v>
      </c>
      <c r="C300" s="67" t="s">
        <v>345</v>
      </c>
      <c r="D300" s="48" t="s">
        <v>190</v>
      </c>
      <c r="E300" s="143">
        <v>1</v>
      </c>
      <c r="F300" s="63" t="s">
        <v>441</v>
      </c>
      <c r="G300" s="136">
        <v>0</v>
      </c>
      <c r="H300" s="136">
        <v>551.09</v>
      </c>
      <c r="I300" s="136">
        <v>2204.36</v>
      </c>
      <c r="J300" s="137">
        <f t="shared" si="4"/>
        <v>2755.4500000000003</v>
      </c>
      <c r="K300" s="138"/>
      <c r="L300" s="138"/>
      <c r="M300" s="138"/>
      <c r="N300" s="138"/>
      <c r="O300" s="138"/>
      <c r="P300" s="138"/>
      <c r="Q300" s="13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61" t="s">
        <v>453</v>
      </c>
      <c r="B301" s="48" t="s">
        <v>39</v>
      </c>
      <c r="C301" s="101" t="s">
        <v>191</v>
      </c>
      <c r="D301" s="48" t="s">
        <v>190</v>
      </c>
      <c r="E301" s="143">
        <v>1</v>
      </c>
      <c r="F301" s="87" t="s">
        <v>559</v>
      </c>
      <c r="G301" s="136">
        <v>0</v>
      </c>
      <c r="H301" s="136">
        <v>551.09</v>
      </c>
      <c r="I301" s="136">
        <v>2204.36</v>
      </c>
      <c r="J301" s="137">
        <f t="shared" si="4"/>
        <v>2755.4500000000003</v>
      </c>
      <c r="K301" s="138"/>
      <c r="L301" s="138"/>
      <c r="M301" s="138"/>
      <c r="N301" s="138"/>
      <c r="O301" s="138"/>
      <c r="P301" s="138"/>
      <c r="Q301" s="13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61" t="s">
        <v>453</v>
      </c>
      <c r="B302" s="48" t="s">
        <v>39</v>
      </c>
      <c r="C302" s="67" t="s">
        <v>472</v>
      </c>
      <c r="D302" s="48" t="s">
        <v>190</v>
      </c>
      <c r="E302" s="143">
        <v>1</v>
      </c>
      <c r="F302" s="63" t="s">
        <v>463</v>
      </c>
      <c r="G302" s="136">
        <v>0</v>
      </c>
      <c r="H302" s="136">
        <v>551.09</v>
      </c>
      <c r="I302" s="136">
        <v>2204.36</v>
      </c>
      <c r="J302" s="137">
        <f t="shared" si="4"/>
        <v>2755.4500000000003</v>
      </c>
      <c r="K302" s="138"/>
      <c r="L302" s="138"/>
      <c r="M302" s="138"/>
      <c r="N302" s="138"/>
      <c r="O302" s="138"/>
      <c r="P302" s="138"/>
      <c r="Q302" s="13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61" t="s">
        <v>453</v>
      </c>
      <c r="B303" s="48" t="s">
        <v>39</v>
      </c>
      <c r="C303" s="83" t="s">
        <v>185</v>
      </c>
      <c r="D303" s="48" t="s">
        <v>190</v>
      </c>
      <c r="E303" s="143">
        <v>1</v>
      </c>
      <c r="F303" s="204" t="s">
        <v>699</v>
      </c>
      <c r="G303" s="136">
        <v>0</v>
      </c>
      <c r="H303" s="136">
        <v>551.09</v>
      </c>
      <c r="I303" s="136">
        <v>2204.36</v>
      </c>
      <c r="J303" s="137">
        <f t="shared" si="4"/>
        <v>2755.4500000000003</v>
      </c>
      <c r="K303" s="138"/>
      <c r="L303" s="138"/>
      <c r="M303" s="138"/>
      <c r="N303" s="138"/>
      <c r="O303" s="138"/>
      <c r="P303" s="138"/>
      <c r="Q303" s="13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61" t="s">
        <v>457</v>
      </c>
      <c r="B304" s="48" t="s">
        <v>39</v>
      </c>
      <c r="C304" s="67" t="s">
        <v>188</v>
      </c>
      <c r="D304" s="48" t="s">
        <v>190</v>
      </c>
      <c r="E304" s="143">
        <v>1</v>
      </c>
      <c r="F304" s="63" t="s">
        <v>446</v>
      </c>
      <c r="G304" s="136">
        <v>0</v>
      </c>
      <c r="H304" s="136">
        <v>551.09</v>
      </c>
      <c r="I304" s="136">
        <v>2204.36</v>
      </c>
      <c r="J304" s="137">
        <f t="shared" si="4"/>
        <v>2755.4500000000003</v>
      </c>
      <c r="K304" s="138"/>
      <c r="L304" s="138"/>
      <c r="M304" s="138"/>
      <c r="N304" s="138"/>
      <c r="O304" s="138"/>
      <c r="P304" s="138"/>
      <c r="Q304" s="13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126" t="s">
        <v>397</v>
      </c>
      <c r="B305" s="48" t="s">
        <v>39</v>
      </c>
      <c r="C305" s="101" t="s">
        <v>187</v>
      </c>
      <c r="D305" s="48" t="s">
        <v>190</v>
      </c>
      <c r="E305" s="143">
        <v>1</v>
      </c>
      <c r="F305" s="202" t="s">
        <v>675</v>
      </c>
      <c r="G305" s="136">
        <v>0</v>
      </c>
      <c r="H305" s="136">
        <v>551.09</v>
      </c>
      <c r="I305" s="136">
        <v>2204.36</v>
      </c>
      <c r="J305" s="137">
        <f t="shared" ref="J305:J307" si="5">SUM(G305:I305)</f>
        <v>2755.4500000000003</v>
      </c>
      <c r="K305" s="138"/>
      <c r="L305" s="138"/>
      <c r="M305" s="138"/>
      <c r="N305" s="138"/>
      <c r="O305" s="138"/>
      <c r="P305" s="138"/>
      <c r="Q305" s="13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126" t="s">
        <v>397</v>
      </c>
      <c r="B306" s="48" t="s">
        <v>39</v>
      </c>
      <c r="C306" s="67" t="s">
        <v>188</v>
      </c>
      <c r="D306" s="48" t="s">
        <v>190</v>
      </c>
      <c r="E306" s="143">
        <v>1</v>
      </c>
      <c r="F306" s="63" t="s">
        <v>464</v>
      </c>
      <c r="G306" s="136">
        <v>0</v>
      </c>
      <c r="H306" s="136">
        <v>551.09</v>
      </c>
      <c r="I306" s="136">
        <v>2204.36</v>
      </c>
      <c r="J306" s="137">
        <f t="shared" si="5"/>
        <v>2755.4500000000003</v>
      </c>
      <c r="K306" s="138"/>
      <c r="L306" s="138"/>
      <c r="M306" s="138"/>
      <c r="N306" s="138"/>
      <c r="O306" s="138"/>
      <c r="P306" s="138"/>
      <c r="Q306" s="13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126" t="s">
        <v>397</v>
      </c>
      <c r="B307" s="48" t="s">
        <v>39</v>
      </c>
      <c r="C307" s="101" t="s">
        <v>185</v>
      </c>
      <c r="D307" s="48" t="s">
        <v>190</v>
      </c>
      <c r="E307" s="143">
        <v>1</v>
      </c>
      <c r="F307" s="87" t="s">
        <v>695</v>
      </c>
      <c r="G307" s="136">
        <v>0</v>
      </c>
      <c r="H307" s="136">
        <v>551.09</v>
      </c>
      <c r="I307" s="136">
        <v>2204.36</v>
      </c>
      <c r="J307" s="137">
        <f t="shared" si="5"/>
        <v>2755.4500000000003</v>
      </c>
      <c r="K307" s="138"/>
      <c r="L307" s="138"/>
      <c r="M307" s="138"/>
      <c r="N307" s="138"/>
      <c r="O307" s="138"/>
      <c r="P307" s="138"/>
      <c r="Q307" s="13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62" t="s">
        <v>192</v>
      </c>
      <c r="B308" s="48" t="s">
        <v>39</v>
      </c>
      <c r="C308" s="68" t="s">
        <v>192</v>
      </c>
      <c r="D308" s="48" t="s">
        <v>192</v>
      </c>
      <c r="E308" s="143">
        <v>1</v>
      </c>
      <c r="F308" s="172" t="s">
        <v>192</v>
      </c>
      <c r="G308" s="136">
        <v>0</v>
      </c>
      <c r="H308" s="136">
        <v>0</v>
      </c>
      <c r="I308" s="136">
        <v>0</v>
      </c>
      <c r="J308" s="137">
        <f t="shared" ref="J308:J328" si="6">SUM(G308:I308)</f>
        <v>0</v>
      </c>
      <c r="K308" s="138"/>
      <c r="L308" s="138"/>
      <c r="M308" s="138"/>
      <c r="N308" s="138"/>
      <c r="O308" s="138"/>
      <c r="P308" s="138"/>
      <c r="Q308" s="13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61" t="s">
        <v>454</v>
      </c>
      <c r="B309" s="48" t="s">
        <v>39</v>
      </c>
      <c r="C309" s="67" t="s">
        <v>295</v>
      </c>
      <c r="D309" s="48" t="s">
        <v>190</v>
      </c>
      <c r="E309" s="143">
        <v>1</v>
      </c>
      <c r="F309" s="63" t="s">
        <v>450</v>
      </c>
      <c r="G309" s="136">
        <v>0</v>
      </c>
      <c r="H309" s="136">
        <v>551.09</v>
      </c>
      <c r="I309" s="136">
        <v>2204.36</v>
      </c>
      <c r="J309" s="137">
        <f t="shared" si="6"/>
        <v>2755.4500000000003</v>
      </c>
      <c r="K309" s="138"/>
      <c r="L309" s="138"/>
      <c r="M309" s="138"/>
      <c r="N309" s="138"/>
      <c r="O309" s="138"/>
      <c r="P309" s="138"/>
      <c r="Q309" s="13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61" t="s">
        <v>460</v>
      </c>
      <c r="B310" s="48" t="s">
        <v>39</v>
      </c>
      <c r="C310" s="67" t="s">
        <v>186</v>
      </c>
      <c r="D310" s="48" t="s">
        <v>190</v>
      </c>
      <c r="E310" s="143">
        <v>1</v>
      </c>
      <c r="F310" s="63" t="s">
        <v>451</v>
      </c>
      <c r="G310" s="136">
        <v>0</v>
      </c>
      <c r="H310" s="136">
        <v>551.09</v>
      </c>
      <c r="I310" s="136">
        <v>2204.36</v>
      </c>
      <c r="J310" s="137">
        <f t="shared" si="6"/>
        <v>2755.4500000000003</v>
      </c>
      <c r="K310" s="138"/>
      <c r="L310" s="138"/>
      <c r="M310" s="138"/>
      <c r="N310" s="138"/>
      <c r="O310" s="138"/>
      <c r="P310" s="138"/>
      <c r="Q310" s="13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126" t="s">
        <v>397</v>
      </c>
      <c r="B311" s="48" t="s">
        <v>39</v>
      </c>
      <c r="C311" s="101" t="s">
        <v>191</v>
      </c>
      <c r="D311" s="48" t="s">
        <v>190</v>
      </c>
      <c r="E311" s="143">
        <v>1</v>
      </c>
      <c r="F311" s="63" t="s">
        <v>461</v>
      </c>
      <c r="G311" s="136">
        <v>0</v>
      </c>
      <c r="H311" s="136">
        <v>551.09</v>
      </c>
      <c r="I311" s="136">
        <v>2204.36</v>
      </c>
      <c r="J311" s="137">
        <f t="shared" si="6"/>
        <v>2755.4500000000003</v>
      </c>
      <c r="K311" s="138"/>
      <c r="L311" s="138"/>
      <c r="M311" s="138"/>
      <c r="N311" s="138"/>
      <c r="O311" s="138"/>
      <c r="P311" s="138"/>
      <c r="Q311" s="13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x14ac:dyDescent="0.2">
      <c r="A312" s="61" t="s">
        <v>460</v>
      </c>
      <c r="B312" s="48" t="s">
        <v>39</v>
      </c>
      <c r="C312" s="67" t="s">
        <v>472</v>
      </c>
      <c r="D312" s="48" t="s">
        <v>190</v>
      </c>
      <c r="E312" s="143">
        <v>1</v>
      </c>
      <c r="F312" s="63" t="s">
        <v>452</v>
      </c>
      <c r="G312" s="136">
        <v>0</v>
      </c>
      <c r="H312" s="136">
        <v>551.09</v>
      </c>
      <c r="I312" s="136">
        <v>2204.36</v>
      </c>
      <c r="J312" s="137">
        <f t="shared" si="6"/>
        <v>2755.4500000000003</v>
      </c>
      <c r="K312" s="138"/>
      <c r="L312" s="138"/>
      <c r="M312" s="138"/>
      <c r="N312" s="138"/>
      <c r="O312" s="138"/>
      <c r="P312" s="138"/>
      <c r="Q312" s="138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s="106" customFormat="1" x14ac:dyDescent="0.2">
      <c r="A313" s="107" t="s">
        <v>649</v>
      </c>
      <c r="B313" s="67" t="s">
        <v>41</v>
      </c>
      <c r="C313" s="101" t="s">
        <v>188</v>
      </c>
      <c r="D313" s="67" t="s">
        <v>190</v>
      </c>
      <c r="E313" s="144">
        <v>1</v>
      </c>
      <c r="F313" s="102" t="s">
        <v>648</v>
      </c>
      <c r="G313" s="140">
        <v>0</v>
      </c>
      <c r="H313" s="140">
        <v>339.13</v>
      </c>
      <c r="I313" s="140">
        <v>1356.53</v>
      </c>
      <c r="J313" s="141">
        <f t="shared" si="6"/>
        <v>1695.6599999999999</v>
      </c>
      <c r="K313" s="142"/>
      <c r="L313" s="142"/>
      <c r="M313" s="142"/>
      <c r="N313" s="142"/>
      <c r="O313" s="142"/>
      <c r="P313" s="142"/>
      <c r="Q313" s="142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5"/>
      <c r="AD313" s="105"/>
    </row>
    <row r="314" spans="1:30" s="80" customFormat="1" x14ac:dyDescent="0.2">
      <c r="A314" s="85" t="s">
        <v>549</v>
      </c>
      <c r="B314" s="145" t="s">
        <v>41</v>
      </c>
      <c r="C314" s="84" t="s">
        <v>188</v>
      </c>
      <c r="D314" s="145" t="s">
        <v>190</v>
      </c>
      <c r="E314" s="146">
        <v>1</v>
      </c>
      <c r="F314" s="86" t="s">
        <v>550</v>
      </c>
      <c r="G314" s="147">
        <v>0</v>
      </c>
      <c r="H314" s="147">
        <v>339.13</v>
      </c>
      <c r="I314" s="147">
        <v>1356.53</v>
      </c>
      <c r="J314" s="148">
        <f t="shared" si="6"/>
        <v>1695.6599999999999</v>
      </c>
      <c r="K314" s="149"/>
      <c r="L314" s="149"/>
      <c r="M314" s="149"/>
      <c r="N314" s="149"/>
      <c r="O314" s="149"/>
      <c r="P314" s="149"/>
      <c r="Q314" s="14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</row>
    <row r="315" spans="1:30" x14ac:dyDescent="0.2">
      <c r="A315" s="62" t="s">
        <v>192</v>
      </c>
      <c r="B315" s="48" t="s">
        <v>41</v>
      </c>
      <c r="C315" s="68" t="s">
        <v>192</v>
      </c>
      <c r="D315" s="48" t="s">
        <v>192</v>
      </c>
      <c r="E315" s="143">
        <v>1</v>
      </c>
      <c r="F315" s="64" t="s">
        <v>192</v>
      </c>
      <c r="G315" s="136">
        <v>0</v>
      </c>
      <c r="H315" s="147">
        <v>0</v>
      </c>
      <c r="I315" s="147">
        <v>0</v>
      </c>
      <c r="J315" s="137">
        <f t="shared" si="6"/>
        <v>0</v>
      </c>
      <c r="K315" s="138"/>
      <c r="L315" s="138"/>
      <c r="M315" s="138"/>
      <c r="N315" s="138"/>
      <c r="O315" s="138"/>
      <c r="P315" s="138"/>
      <c r="Q315" s="13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126" t="s">
        <v>567</v>
      </c>
      <c r="B316" s="48" t="s">
        <v>41</v>
      </c>
      <c r="C316" s="101" t="s">
        <v>188</v>
      </c>
      <c r="D316" s="48" t="s">
        <v>190</v>
      </c>
      <c r="E316" s="143">
        <v>1</v>
      </c>
      <c r="F316" s="87" t="s">
        <v>566</v>
      </c>
      <c r="G316" s="136">
        <v>0</v>
      </c>
      <c r="H316" s="147">
        <v>339.13</v>
      </c>
      <c r="I316" s="147">
        <v>1356.53</v>
      </c>
      <c r="J316" s="137">
        <f t="shared" si="6"/>
        <v>1695.6599999999999</v>
      </c>
      <c r="K316" s="138"/>
      <c r="L316" s="138"/>
      <c r="M316" s="138"/>
      <c r="N316" s="138"/>
      <c r="O316" s="138"/>
      <c r="P316" s="138"/>
      <c r="Q316" s="13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62" t="s">
        <v>192</v>
      </c>
      <c r="B317" s="48" t="s">
        <v>41</v>
      </c>
      <c r="C317" s="68" t="s">
        <v>192</v>
      </c>
      <c r="D317" s="48" t="s">
        <v>192</v>
      </c>
      <c r="E317" s="143">
        <v>1</v>
      </c>
      <c r="F317" s="64" t="s">
        <v>192</v>
      </c>
      <c r="G317" s="136">
        <v>0</v>
      </c>
      <c r="H317" s="136">
        <v>0</v>
      </c>
      <c r="I317" s="136">
        <v>0</v>
      </c>
      <c r="J317" s="137">
        <f t="shared" si="6"/>
        <v>0</v>
      </c>
      <c r="K317" s="138"/>
      <c r="L317" s="138"/>
      <c r="M317" s="138"/>
      <c r="N317" s="138"/>
      <c r="O317" s="138"/>
      <c r="P317" s="138"/>
      <c r="Q317" s="13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61" t="s">
        <v>467</v>
      </c>
      <c r="B318" s="48" t="s">
        <v>41</v>
      </c>
      <c r="C318" s="67" t="s">
        <v>187</v>
      </c>
      <c r="D318" s="48" t="s">
        <v>190</v>
      </c>
      <c r="E318" s="143">
        <v>1</v>
      </c>
      <c r="F318" s="63" t="s">
        <v>462</v>
      </c>
      <c r="G318" s="136">
        <v>0</v>
      </c>
      <c r="H318" s="147">
        <v>339.13</v>
      </c>
      <c r="I318" s="147">
        <v>1356.53</v>
      </c>
      <c r="J318" s="137">
        <f t="shared" si="6"/>
        <v>1695.6599999999999</v>
      </c>
      <c r="K318" s="138"/>
      <c r="L318" s="138"/>
      <c r="M318" s="138"/>
      <c r="N318" s="138"/>
      <c r="O318" s="138"/>
      <c r="P318" s="138"/>
      <c r="Q318" s="13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62" t="s">
        <v>192</v>
      </c>
      <c r="B319" s="48" t="s">
        <v>41</v>
      </c>
      <c r="C319" s="68" t="s">
        <v>192</v>
      </c>
      <c r="D319" s="48" t="s">
        <v>192</v>
      </c>
      <c r="E319" s="143">
        <v>1</v>
      </c>
      <c r="F319" s="64" t="s">
        <v>192</v>
      </c>
      <c r="G319" s="136">
        <v>0</v>
      </c>
      <c r="H319" s="147">
        <v>0</v>
      </c>
      <c r="I319" s="147">
        <v>0</v>
      </c>
      <c r="J319" s="137">
        <f t="shared" si="6"/>
        <v>0</v>
      </c>
      <c r="K319" s="138"/>
      <c r="L319" s="138"/>
      <c r="M319" s="138"/>
      <c r="N319" s="138"/>
      <c r="O319" s="138"/>
      <c r="P319" s="138"/>
      <c r="Q319" s="13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62" t="s">
        <v>192</v>
      </c>
      <c r="B320" s="48" t="s">
        <v>41</v>
      </c>
      <c r="C320" s="68" t="s">
        <v>192</v>
      </c>
      <c r="D320" s="48" t="s">
        <v>192</v>
      </c>
      <c r="E320" s="143">
        <v>1</v>
      </c>
      <c r="F320" s="64" t="s">
        <v>192</v>
      </c>
      <c r="G320" s="136">
        <v>0</v>
      </c>
      <c r="H320" s="147">
        <v>0</v>
      </c>
      <c r="I320" s="147">
        <v>0</v>
      </c>
      <c r="J320" s="137">
        <f t="shared" si="6"/>
        <v>0</v>
      </c>
      <c r="K320" s="138"/>
      <c r="L320" s="138"/>
      <c r="M320" s="138"/>
      <c r="N320" s="138"/>
      <c r="O320" s="138"/>
      <c r="P320" s="138"/>
      <c r="Q320" s="13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62" t="s">
        <v>192</v>
      </c>
      <c r="B321" s="48" t="s">
        <v>41</v>
      </c>
      <c r="C321" s="68" t="s">
        <v>192</v>
      </c>
      <c r="D321" s="48" t="s">
        <v>192</v>
      </c>
      <c r="E321" s="143">
        <v>1</v>
      </c>
      <c r="F321" s="64" t="s">
        <v>192</v>
      </c>
      <c r="G321" s="136">
        <v>0</v>
      </c>
      <c r="H321" s="136">
        <v>0</v>
      </c>
      <c r="I321" s="136">
        <v>0</v>
      </c>
      <c r="J321" s="137">
        <f t="shared" si="6"/>
        <v>0</v>
      </c>
      <c r="K321" s="138"/>
      <c r="L321" s="138"/>
      <c r="M321" s="138"/>
      <c r="N321" s="138"/>
      <c r="O321" s="138"/>
      <c r="P321" s="138"/>
      <c r="Q321" s="13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62" t="s">
        <v>192</v>
      </c>
      <c r="B322" s="48" t="s">
        <v>41</v>
      </c>
      <c r="C322" s="68" t="s">
        <v>192</v>
      </c>
      <c r="D322" s="48" t="s">
        <v>192</v>
      </c>
      <c r="E322" s="143">
        <v>1</v>
      </c>
      <c r="F322" s="64" t="s">
        <v>192</v>
      </c>
      <c r="G322" s="136">
        <v>0</v>
      </c>
      <c r="H322" s="136">
        <v>0</v>
      </c>
      <c r="I322" s="136">
        <v>0</v>
      </c>
      <c r="J322" s="137">
        <f t="shared" si="6"/>
        <v>0</v>
      </c>
      <c r="K322" s="138"/>
      <c r="L322" s="138"/>
      <c r="M322" s="138"/>
      <c r="N322" s="138"/>
      <c r="O322" s="138"/>
      <c r="P322" s="138"/>
      <c r="Q322" s="13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x14ac:dyDescent="0.2">
      <c r="A323" s="62" t="s">
        <v>192</v>
      </c>
      <c r="B323" s="48" t="s">
        <v>41</v>
      </c>
      <c r="C323" s="68" t="s">
        <v>192</v>
      </c>
      <c r="D323" s="48" t="s">
        <v>192</v>
      </c>
      <c r="E323" s="143">
        <v>1</v>
      </c>
      <c r="F323" s="64" t="s">
        <v>192</v>
      </c>
      <c r="G323" s="136">
        <v>0</v>
      </c>
      <c r="H323" s="147">
        <v>0</v>
      </c>
      <c r="I323" s="147">
        <v>0</v>
      </c>
      <c r="J323" s="137">
        <f t="shared" si="6"/>
        <v>0</v>
      </c>
      <c r="K323" s="138"/>
      <c r="L323" s="138"/>
      <c r="M323" s="138"/>
      <c r="N323" s="138"/>
      <c r="O323" s="138"/>
      <c r="P323" s="138"/>
      <c r="Q323" s="138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s="80" customFormat="1" x14ac:dyDescent="0.2">
      <c r="A324" s="86" t="s">
        <v>533</v>
      </c>
      <c r="B324" s="145" t="s">
        <v>43</v>
      </c>
      <c r="C324" s="84" t="s">
        <v>191</v>
      </c>
      <c r="D324" s="145" t="s">
        <v>190</v>
      </c>
      <c r="E324" s="146">
        <v>1</v>
      </c>
      <c r="F324" s="202" t="s">
        <v>673</v>
      </c>
      <c r="G324" s="147">
        <v>0</v>
      </c>
      <c r="H324" s="147">
        <v>296.74</v>
      </c>
      <c r="I324" s="147">
        <v>1186.96</v>
      </c>
      <c r="J324" s="148">
        <f t="shared" si="6"/>
        <v>1483.7</v>
      </c>
      <c r="K324" s="149"/>
      <c r="L324" s="149"/>
      <c r="M324" s="149"/>
      <c r="N324" s="149"/>
      <c r="O324" s="149"/>
      <c r="P324" s="149"/>
      <c r="Q324" s="14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</row>
    <row r="325" spans="1:30" x14ac:dyDescent="0.2">
      <c r="A325" s="64" t="s">
        <v>192</v>
      </c>
      <c r="B325" s="48" t="s">
        <v>43</v>
      </c>
      <c r="C325" s="52" t="s">
        <v>192</v>
      </c>
      <c r="D325" s="48" t="s">
        <v>192</v>
      </c>
      <c r="E325" s="143">
        <v>1</v>
      </c>
      <c r="F325" s="64" t="s">
        <v>192</v>
      </c>
      <c r="G325" s="136">
        <v>0</v>
      </c>
      <c r="H325" s="136">
        <v>0</v>
      </c>
      <c r="I325" s="136">
        <v>0</v>
      </c>
      <c r="J325" s="137">
        <f t="shared" si="6"/>
        <v>0</v>
      </c>
      <c r="K325" s="138"/>
      <c r="L325" s="138"/>
      <c r="M325" s="138"/>
      <c r="N325" s="138"/>
      <c r="O325" s="138"/>
      <c r="P325" s="138"/>
      <c r="Q325" s="13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64" t="s">
        <v>192</v>
      </c>
      <c r="B326" s="48" t="s">
        <v>43</v>
      </c>
      <c r="C326" s="52" t="s">
        <v>192</v>
      </c>
      <c r="D326" s="48" t="s">
        <v>192</v>
      </c>
      <c r="E326" s="143">
        <v>1</v>
      </c>
      <c r="F326" s="64" t="s">
        <v>192</v>
      </c>
      <c r="G326" s="136">
        <v>0</v>
      </c>
      <c r="H326" s="136">
        <v>0</v>
      </c>
      <c r="I326" s="136">
        <v>0</v>
      </c>
      <c r="J326" s="137">
        <f t="shared" si="6"/>
        <v>0</v>
      </c>
      <c r="K326" s="138"/>
      <c r="L326" s="138"/>
      <c r="M326" s="138"/>
      <c r="N326" s="138"/>
      <c r="O326" s="138"/>
      <c r="P326" s="138"/>
      <c r="Q326" s="13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62" t="s">
        <v>192</v>
      </c>
      <c r="B327" s="48" t="s">
        <v>43</v>
      </c>
      <c r="C327" s="52" t="s">
        <v>192</v>
      </c>
      <c r="D327" s="48" t="s">
        <v>192</v>
      </c>
      <c r="E327" s="143">
        <v>1</v>
      </c>
      <c r="F327" s="64" t="s">
        <v>192</v>
      </c>
      <c r="G327" s="136">
        <v>0</v>
      </c>
      <c r="H327" s="140">
        <v>0</v>
      </c>
      <c r="I327" s="140">
        <v>0</v>
      </c>
      <c r="J327" s="137">
        <f t="shared" si="6"/>
        <v>0</v>
      </c>
      <c r="K327" s="138"/>
      <c r="L327" s="138"/>
      <c r="M327" s="138"/>
      <c r="N327" s="138"/>
      <c r="O327" s="138"/>
      <c r="P327" s="138"/>
      <c r="Q327" s="13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x14ac:dyDescent="0.2">
      <c r="A328" s="64" t="s">
        <v>192</v>
      </c>
      <c r="B328" s="48" t="s">
        <v>43</v>
      </c>
      <c r="C328" s="52" t="s">
        <v>192</v>
      </c>
      <c r="D328" s="48" t="s">
        <v>192</v>
      </c>
      <c r="E328" s="143">
        <v>1</v>
      </c>
      <c r="F328" s="64" t="s">
        <v>192</v>
      </c>
      <c r="G328" s="136">
        <v>0</v>
      </c>
      <c r="H328" s="136">
        <v>0</v>
      </c>
      <c r="I328" s="136">
        <v>0</v>
      </c>
      <c r="J328" s="137">
        <f t="shared" si="6"/>
        <v>0</v>
      </c>
      <c r="K328" s="138"/>
      <c r="L328" s="138"/>
      <c r="M328" s="138"/>
      <c r="N328" s="138"/>
      <c r="O328" s="138"/>
      <c r="P328" s="138"/>
      <c r="Q328" s="13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45" x14ac:dyDescent="0.2">
      <c r="A329" s="41" t="s">
        <v>13</v>
      </c>
      <c r="B329" s="41" t="s">
        <v>14</v>
      </c>
      <c r="C329" s="21" t="s">
        <v>15</v>
      </c>
      <c r="D329" s="21" t="s">
        <v>16</v>
      </c>
      <c r="E329" s="21" t="s">
        <v>17</v>
      </c>
      <c r="F329" s="151"/>
      <c r="G329" s="21" t="s">
        <v>18</v>
      </c>
      <c r="H329" s="21" t="s">
        <v>19</v>
      </c>
      <c r="I329" s="21" t="s">
        <v>20</v>
      </c>
      <c r="J329" s="21" t="s">
        <v>21</v>
      </c>
      <c r="K329" s="138"/>
      <c r="L329" s="138"/>
      <c r="M329" s="138"/>
      <c r="N329" s="138"/>
      <c r="O329" s="138"/>
      <c r="P329" s="138"/>
      <c r="Q329" s="138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x14ac:dyDescent="0.2">
      <c r="A330" s="152" t="s">
        <v>22</v>
      </c>
      <c r="B330" s="135" t="s">
        <v>23</v>
      </c>
      <c r="C330" s="153">
        <f>SUMIFS($E$7:$E$328,$B$7:$B$328,"DAS",$D$7:$D$328,"&lt;&gt;VAGO")</f>
        <v>1</v>
      </c>
      <c r="D330" s="153">
        <f>SUMIFS($E$7:$E$328,$B$7:$B$328,"DAS",$D$7:$D$328,"VAGO")</f>
        <v>0</v>
      </c>
      <c r="E330" s="153">
        <f t="shared" ref="E330:E340" si="7">C330+D330</f>
        <v>1</v>
      </c>
      <c r="F330" s="154"/>
      <c r="G330" s="18">
        <f>SUMIF($B$7:$B$328,"DAS",$G$7:$G$328)</f>
        <v>0</v>
      </c>
      <c r="H330" s="18">
        <f>SUMIF($B$7:$B$328,"DAS",$H$7:$H$328)</f>
        <v>0</v>
      </c>
      <c r="I330" s="18">
        <f>SUMIF($B$7:$B$328,"DAS",$I$7:$I$328)</f>
        <v>18810</v>
      </c>
      <c r="J330" s="18">
        <f>SUMIF($B$7:$B$328,"DAS",$J$7:$J$328)</f>
        <v>18810</v>
      </c>
      <c r="K330" s="155"/>
      <c r="L330" s="155"/>
      <c r="M330" s="155"/>
      <c r="N330" s="155"/>
      <c r="O330" s="155"/>
      <c r="P330" s="155"/>
      <c r="Q330" s="155"/>
    </row>
    <row r="331" spans="1:30" x14ac:dyDescent="0.2">
      <c r="A331" s="152" t="s">
        <v>24</v>
      </c>
      <c r="B331" s="135" t="s">
        <v>25</v>
      </c>
      <c r="C331" s="153">
        <f>SUMIFS($E$7:$E$328,$B$7:$B$328,"DAS-1",$D$7:$D$328,"&lt;&gt;VAGO")</f>
        <v>5</v>
      </c>
      <c r="D331" s="153">
        <f>SUMIFS($E$7:$E$328,$B$7:$B$328,"DAS-1",$D$7:$D$328,"VAGO")</f>
        <v>0</v>
      </c>
      <c r="E331" s="153">
        <f t="shared" si="7"/>
        <v>5</v>
      </c>
      <c r="F331" s="156"/>
      <c r="G331" s="18">
        <f>SUMIF($B$7:$B$328,"DAS-1",$G$7:$G$328)</f>
        <v>0</v>
      </c>
      <c r="H331" s="18">
        <f>SUMIF($B$7:$B$328,"DAS-1",$H$7:$H$328)</f>
        <v>5720</v>
      </c>
      <c r="I331" s="18">
        <f>SUMIF($B$7:$B$328,"DAS-1",$I$7:$I$328)</f>
        <v>57200</v>
      </c>
      <c r="J331" s="18">
        <f>SUMIF($B$7:$B$328,"DAS-1",$J$7:$J$328)</f>
        <v>62920</v>
      </c>
      <c r="K331" s="155"/>
      <c r="L331" s="155"/>
      <c r="M331" s="155"/>
      <c r="N331" s="155"/>
      <c r="O331" s="155"/>
      <c r="P331" s="155"/>
      <c r="Q331" s="155"/>
    </row>
    <row r="332" spans="1:30" x14ac:dyDescent="0.2">
      <c r="A332" s="152" t="s">
        <v>26</v>
      </c>
      <c r="B332" s="135" t="s">
        <v>27</v>
      </c>
      <c r="C332" s="153">
        <f>SUMIFS($E$7:$E$328,$B$7:$B$328,"DAS-2",$D$7:$D$328,"&lt;&gt;VAGO")</f>
        <v>18</v>
      </c>
      <c r="D332" s="153">
        <f>SUMIFS($E$7:$E$328,$B$7:$B$328,"DAS-2",$D$7:$D$328,"VAGO")</f>
        <v>5</v>
      </c>
      <c r="E332" s="153">
        <f t="shared" si="7"/>
        <v>23</v>
      </c>
      <c r="F332" s="156"/>
      <c r="G332" s="18">
        <f>SUMIF($B$7:$B$328,"DAS-2",$G$7:$G$328)</f>
        <v>0</v>
      </c>
      <c r="H332" s="18">
        <f>SUMIF($B$7:$B$328,"DAS-2",$H$7:$H$328)</f>
        <v>29843.520000000008</v>
      </c>
      <c r="I332" s="18">
        <f>SUMIF($B$7:$B$328,"DAS-2",$I$7:$I$328)</f>
        <v>134295.65999999997</v>
      </c>
      <c r="J332" s="18">
        <f>SUMIF($B$7:$B$328,"DAS-2",$J$7:$J$328)</f>
        <v>164139.17999999996</v>
      </c>
      <c r="K332" s="155"/>
      <c r="L332" s="155"/>
      <c r="M332" s="155"/>
      <c r="N332" s="155"/>
      <c r="O332" s="155"/>
      <c r="P332" s="155"/>
      <c r="Q332" s="155"/>
    </row>
    <row r="333" spans="1:30" x14ac:dyDescent="0.2">
      <c r="A333" s="152" t="s">
        <v>28</v>
      </c>
      <c r="B333" s="135" t="s">
        <v>29</v>
      </c>
      <c r="C333" s="153">
        <f>SUMIFS($E$7:$E$328,$B$7:$B$328,"DAS-3",$D$7:$D$328,"&lt;&gt;VAGO")</f>
        <v>24</v>
      </c>
      <c r="D333" s="153">
        <f>SUMIFS($E$7:$E$328,$B$7:$B$328,"DAS-3",$D$7:$D$328,"VAGO")</f>
        <v>10</v>
      </c>
      <c r="E333" s="153">
        <f t="shared" si="7"/>
        <v>34</v>
      </c>
      <c r="F333" s="156"/>
      <c r="G333" s="18">
        <f>SUMIF($B$7:$B$328,"DAS-3",$G$7:$G$328)</f>
        <v>0</v>
      </c>
      <c r="H333" s="18">
        <f>SUMIF($B$7:$B$328,"DAS-3",$H$7:$H$328)</f>
        <v>32938.079999999994</v>
      </c>
      <c r="I333" s="18">
        <f>SUMIF($B$7:$B$328,"DAS-3",$I$7:$I$328)</f>
        <v>150574.08000000002</v>
      </c>
      <c r="J333" s="18">
        <f>SUMIF($B$7:$B$328,"DAS-3",$J$7:$J$328)</f>
        <v>183512.15999999995</v>
      </c>
      <c r="K333" s="155"/>
      <c r="L333" s="155"/>
      <c r="M333" s="155"/>
      <c r="N333" s="155"/>
      <c r="O333" s="155"/>
      <c r="P333" s="155"/>
      <c r="Q333" s="155"/>
    </row>
    <row r="334" spans="1:30" x14ac:dyDescent="0.2">
      <c r="A334" s="157" t="s">
        <v>30</v>
      </c>
      <c r="B334" s="135" t="s">
        <v>31</v>
      </c>
      <c r="C334" s="153">
        <f>SUMIFS($E$7:$E$328,$B$7:$B$328,"DAS-4",$D$7:$D$328,"&lt;&gt;VAGO")</f>
        <v>118</v>
      </c>
      <c r="D334" s="153">
        <f>SUMIFS($E$7:$E$328,$B$7:$B$328,"DAS-4",$D$7:$D$328,"VAGO")</f>
        <v>19</v>
      </c>
      <c r="E334" s="153">
        <f t="shared" si="7"/>
        <v>137</v>
      </c>
      <c r="F334" s="158"/>
      <c r="G334" s="18">
        <f>SUMIF($B$7:$B$328,"DAS-4",$G$7:$G$328)</f>
        <v>0</v>
      </c>
      <c r="H334" s="18">
        <f>SUMIF($B$7:$B$328,"DAS-4",$H$7:$H$328)</f>
        <v>165750.64999999982</v>
      </c>
      <c r="I334" s="18">
        <f>SUMIF($B$7:$B$328,"DAS-4",$I$7:$I$328)</f>
        <v>680295.95999999798</v>
      </c>
      <c r="J334" s="18">
        <f>SUMIF($B$7:$B$328,"DAS-4",$J$7:$J$328)</f>
        <v>846046.61000000208</v>
      </c>
      <c r="K334" s="155"/>
      <c r="L334" s="155"/>
      <c r="M334" s="155"/>
      <c r="N334" s="155"/>
      <c r="O334" s="155"/>
      <c r="P334" s="155"/>
      <c r="Q334" s="155"/>
    </row>
    <row r="335" spans="1:30" x14ac:dyDescent="0.2">
      <c r="A335" s="157" t="s">
        <v>32</v>
      </c>
      <c r="B335" s="135" t="s">
        <v>33</v>
      </c>
      <c r="C335" s="153">
        <f>SUMIFS($E$7:$E$328,$B$7:$B$328,"DAS-5",$D$7:$D$328,"&lt;&gt;VAGO")</f>
        <v>31</v>
      </c>
      <c r="D335" s="153">
        <f>SUMIFS($E$7:$E$328,$B$7:$B$328,"DAS-5",$D$7:$D$328,"VAGO")</f>
        <v>4</v>
      </c>
      <c r="E335" s="153">
        <f t="shared" si="7"/>
        <v>35</v>
      </c>
      <c r="F335" s="158"/>
      <c r="G335" s="18">
        <f>SUMIF($B$7:$B$328,"DAS-5",$G$7:$G$328)</f>
        <v>0</v>
      </c>
      <c r="H335" s="18">
        <f>SUMIF($B$7:$B$328,"DAS-5",$H$7:$H$328)</f>
        <v>35608.799999999981</v>
      </c>
      <c r="I335" s="18">
        <f>SUMIF($B$7:$B$328,"DAS-5",$I$7:$I$328)</f>
        <v>147183.03999999992</v>
      </c>
      <c r="J335" s="18">
        <f>SUMIF($B$7:$B$328,"DAS-5",$J$7:$J$328)</f>
        <v>182791.83999999997</v>
      </c>
      <c r="K335" s="155"/>
      <c r="L335" s="155"/>
      <c r="M335" s="155"/>
      <c r="N335" s="155"/>
      <c r="O335" s="155"/>
      <c r="P335" s="155"/>
      <c r="Q335" s="155"/>
    </row>
    <row r="336" spans="1:30" x14ac:dyDescent="0.2">
      <c r="A336" s="157" t="s">
        <v>34</v>
      </c>
      <c r="B336" s="135" t="s">
        <v>35</v>
      </c>
      <c r="C336" s="153">
        <f>SUMIFS($E$7:$E$328,$B$7:$B$328,"CAA-1",$D$7:$D$328,"&lt;&gt;VAGO")</f>
        <v>35</v>
      </c>
      <c r="D336" s="153">
        <f>SUMIFS($E$7:$E$328,$B$7:$B$328,"CAA-1",$D$7:$D$328,"VAGO")</f>
        <v>1</v>
      </c>
      <c r="E336" s="153">
        <f t="shared" si="7"/>
        <v>36</v>
      </c>
      <c r="F336" s="158"/>
      <c r="G336" s="18">
        <f>SUMIF($B$7:$B$328,"CAA-1",$G$7:$G$328)</f>
        <v>0</v>
      </c>
      <c r="H336" s="18">
        <f>SUMIF($B$7:$B$328,"CAA-1",$H$7:$H$328)</f>
        <v>35023.740000000013</v>
      </c>
      <c r="I336" s="18">
        <f>SUMIF($B$7:$B$328,"CAA-1",$I$7:$I$328)</f>
        <v>144215.04999999987</v>
      </c>
      <c r="J336" s="18">
        <f>SUMIF($B$7:$B$328,"CAA-1",$J$7:$J$328)</f>
        <v>179238.79</v>
      </c>
      <c r="K336" s="155"/>
      <c r="L336" s="155"/>
      <c r="M336" s="155"/>
      <c r="N336" s="155"/>
      <c r="O336" s="155"/>
      <c r="P336" s="155"/>
      <c r="Q336" s="155"/>
    </row>
    <row r="337" spans="1:30" x14ac:dyDescent="0.2">
      <c r="A337" s="157" t="s">
        <v>36</v>
      </c>
      <c r="B337" s="135" t="s">
        <v>37</v>
      </c>
      <c r="C337" s="153">
        <f>SUMIFS($E$7:$E$328,$B$7:$B$328,"CAA-2",$D$7:$D$328,"&lt;&gt;VAGO")</f>
        <v>17</v>
      </c>
      <c r="D337" s="153">
        <f>SUMIFS($E$7:$E$328,$B$7:$B$328,"CAA-2",$D$7:$D$328,"VAGO")</f>
        <v>1</v>
      </c>
      <c r="E337" s="153">
        <f t="shared" si="7"/>
        <v>18</v>
      </c>
      <c r="F337" s="158"/>
      <c r="G337" s="18">
        <f>SUMIF($B$7:$B$328,"CAA-2",$G$7:$G$328)</f>
        <v>0</v>
      </c>
      <c r="H337" s="18">
        <f>SUMIF($B$7:$B$328,"CAA-2",$H$7:$H$328)</f>
        <v>12717.45</v>
      </c>
      <c r="I337" s="18">
        <f>SUMIF($B$7:$B$328,"CAA-2",$I$7:$I$328)</f>
        <v>57652.26999999999</v>
      </c>
      <c r="J337" s="18">
        <f>SUMIF($B$7:$B$328,"CAA-2",$J$7:$J$328)</f>
        <v>70369.72</v>
      </c>
      <c r="K337" s="155"/>
      <c r="L337" s="155"/>
      <c r="M337" s="155"/>
      <c r="N337" s="155"/>
      <c r="O337" s="155"/>
      <c r="P337" s="155"/>
      <c r="Q337" s="155"/>
    </row>
    <row r="338" spans="1:30" x14ac:dyDescent="0.2">
      <c r="A338" s="157" t="s">
        <v>38</v>
      </c>
      <c r="B338" s="135" t="s">
        <v>39</v>
      </c>
      <c r="C338" s="153">
        <f>SUMIFS($E$7:$E$328,$B$7:$B$328,"CAA-3",$D$7:$D$328,"&lt;&gt;VAGO")</f>
        <v>16</v>
      </c>
      <c r="D338" s="153">
        <f>SUMIFS($E$7:$E$328,$B$7:$B$328,"CAA-3",$D$7:$D$328,"VAGO")</f>
        <v>1</v>
      </c>
      <c r="E338" s="153">
        <f t="shared" si="7"/>
        <v>17</v>
      </c>
      <c r="F338" s="156"/>
      <c r="G338" s="18">
        <f>SUMIF($B$7:$B$328,"CAA-3",$G$7:$G$328)</f>
        <v>0</v>
      </c>
      <c r="H338" s="18">
        <f>SUMIF($B$7:$B$328,"CAA-3",$H$7:$H$328)</f>
        <v>8817.44</v>
      </c>
      <c r="I338" s="18">
        <f>SUMIF($B$7:$B$328,"CAA-3",$I$7:$I$328)</f>
        <v>35269.760000000002</v>
      </c>
      <c r="J338" s="18">
        <f>SUMIF($B$7:$B$328,"CAA-3",$J$7:$J$328)</f>
        <v>44087.19999999999</v>
      </c>
      <c r="K338" s="155"/>
      <c r="L338" s="155"/>
      <c r="M338" s="155"/>
      <c r="N338" s="155"/>
      <c r="O338" s="155"/>
      <c r="P338" s="155"/>
      <c r="Q338" s="155"/>
    </row>
    <row r="339" spans="1:30" x14ac:dyDescent="0.2">
      <c r="A339" s="157" t="s">
        <v>40</v>
      </c>
      <c r="B339" s="135" t="s">
        <v>41</v>
      </c>
      <c r="C339" s="153">
        <f>SUMIFS($E$7:$E$328,$B$7:$B$328,"CAA-4",$D$7:$D$328,"&lt;&gt;VAGO")</f>
        <v>4</v>
      </c>
      <c r="D339" s="153">
        <f>SUMIFS($E$7:$E$328,$B$7:$B$328,"CAA-4",$D$7:$D$328,"VAGO")</f>
        <v>7</v>
      </c>
      <c r="E339" s="153">
        <f t="shared" si="7"/>
        <v>11</v>
      </c>
      <c r="F339" s="156"/>
      <c r="G339" s="18">
        <f>SUMIF($B$7:$B$328,"CAA-4",$G$7:$G$328)</f>
        <v>0</v>
      </c>
      <c r="H339" s="18">
        <f>SUMIF($B$7:$B$328,"CAA-4",$H$7:$H$328)</f>
        <v>1356.52</v>
      </c>
      <c r="I339" s="18">
        <f>SUMIF($B$7:$B$328,"CAA-4",$I$7:$I$328)</f>
        <v>5426.12</v>
      </c>
      <c r="J339" s="18">
        <f>SUMIF($B$7:$B$328,"CAA-4",$J$7:$J$328)</f>
        <v>6782.6399999999994</v>
      </c>
      <c r="K339" s="155"/>
      <c r="L339" s="155"/>
      <c r="M339" s="155"/>
      <c r="N339" s="155"/>
      <c r="O339" s="155"/>
      <c r="P339" s="155"/>
      <c r="Q339" s="155"/>
    </row>
    <row r="340" spans="1:30" x14ac:dyDescent="0.2">
      <c r="A340" s="157" t="s">
        <v>42</v>
      </c>
      <c r="B340" s="135" t="s">
        <v>43</v>
      </c>
      <c r="C340" s="153">
        <f>SUMIFS($E$7:$E$328,$B$7:$B$328,"CAA-5",$D$7:$D$328,"&lt;&gt;VAGO")</f>
        <v>1</v>
      </c>
      <c r="D340" s="153">
        <f>SUMIFS($E$7:$E$328,$B$7:$B$328,"CAA-5",$D$7:$D$328,"VAGO")</f>
        <v>4</v>
      </c>
      <c r="E340" s="153">
        <f t="shared" si="7"/>
        <v>5</v>
      </c>
      <c r="F340" s="156"/>
      <c r="G340" s="18">
        <f>SUMIF($B$7:$B$328,"CAA-5",$G$7:$G$328)</f>
        <v>0</v>
      </c>
      <c r="H340" s="18">
        <f>SUMIF($B$7:$B$328,"CAA-5",$H$7:$H$328)</f>
        <v>296.74</v>
      </c>
      <c r="I340" s="18">
        <f>SUMIF($B$7:$B$328,"CAA-5",$I$7:$I$328)</f>
        <v>1186.96</v>
      </c>
      <c r="J340" s="18">
        <f>SUMIF($B$7:$B$328,"CAA-5",$J$7:$J$328)</f>
        <v>1483.7</v>
      </c>
      <c r="K340" s="155"/>
      <c r="L340" s="155"/>
      <c r="M340" s="155"/>
      <c r="N340" s="155"/>
      <c r="O340" s="155"/>
      <c r="P340" s="155"/>
      <c r="Q340" s="155"/>
    </row>
    <row r="341" spans="1:30" x14ac:dyDescent="0.2">
      <c r="A341" s="41" t="s">
        <v>44</v>
      </c>
      <c r="B341" s="151"/>
      <c r="C341" s="21">
        <f t="shared" ref="C341:E341" si="8">SUM(C330:C338)</f>
        <v>265</v>
      </c>
      <c r="D341" s="21">
        <f t="shared" si="8"/>
        <v>41</v>
      </c>
      <c r="E341" s="21">
        <f t="shared" si="8"/>
        <v>306</v>
      </c>
      <c r="F341" s="151"/>
      <c r="G341" s="22">
        <f t="shared" ref="G341:J341" si="9">SUM(G330:G340)</f>
        <v>0</v>
      </c>
      <c r="H341" s="22">
        <f t="shared" si="9"/>
        <v>328072.93999999983</v>
      </c>
      <c r="I341" s="22">
        <f t="shared" si="9"/>
        <v>1432108.8999999978</v>
      </c>
      <c r="J341" s="22">
        <f t="shared" si="9"/>
        <v>1760181.8400000017</v>
      </c>
      <c r="K341" s="155"/>
      <c r="L341" s="155"/>
      <c r="M341" s="155"/>
      <c r="N341" s="155"/>
      <c r="O341" s="155"/>
      <c r="P341" s="155"/>
      <c r="Q341" s="155"/>
    </row>
    <row r="342" spans="1:30" ht="45.75" customHeight="1" x14ac:dyDescent="0.2">
      <c r="A342" s="155"/>
      <c r="B342" s="155"/>
      <c r="C342" s="155"/>
      <c r="D342" s="155"/>
      <c r="E342" s="155"/>
      <c r="F342" s="155"/>
      <c r="G342" s="155"/>
      <c r="H342" s="138"/>
      <c r="I342" s="138"/>
      <c r="J342" s="159"/>
      <c r="K342" s="155"/>
      <c r="L342" s="155"/>
      <c r="M342" s="155"/>
      <c r="N342" s="155"/>
      <c r="O342" s="155"/>
      <c r="P342" s="155"/>
      <c r="Q342" s="155"/>
    </row>
    <row r="343" spans="1:30" x14ac:dyDescent="0.2">
      <c r="A343" s="239" t="s">
        <v>45</v>
      </c>
      <c r="B343" s="232"/>
      <c r="C343" s="232"/>
      <c r="D343" s="232"/>
      <c r="E343" s="232"/>
      <c r="F343" s="232"/>
      <c r="G343" s="232"/>
      <c r="H343" s="232"/>
      <c r="I343" s="233"/>
      <c r="J343" s="155"/>
      <c r="K343" s="129"/>
      <c r="L343" s="155"/>
      <c r="M343" s="155"/>
      <c r="N343" s="155"/>
      <c r="O343" s="155"/>
      <c r="P343" s="155"/>
      <c r="Q343" s="155"/>
    </row>
    <row r="344" spans="1:30" ht="30" x14ac:dyDescent="0.2">
      <c r="A344" s="9" t="s">
        <v>46</v>
      </c>
      <c r="B344" s="9" t="s">
        <v>47</v>
      </c>
      <c r="C344" s="9" t="s">
        <v>48</v>
      </c>
      <c r="D344" s="9" t="s">
        <v>49</v>
      </c>
      <c r="E344" s="9" t="s">
        <v>50</v>
      </c>
      <c r="F344" s="9" t="s">
        <v>51</v>
      </c>
      <c r="G344" s="9" t="s">
        <v>52</v>
      </c>
      <c r="H344" s="9" t="s">
        <v>53</v>
      </c>
      <c r="I344" s="9" t="s">
        <v>54</v>
      </c>
      <c r="J344" s="160"/>
      <c r="K344" s="129"/>
      <c r="L344" s="160"/>
      <c r="M344" s="160"/>
      <c r="N344" s="160"/>
      <c r="O344" s="160"/>
      <c r="P344" s="160"/>
      <c r="Q344" s="160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</row>
    <row r="345" spans="1:30" x14ac:dyDescent="0.2">
      <c r="A345" s="63" t="s">
        <v>195</v>
      </c>
      <c r="B345" s="161" t="s">
        <v>64</v>
      </c>
      <c r="C345" s="48" t="s">
        <v>212</v>
      </c>
      <c r="D345" s="48" t="s">
        <v>189</v>
      </c>
      <c r="E345" s="135">
        <v>1</v>
      </c>
      <c r="F345" s="63" t="s">
        <v>470</v>
      </c>
      <c r="G345" s="136">
        <v>0</v>
      </c>
      <c r="H345" s="136">
        <v>7460.87</v>
      </c>
      <c r="I345" s="137">
        <f t="shared" ref="I345:I357" si="10">SUM(G345:H345)</f>
        <v>7460.87</v>
      </c>
      <c r="J345" s="155"/>
      <c r="K345" s="138"/>
      <c r="L345" s="138"/>
      <c r="M345" s="138"/>
      <c r="N345" s="138"/>
      <c r="O345" s="138"/>
      <c r="P345" s="138"/>
      <c r="Q345" s="13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64" t="s">
        <v>192</v>
      </c>
      <c r="B346" s="162" t="s">
        <v>64</v>
      </c>
      <c r="C346" s="52" t="s">
        <v>192</v>
      </c>
      <c r="D346" s="48" t="s">
        <v>192</v>
      </c>
      <c r="E346" s="135">
        <v>1</v>
      </c>
      <c r="F346" s="64" t="s">
        <v>192</v>
      </c>
      <c r="G346" s="136">
        <v>0</v>
      </c>
      <c r="H346" s="136">
        <v>0</v>
      </c>
      <c r="I346" s="137">
        <f t="shared" si="10"/>
        <v>0</v>
      </c>
      <c r="J346" s="155"/>
      <c r="K346" s="138"/>
      <c r="L346" s="138"/>
      <c r="M346" s="138"/>
      <c r="N346" s="138"/>
      <c r="O346" s="138"/>
      <c r="P346" s="138"/>
      <c r="Q346" s="13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63" t="s">
        <v>481</v>
      </c>
      <c r="B347" s="162" t="s">
        <v>68</v>
      </c>
      <c r="C347" s="48" t="s">
        <v>478</v>
      </c>
      <c r="D347" s="48" t="s">
        <v>189</v>
      </c>
      <c r="E347" s="135">
        <v>1</v>
      </c>
      <c r="F347" s="63" t="s">
        <v>474</v>
      </c>
      <c r="G347" s="136">
        <v>0</v>
      </c>
      <c r="H347" s="136">
        <v>5765.22</v>
      </c>
      <c r="I347" s="137">
        <f t="shared" si="10"/>
        <v>5765.22</v>
      </c>
      <c r="J347" s="155"/>
      <c r="K347" s="138"/>
      <c r="L347" s="138"/>
      <c r="M347" s="138"/>
      <c r="N347" s="138"/>
      <c r="O347" s="138"/>
      <c r="P347" s="138"/>
      <c r="Q347" s="13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63" t="s">
        <v>482</v>
      </c>
      <c r="B348" s="162" t="s">
        <v>68</v>
      </c>
      <c r="C348" s="48" t="s">
        <v>479</v>
      </c>
      <c r="D348" s="48" t="s">
        <v>189</v>
      </c>
      <c r="E348" s="135">
        <v>1</v>
      </c>
      <c r="F348" s="63" t="s">
        <v>475</v>
      </c>
      <c r="G348" s="136">
        <v>0</v>
      </c>
      <c r="H348" s="136">
        <v>5765.22</v>
      </c>
      <c r="I348" s="137">
        <f t="shared" si="10"/>
        <v>5765.22</v>
      </c>
      <c r="J348" s="155"/>
      <c r="K348" s="138"/>
      <c r="L348" s="138"/>
      <c r="M348" s="138"/>
      <c r="N348" s="138"/>
      <c r="O348" s="138"/>
      <c r="P348" s="138"/>
      <c r="Q348" s="13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63" t="s">
        <v>483</v>
      </c>
      <c r="B349" s="162" t="s">
        <v>68</v>
      </c>
      <c r="C349" s="48" t="s">
        <v>213</v>
      </c>
      <c r="D349" s="48" t="s">
        <v>189</v>
      </c>
      <c r="E349" s="135">
        <v>1</v>
      </c>
      <c r="F349" s="63" t="s">
        <v>476</v>
      </c>
      <c r="G349" s="136">
        <v>0</v>
      </c>
      <c r="H349" s="136">
        <v>5765.22</v>
      </c>
      <c r="I349" s="137">
        <f t="shared" si="10"/>
        <v>5765.22</v>
      </c>
      <c r="J349" s="155"/>
      <c r="K349" s="138"/>
      <c r="L349" s="138"/>
      <c r="M349" s="138"/>
      <c r="N349" s="138"/>
      <c r="O349" s="138"/>
      <c r="P349" s="138"/>
      <c r="Q349" s="13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63" t="s">
        <v>484</v>
      </c>
      <c r="B350" s="162" t="s">
        <v>68</v>
      </c>
      <c r="C350" s="48" t="s">
        <v>480</v>
      </c>
      <c r="D350" s="48" t="s">
        <v>189</v>
      </c>
      <c r="E350" s="135">
        <v>1</v>
      </c>
      <c r="F350" s="63" t="s">
        <v>477</v>
      </c>
      <c r="G350" s="136">
        <v>0</v>
      </c>
      <c r="H350" s="136">
        <v>5765.22</v>
      </c>
      <c r="I350" s="137">
        <f t="shared" si="10"/>
        <v>5765.22</v>
      </c>
      <c r="J350" s="155"/>
      <c r="K350" s="138"/>
      <c r="L350" s="138"/>
      <c r="M350" s="138"/>
      <c r="N350" s="138"/>
      <c r="O350" s="138"/>
      <c r="P350" s="138"/>
      <c r="Q350" s="13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87" t="s">
        <v>666</v>
      </c>
      <c r="B351" s="162" t="s">
        <v>70</v>
      </c>
      <c r="C351" s="83" t="s">
        <v>191</v>
      </c>
      <c r="D351" s="48" t="s">
        <v>189</v>
      </c>
      <c r="E351" s="135">
        <v>1</v>
      </c>
      <c r="F351" s="202" t="s">
        <v>489</v>
      </c>
      <c r="G351" s="136">
        <v>0</v>
      </c>
      <c r="H351" s="136">
        <v>4747.83</v>
      </c>
      <c r="I351" s="137">
        <f t="shared" si="10"/>
        <v>4747.83</v>
      </c>
      <c r="J351" s="155"/>
      <c r="K351" s="138"/>
      <c r="L351" s="138"/>
      <c r="M351" s="138"/>
      <c r="N351" s="138"/>
      <c r="O351" s="138"/>
      <c r="P351" s="138"/>
      <c r="Q351" s="13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70" t="s">
        <v>492</v>
      </c>
      <c r="B352" s="162" t="s">
        <v>70</v>
      </c>
      <c r="C352" s="48" t="s">
        <v>213</v>
      </c>
      <c r="D352" s="48" t="s">
        <v>189</v>
      </c>
      <c r="E352" s="135">
        <v>1</v>
      </c>
      <c r="F352" s="63" t="s">
        <v>485</v>
      </c>
      <c r="G352" s="136">
        <v>0</v>
      </c>
      <c r="H352" s="136">
        <v>4747.83</v>
      </c>
      <c r="I352" s="137">
        <f t="shared" si="10"/>
        <v>4747.83</v>
      </c>
      <c r="J352" s="155"/>
      <c r="K352" s="138"/>
      <c r="L352" s="138"/>
      <c r="M352" s="138"/>
      <c r="N352" s="138"/>
      <c r="O352" s="138"/>
      <c r="P352" s="138"/>
      <c r="Q352" s="13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70" t="s">
        <v>493</v>
      </c>
      <c r="B353" s="162" t="s">
        <v>70</v>
      </c>
      <c r="C353" s="48" t="s">
        <v>212</v>
      </c>
      <c r="D353" s="48" t="s">
        <v>189</v>
      </c>
      <c r="E353" s="135">
        <v>1</v>
      </c>
      <c r="F353" s="63" t="s">
        <v>486</v>
      </c>
      <c r="G353" s="136">
        <v>0</v>
      </c>
      <c r="H353" s="136">
        <v>4747.83</v>
      </c>
      <c r="I353" s="137">
        <f t="shared" si="10"/>
        <v>4747.83</v>
      </c>
      <c r="J353" s="155"/>
      <c r="K353" s="138"/>
      <c r="L353" s="138"/>
      <c r="M353" s="138"/>
      <c r="N353" s="138"/>
      <c r="O353" s="138"/>
      <c r="P353" s="138"/>
      <c r="Q353" s="13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70" t="s">
        <v>494</v>
      </c>
      <c r="B354" s="162" t="s">
        <v>70</v>
      </c>
      <c r="C354" s="48" t="s">
        <v>472</v>
      </c>
      <c r="D354" s="48" t="s">
        <v>189</v>
      </c>
      <c r="E354" s="135">
        <v>1</v>
      </c>
      <c r="F354" s="63" t="s">
        <v>487</v>
      </c>
      <c r="G354" s="136">
        <v>0</v>
      </c>
      <c r="H354" s="136">
        <v>4747.83</v>
      </c>
      <c r="I354" s="137">
        <f t="shared" si="10"/>
        <v>4747.83</v>
      </c>
      <c r="J354" s="155"/>
      <c r="K354" s="138"/>
      <c r="L354" s="138"/>
      <c r="M354" s="138"/>
      <c r="N354" s="138"/>
      <c r="O354" s="138"/>
      <c r="P354" s="138"/>
      <c r="Q354" s="13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70" t="s">
        <v>491</v>
      </c>
      <c r="B355" s="162" t="s">
        <v>72</v>
      </c>
      <c r="C355" s="65" t="s">
        <v>478</v>
      </c>
      <c r="D355" s="48" t="s">
        <v>189</v>
      </c>
      <c r="E355" s="135">
        <v>1</v>
      </c>
      <c r="F355" s="63" t="s">
        <v>488</v>
      </c>
      <c r="G355" s="136">
        <v>0</v>
      </c>
      <c r="H355" s="136">
        <v>3391.31</v>
      </c>
      <c r="I355" s="137">
        <f t="shared" si="10"/>
        <v>3391.31</v>
      </c>
      <c r="J355" s="155"/>
      <c r="K355" s="138"/>
      <c r="L355" s="138"/>
      <c r="M355" s="138"/>
      <c r="N355" s="138"/>
      <c r="O355" s="138"/>
      <c r="P355" s="138"/>
      <c r="Q355" s="13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174" t="s">
        <v>404</v>
      </c>
      <c r="B356" s="162" t="s">
        <v>72</v>
      </c>
      <c r="C356" s="125" t="s">
        <v>191</v>
      </c>
      <c r="D356" s="48" t="s">
        <v>189</v>
      </c>
      <c r="E356" s="135">
        <v>1</v>
      </c>
      <c r="F356" s="202" t="s">
        <v>667</v>
      </c>
      <c r="G356" s="136">
        <v>0</v>
      </c>
      <c r="H356" s="136">
        <v>3391.31</v>
      </c>
      <c r="I356" s="137">
        <f t="shared" si="10"/>
        <v>3391.31</v>
      </c>
      <c r="J356" s="155"/>
      <c r="K356" s="138"/>
      <c r="L356" s="138"/>
      <c r="M356" s="138"/>
      <c r="N356" s="138"/>
      <c r="O356" s="138"/>
      <c r="P356" s="138"/>
      <c r="Q356" s="13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x14ac:dyDescent="0.2">
      <c r="A357" s="70" t="s">
        <v>395</v>
      </c>
      <c r="B357" s="162" t="s">
        <v>72</v>
      </c>
      <c r="C357" s="65" t="s">
        <v>187</v>
      </c>
      <c r="D357" s="48" t="s">
        <v>189</v>
      </c>
      <c r="E357" s="135">
        <v>1</v>
      </c>
      <c r="F357" s="63" t="s">
        <v>490</v>
      </c>
      <c r="G357" s="136">
        <v>0</v>
      </c>
      <c r="H357" s="136">
        <v>3391.31</v>
      </c>
      <c r="I357" s="137">
        <f t="shared" si="10"/>
        <v>3391.31</v>
      </c>
      <c r="J357" s="155"/>
      <c r="K357" s="138"/>
      <c r="L357" s="138"/>
      <c r="M357" s="138"/>
      <c r="N357" s="138"/>
      <c r="O357" s="138"/>
      <c r="P357" s="138"/>
      <c r="Q357" s="138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45" x14ac:dyDescent="0.2">
      <c r="A358" s="41" t="s">
        <v>55</v>
      </c>
      <c r="B358" s="41" t="s">
        <v>56</v>
      </c>
      <c r="C358" s="21" t="s">
        <v>57</v>
      </c>
      <c r="D358" s="21" t="s">
        <v>58</v>
      </c>
      <c r="E358" s="21" t="s">
        <v>59</v>
      </c>
      <c r="F358" s="163"/>
      <c r="G358" s="21" t="s">
        <v>60</v>
      </c>
      <c r="H358" s="21" t="s">
        <v>61</v>
      </c>
      <c r="I358" s="21" t="s">
        <v>62</v>
      </c>
      <c r="J358" s="155"/>
      <c r="K358" s="129"/>
      <c r="L358" s="129"/>
      <c r="M358" s="129"/>
      <c r="N358" s="129"/>
      <c r="O358" s="129"/>
      <c r="P358" s="129"/>
      <c r="Q358" s="12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</row>
    <row r="359" spans="1:30" x14ac:dyDescent="0.2">
      <c r="A359" s="152" t="s">
        <v>63</v>
      </c>
      <c r="B359" s="164" t="s">
        <v>64</v>
      </c>
      <c r="C359" s="153">
        <f>SUMIFS($E$345:$E$357,$B$345:$B$357,"FDA",$D$345:$D$357,"&lt;&gt;VAGO")</f>
        <v>1</v>
      </c>
      <c r="D359" s="153">
        <f>SUMIFS($E$345:$E$357,$B$345:$B$357,"FDA",$D$345:$D$357,"VAGO")</f>
        <v>1</v>
      </c>
      <c r="E359" s="153">
        <f t="shared" ref="E359:E363" si="11">C359+D359</f>
        <v>2</v>
      </c>
      <c r="F359" s="154"/>
      <c r="G359" s="137">
        <f>SUMIF($B$345:$B$357,"FDA",$G$345:$G$357)</f>
        <v>0</v>
      </c>
      <c r="H359" s="137">
        <f>SUMIF($B$345:$B$357,"FDA",$H$345:$H$357)</f>
        <v>7460.87</v>
      </c>
      <c r="I359" s="137">
        <f>SUMIF($B$345:$B$357,"FDA",$I$345:$I$357)</f>
        <v>7460.87</v>
      </c>
      <c r="J359" s="138"/>
      <c r="K359" s="129"/>
      <c r="L359" s="138"/>
      <c r="M359" s="138"/>
      <c r="N359" s="138"/>
      <c r="O359" s="138"/>
      <c r="P359" s="138"/>
      <c r="Q359" s="13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152" t="s">
        <v>65</v>
      </c>
      <c r="B360" s="164" t="s">
        <v>66</v>
      </c>
      <c r="C360" s="153">
        <f>SUMIFS($E$345:$E$357,$B$345:$B$357,"FDA-1",$D$345:$D$357,"&lt;&gt;VAGO")</f>
        <v>0</v>
      </c>
      <c r="D360" s="153">
        <f>SUMIFS($E$345:$E$357,$B$345:$B$357,"FDA-1",$D$345:$D$357,"VAGO")</f>
        <v>0</v>
      </c>
      <c r="E360" s="153">
        <f t="shared" si="11"/>
        <v>0</v>
      </c>
      <c r="F360" s="154"/>
      <c r="G360" s="137">
        <f>SUMIF($B$345:$B$357,"FDA-1",$G$345:$G$357)</f>
        <v>0</v>
      </c>
      <c r="H360" s="137">
        <f>SUMIF($B$345:$B$357,"FDA-1",$H$345:$H$357)</f>
        <v>0</v>
      </c>
      <c r="I360" s="137">
        <f>SUMIF($B$345:$B$357,"FDA-1",$I$345:$I$357)</f>
        <v>0</v>
      </c>
      <c r="J360" s="138"/>
      <c r="K360" s="129"/>
      <c r="L360" s="138"/>
      <c r="M360" s="138"/>
      <c r="N360" s="138"/>
      <c r="O360" s="138"/>
      <c r="P360" s="138"/>
      <c r="Q360" s="13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152" t="s">
        <v>67</v>
      </c>
      <c r="B361" s="164" t="s">
        <v>68</v>
      </c>
      <c r="C361" s="153">
        <f>SUMIFS($E$345:$E$357,$B$345:$B$357,"FDA-2",$D$345:$D$357,"&lt;&gt;VAGO")</f>
        <v>4</v>
      </c>
      <c r="D361" s="153">
        <f>SUMIFS($E$345:$E$357,$B$345:$B$357,"FDA-2",$D$345:$D$357,"VAGO")</f>
        <v>0</v>
      </c>
      <c r="E361" s="153">
        <f t="shared" si="11"/>
        <v>4</v>
      </c>
      <c r="F361" s="156"/>
      <c r="G361" s="137">
        <f>SUMIF($B$345:$B$357,"FDA-2",$G$345:$G$357)</f>
        <v>0</v>
      </c>
      <c r="H361" s="137">
        <f>SUMIF($B$345:$B$357,"FDA-2",$H$345:$H$357)</f>
        <v>23060.880000000001</v>
      </c>
      <c r="I361" s="137">
        <f>SUMIF($B$345:$B$357,"FDA-2",$I$345:$I$357)</f>
        <v>23060.880000000001</v>
      </c>
      <c r="J361" s="138"/>
      <c r="K361" s="129"/>
      <c r="L361" s="138"/>
      <c r="M361" s="138"/>
      <c r="N361" s="138"/>
      <c r="O361" s="138"/>
      <c r="P361" s="138"/>
      <c r="Q361" s="13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152" t="s">
        <v>69</v>
      </c>
      <c r="B362" s="164" t="s">
        <v>70</v>
      </c>
      <c r="C362" s="153">
        <f>SUMIFS($E$345:$E$357,$B$345:$B$357,"FDA-3",$D$345:$D$357,"&lt;&gt;VAGO")</f>
        <v>4</v>
      </c>
      <c r="D362" s="153">
        <f>SUMIFS($E$345:$E$357,$B$345:$B$357,"FDA-3",$D$345:$D$357,"VAGO")</f>
        <v>0</v>
      </c>
      <c r="E362" s="153">
        <f t="shared" si="11"/>
        <v>4</v>
      </c>
      <c r="F362" s="158"/>
      <c r="G362" s="137">
        <f>SUMIF($B$345:$B$357,"FDA-3",$G$345:$G$357)</f>
        <v>0</v>
      </c>
      <c r="H362" s="137">
        <f>SUMIF($B$345:$B$357,"FDA-3",$H$345:$H$357)</f>
        <v>18991.32</v>
      </c>
      <c r="I362" s="137">
        <f>SUMIF($B$345:$B$357,"FDA-3",$I$345:$I$357)</f>
        <v>18991.32</v>
      </c>
      <c r="J362" s="138"/>
      <c r="K362" s="129"/>
      <c r="L362" s="138"/>
      <c r="M362" s="138"/>
      <c r="N362" s="138"/>
      <c r="O362" s="138"/>
      <c r="P362" s="138"/>
      <c r="Q362" s="13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x14ac:dyDescent="0.2">
      <c r="A363" s="152" t="s">
        <v>71</v>
      </c>
      <c r="B363" s="164" t="s">
        <v>72</v>
      </c>
      <c r="C363" s="153">
        <f>SUMIFS($E$345:$E$357,$B$345:$B$357,"FDA-4",$D$345:$D$357,"&lt;&gt;VAGO")</f>
        <v>3</v>
      </c>
      <c r="D363" s="153">
        <f>SUMIFS($E$345:$E$357,$B$345:$B$357,"FDA-4",$D$345:$D$357,"VAGO")</f>
        <v>0</v>
      </c>
      <c r="E363" s="153">
        <f t="shared" si="11"/>
        <v>3</v>
      </c>
      <c r="F363" s="156"/>
      <c r="G363" s="137">
        <f>SUMIF($B$345:$B$357,"FDA-4",$G$345:$G$357)</f>
        <v>0</v>
      </c>
      <c r="H363" s="137">
        <f>SUMIF($B$345:$B$357,"FDA-4",$H$345:$H$357)</f>
        <v>10173.93</v>
      </c>
      <c r="I363" s="137">
        <f>SUMIF($B$345:$B$357,"FDA-4",$I$345:$I$357)</f>
        <v>10173.93</v>
      </c>
      <c r="J363" s="138"/>
      <c r="K363" s="129"/>
      <c r="L363" s="138"/>
      <c r="M363" s="138"/>
      <c r="N363" s="138"/>
      <c r="O363" s="138"/>
      <c r="P363" s="138"/>
      <c r="Q363" s="13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30" x14ac:dyDescent="0.2">
      <c r="A364" s="41" t="s">
        <v>73</v>
      </c>
      <c r="B364" s="163"/>
      <c r="C364" s="21">
        <f t="shared" ref="C364:E364" si="12">SUM(C360:C363)</f>
        <v>11</v>
      </c>
      <c r="D364" s="21">
        <f t="shared" si="12"/>
        <v>0</v>
      </c>
      <c r="E364" s="21">
        <f t="shared" si="12"/>
        <v>11</v>
      </c>
      <c r="F364" s="163"/>
      <c r="G364" s="32">
        <f t="shared" ref="G364:I364" si="13">SUM(G359:G363)</f>
        <v>0</v>
      </c>
      <c r="H364" s="32">
        <f t="shared" si="13"/>
        <v>59687</v>
      </c>
      <c r="I364" s="32">
        <f t="shared" si="13"/>
        <v>59687</v>
      </c>
      <c r="J364" s="138"/>
      <c r="K364" s="129"/>
      <c r="L364" s="138"/>
      <c r="M364" s="138"/>
      <c r="N364" s="138"/>
      <c r="O364" s="138"/>
      <c r="P364" s="138"/>
      <c r="Q364" s="13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45" customHeight="1" x14ac:dyDescent="0.2">
      <c r="A365" s="159"/>
      <c r="B365" s="159"/>
      <c r="C365" s="159"/>
      <c r="D365" s="159"/>
      <c r="E365" s="159"/>
      <c r="F365" s="159"/>
      <c r="G365" s="159"/>
      <c r="H365" s="159"/>
      <c r="I365" s="129"/>
      <c r="J365" s="138"/>
      <c r="K365" s="129"/>
      <c r="L365" s="138"/>
      <c r="M365" s="138"/>
      <c r="N365" s="138"/>
      <c r="O365" s="138"/>
      <c r="P365" s="138"/>
      <c r="Q365" s="13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x14ac:dyDescent="0.2">
      <c r="A366" s="239" t="s">
        <v>74</v>
      </c>
      <c r="B366" s="232"/>
      <c r="C366" s="232"/>
      <c r="D366" s="232"/>
      <c r="E366" s="232"/>
      <c r="F366" s="232"/>
      <c r="G366" s="232"/>
      <c r="H366" s="232"/>
      <c r="I366" s="233"/>
      <c r="J366" s="138"/>
      <c r="K366" s="129"/>
      <c r="L366" s="138"/>
      <c r="M366" s="138"/>
      <c r="N366" s="138"/>
      <c r="O366" s="138"/>
      <c r="P366" s="138"/>
      <c r="Q366" s="138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30" x14ac:dyDescent="0.2">
      <c r="A367" s="33" t="s">
        <v>75</v>
      </c>
      <c r="B367" s="9" t="s">
        <v>76</v>
      </c>
      <c r="C367" s="9" t="s">
        <v>77</v>
      </c>
      <c r="D367" s="9" t="s">
        <v>78</v>
      </c>
      <c r="E367" s="9" t="s">
        <v>79</v>
      </c>
      <c r="F367" s="9" t="s">
        <v>80</v>
      </c>
      <c r="G367" s="9" t="s">
        <v>81</v>
      </c>
      <c r="H367" s="9" t="s">
        <v>82</v>
      </c>
      <c r="I367" s="9" t="s">
        <v>83</v>
      </c>
      <c r="J367" s="129"/>
      <c r="K367" s="129"/>
      <c r="L367" s="129"/>
      <c r="M367" s="129"/>
      <c r="N367" s="129"/>
      <c r="O367" s="129"/>
      <c r="P367" s="129"/>
      <c r="Q367" s="129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</row>
    <row r="368" spans="1:30" x14ac:dyDescent="0.2">
      <c r="A368" s="73" t="s">
        <v>192</v>
      </c>
      <c r="B368" s="165" t="s">
        <v>495</v>
      </c>
      <c r="C368" s="71" t="s">
        <v>192</v>
      </c>
      <c r="D368" s="48" t="s">
        <v>192</v>
      </c>
      <c r="E368" s="135">
        <v>1</v>
      </c>
      <c r="F368" s="72" t="s">
        <v>192</v>
      </c>
      <c r="G368" s="136">
        <v>0</v>
      </c>
      <c r="H368" s="136">
        <v>0</v>
      </c>
      <c r="I368" s="137">
        <f t="shared" ref="I368:I400" si="14">SUM(G368:H368)</f>
        <v>0</v>
      </c>
      <c r="J368" s="138"/>
      <c r="K368" s="138"/>
      <c r="L368" s="138"/>
      <c r="M368" s="138"/>
      <c r="N368" s="138"/>
      <c r="O368" s="138"/>
      <c r="P368" s="138"/>
      <c r="Q368" s="13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70" t="s">
        <v>512</v>
      </c>
      <c r="B369" s="165" t="s">
        <v>93</v>
      </c>
      <c r="C369" s="48" t="s">
        <v>253</v>
      </c>
      <c r="D369" s="48" t="s">
        <v>189</v>
      </c>
      <c r="E369" s="135">
        <v>1</v>
      </c>
      <c r="F369" s="63" t="s">
        <v>496</v>
      </c>
      <c r="G369" s="136">
        <v>0</v>
      </c>
      <c r="H369" s="136">
        <v>1532.08</v>
      </c>
      <c r="I369" s="137">
        <f t="shared" si="14"/>
        <v>1532.08</v>
      </c>
      <c r="J369" s="138"/>
      <c r="K369" s="138"/>
      <c r="L369" s="138"/>
      <c r="M369" s="138"/>
      <c r="N369" s="138"/>
      <c r="O369" s="138"/>
      <c r="P369" s="138"/>
      <c r="Q369" s="13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70" t="s">
        <v>513</v>
      </c>
      <c r="B370" s="165" t="s">
        <v>93</v>
      </c>
      <c r="C370" s="48" t="s">
        <v>253</v>
      </c>
      <c r="D370" s="48" t="s">
        <v>189</v>
      </c>
      <c r="E370" s="135">
        <v>1</v>
      </c>
      <c r="F370" s="63" t="s">
        <v>497</v>
      </c>
      <c r="G370" s="136">
        <v>0</v>
      </c>
      <c r="H370" s="136">
        <v>1532.08</v>
      </c>
      <c r="I370" s="137">
        <f t="shared" si="14"/>
        <v>1532.08</v>
      </c>
      <c r="J370" s="138"/>
      <c r="K370" s="138"/>
      <c r="L370" s="138"/>
      <c r="M370" s="138"/>
      <c r="N370" s="138"/>
      <c r="O370" s="138"/>
      <c r="P370" s="138"/>
      <c r="Q370" s="13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174" t="s">
        <v>186</v>
      </c>
      <c r="B371" s="165" t="s">
        <v>93</v>
      </c>
      <c r="C371" s="175" t="s">
        <v>186</v>
      </c>
      <c r="D371" s="48" t="s">
        <v>189</v>
      </c>
      <c r="E371" s="135">
        <v>1</v>
      </c>
      <c r="F371" s="176" t="s">
        <v>622</v>
      </c>
      <c r="G371" s="136">
        <v>0</v>
      </c>
      <c r="H371" s="136">
        <v>1532.08</v>
      </c>
      <c r="I371" s="137">
        <f t="shared" si="14"/>
        <v>1532.08</v>
      </c>
      <c r="J371" s="138"/>
      <c r="K371" s="138"/>
      <c r="L371" s="138"/>
      <c r="M371" s="138"/>
      <c r="N371" s="138"/>
      <c r="O371" s="138"/>
      <c r="P371" s="138"/>
      <c r="Q371" s="13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174" t="s">
        <v>664</v>
      </c>
      <c r="B372" s="165" t="s">
        <v>93</v>
      </c>
      <c r="C372" s="175" t="s">
        <v>191</v>
      </c>
      <c r="D372" s="48" t="s">
        <v>189</v>
      </c>
      <c r="E372" s="135">
        <v>1</v>
      </c>
      <c r="F372" s="176" t="s">
        <v>663</v>
      </c>
      <c r="G372" s="136">
        <v>0</v>
      </c>
      <c r="H372" s="136">
        <v>1532.08</v>
      </c>
      <c r="I372" s="137">
        <f t="shared" si="14"/>
        <v>1532.08</v>
      </c>
      <c r="J372" s="138"/>
      <c r="K372" s="138"/>
      <c r="L372" s="138"/>
      <c r="M372" s="138"/>
      <c r="N372" s="138"/>
      <c r="O372" s="138"/>
      <c r="P372" s="138"/>
      <c r="Q372" s="13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70" t="s">
        <v>514</v>
      </c>
      <c r="B373" s="165" t="s">
        <v>93</v>
      </c>
      <c r="C373" s="48" t="s">
        <v>185</v>
      </c>
      <c r="D373" s="48" t="s">
        <v>189</v>
      </c>
      <c r="E373" s="135">
        <v>1</v>
      </c>
      <c r="F373" s="72" t="s">
        <v>192</v>
      </c>
      <c r="G373" s="136">
        <v>0</v>
      </c>
      <c r="H373" s="136">
        <v>1532.08</v>
      </c>
      <c r="I373" s="137">
        <f t="shared" si="14"/>
        <v>1532.08</v>
      </c>
      <c r="J373" s="138"/>
      <c r="K373" s="138"/>
      <c r="L373" s="138"/>
      <c r="M373" s="138"/>
      <c r="N373" s="138"/>
      <c r="O373" s="138"/>
      <c r="P373" s="138"/>
      <c r="Q373" s="13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74" t="s">
        <v>192</v>
      </c>
      <c r="B374" s="165" t="s">
        <v>93</v>
      </c>
      <c r="C374" s="52" t="s">
        <v>192</v>
      </c>
      <c r="D374" s="48" t="s">
        <v>192</v>
      </c>
      <c r="E374" s="135">
        <v>1</v>
      </c>
      <c r="F374" s="72" t="s">
        <v>192</v>
      </c>
      <c r="G374" s="136">
        <v>0</v>
      </c>
      <c r="H374" s="136">
        <v>0</v>
      </c>
      <c r="I374" s="137">
        <f t="shared" si="14"/>
        <v>0</v>
      </c>
      <c r="J374" s="138"/>
      <c r="K374" s="138"/>
      <c r="L374" s="138"/>
      <c r="M374" s="138"/>
      <c r="N374" s="138"/>
      <c r="O374" s="138"/>
      <c r="P374" s="138"/>
      <c r="Q374" s="13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70" t="s">
        <v>515</v>
      </c>
      <c r="B375" s="165" t="s">
        <v>93</v>
      </c>
      <c r="C375" s="48" t="s">
        <v>185</v>
      </c>
      <c r="D375" s="48" t="s">
        <v>189</v>
      </c>
      <c r="E375" s="135">
        <v>1</v>
      </c>
      <c r="F375" s="63" t="s">
        <v>498</v>
      </c>
      <c r="G375" s="136">
        <v>0</v>
      </c>
      <c r="H375" s="136">
        <v>1532.08</v>
      </c>
      <c r="I375" s="137">
        <f t="shared" si="14"/>
        <v>1532.08</v>
      </c>
      <c r="J375" s="138"/>
      <c r="K375" s="138"/>
      <c r="L375" s="138"/>
      <c r="M375" s="138"/>
      <c r="N375" s="138"/>
      <c r="O375" s="138"/>
      <c r="P375" s="138"/>
      <c r="Q375" s="13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75" t="s">
        <v>192</v>
      </c>
      <c r="B376" s="165" t="s">
        <v>93</v>
      </c>
      <c r="C376" s="71" t="s">
        <v>192</v>
      </c>
      <c r="D376" s="48" t="s">
        <v>192</v>
      </c>
      <c r="E376" s="135">
        <v>1</v>
      </c>
      <c r="F376" s="72" t="s">
        <v>192</v>
      </c>
      <c r="G376" s="136">
        <v>0</v>
      </c>
      <c r="H376" s="136">
        <v>0</v>
      </c>
      <c r="I376" s="137">
        <f t="shared" si="14"/>
        <v>0</v>
      </c>
      <c r="J376" s="138"/>
      <c r="K376" s="138"/>
      <c r="L376" s="138"/>
      <c r="M376" s="138"/>
      <c r="N376" s="138"/>
      <c r="O376" s="138"/>
      <c r="P376" s="138"/>
      <c r="Q376" s="13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75" t="s">
        <v>192</v>
      </c>
      <c r="B377" s="165" t="s">
        <v>93</v>
      </c>
      <c r="C377" s="71" t="s">
        <v>192</v>
      </c>
      <c r="D377" s="48" t="s">
        <v>192</v>
      </c>
      <c r="E377" s="135">
        <v>1</v>
      </c>
      <c r="F377" s="72" t="s">
        <v>192</v>
      </c>
      <c r="G377" s="136">
        <v>0</v>
      </c>
      <c r="H377" s="136">
        <v>0</v>
      </c>
      <c r="I377" s="137">
        <f t="shared" si="14"/>
        <v>0</v>
      </c>
      <c r="J377" s="138"/>
      <c r="K377" s="138"/>
      <c r="L377" s="138"/>
      <c r="M377" s="138"/>
      <c r="N377" s="138"/>
      <c r="O377" s="138"/>
      <c r="P377" s="138"/>
      <c r="Q377" s="13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70" t="s">
        <v>516</v>
      </c>
      <c r="B378" s="165" t="s">
        <v>93</v>
      </c>
      <c r="C378" s="48" t="s">
        <v>185</v>
      </c>
      <c r="D378" s="48" t="s">
        <v>189</v>
      </c>
      <c r="E378" s="135">
        <v>1</v>
      </c>
      <c r="F378" s="63" t="s">
        <v>499</v>
      </c>
      <c r="G378" s="136">
        <v>0</v>
      </c>
      <c r="H378" s="136">
        <v>1532.08</v>
      </c>
      <c r="I378" s="137">
        <f t="shared" si="14"/>
        <v>1532.08</v>
      </c>
      <c r="J378" s="138"/>
      <c r="K378" s="138"/>
      <c r="L378" s="138"/>
      <c r="M378" s="138"/>
      <c r="N378" s="138"/>
      <c r="O378" s="138"/>
      <c r="P378" s="138"/>
      <c r="Q378" s="13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70" t="s">
        <v>516</v>
      </c>
      <c r="B379" s="165" t="s">
        <v>93</v>
      </c>
      <c r="C379" s="48" t="s">
        <v>185</v>
      </c>
      <c r="D379" s="48" t="s">
        <v>189</v>
      </c>
      <c r="E379" s="135">
        <v>1</v>
      </c>
      <c r="F379" s="63" t="s">
        <v>500</v>
      </c>
      <c r="G379" s="136">
        <v>0</v>
      </c>
      <c r="H379" s="136">
        <v>1532.08</v>
      </c>
      <c r="I379" s="137">
        <f t="shared" si="14"/>
        <v>1532.08</v>
      </c>
      <c r="J379" s="138"/>
      <c r="K379" s="138"/>
      <c r="L379" s="138"/>
      <c r="M379" s="138"/>
      <c r="N379" s="138"/>
      <c r="O379" s="138"/>
      <c r="P379" s="138"/>
      <c r="Q379" s="13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75" t="s">
        <v>192</v>
      </c>
      <c r="B380" s="165" t="s">
        <v>93</v>
      </c>
      <c r="C380" s="71" t="s">
        <v>192</v>
      </c>
      <c r="D380" s="48" t="s">
        <v>192</v>
      </c>
      <c r="E380" s="135">
        <v>1</v>
      </c>
      <c r="F380" s="72" t="s">
        <v>192</v>
      </c>
      <c r="G380" s="136">
        <v>0</v>
      </c>
      <c r="H380" s="136">
        <v>0</v>
      </c>
      <c r="I380" s="137">
        <f t="shared" si="14"/>
        <v>0</v>
      </c>
      <c r="J380" s="138"/>
      <c r="K380" s="138"/>
      <c r="L380" s="138"/>
      <c r="M380" s="138"/>
      <c r="N380" s="138"/>
      <c r="O380" s="138"/>
      <c r="P380" s="138"/>
      <c r="Q380" s="13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75" t="s">
        <v>192</v>
      </c>
      <c r="B381" s="165" t="s">
        <v>93</v>
      </c>
      <c r="C381" s="71" t="s">
        <v>192</v>
      </c>
      <c r="D381" s="48" t="s">
        <v>192</v>
      </c>
      <c r="E381" s="135">
        <v>1</v>
      </c>
      <c r="F381" s="72" t="s">
        <v>192</v>
      </c>
      <c r="G381" s="136">
        <v>0</v>
      </c>
      <c r="H381" s="136">
        <v>0</v>
      </c>
      <c r="I381" s="137">
        <f t="shared" si="14"/>
        <v>0</v>
      </c>
      <c r="J381" s="138"/>
      <c r="K381" s="138"/>
      <c r="L381" s="138"/>
      <c r="M381" s="138"/>
      <c r="N381" s="138"/>
      <c r="O381" s="138"/>
      <c r="P381" s="138"/>
      <c r="Q381" s="13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70" t="s">
        <v>517</v>
      </c>
      <c r="B382" s="165" t="s">
        <v>93</v>
      </c>
      <c r="C382" s="48" t="s">
        <v>235</v>
      </c>
      <c r="D382" s="48" t="s">
        <v>189</v>
      </c>
      <c r="E382" s="135">
        <v>1</v>
      </c>
      <c r="F382" s="63" t="s">
        <v>501</v>
      </c>
      <c r="G382" s="136">
        <v>0</v>
      </c>
      <c r="H382" s="136">
        <v>1532.08</v>
      </c>
      <c r="I382" s="137">
        <f t="shared" si="14"/>
        <v>1532.08</v>
      </c>
      <c r="J382" s="138"/>
      <c r="K382" s="138"/>
      <c r="L382" s="138"/>
      <c r="M382" s="138"/>
      <c r="N382" s="138"/>
      <c r="O382" s="138"/>
      <c r="P382" s="138"/>
      <c r="Q382" s="13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70" t="s">
        <v>518</v>
      </c>
      <c r="B383" s="165" t="s">
        <v>93</v>
      </c>
      <c r="C383" s="48" t="s">
        <v>235</v>
      </c>
      <c r="D383" s="48" t="s">
        <v>189</v>
      </c>
      <c r="E383" s="135">
        <v>1</v>
      </c>
      <c r="F383" s="63" t="s">
        <v>502</v>
      </c>
      <c r="G383" s="136">
        <v>0</v>
      </c>
      <c r="H383" s="136">
        <v>1532.08</v>
      </c>
      <c r="I383" s="137">
        <f t="shared" si="14"/>
        <v>1532.08</v>
      </c>
      <c r="J383" s="138"/>
      <c r="K383" s="138"/>
      <c r="L383" s="138"/>
      <c r="M383" s="138"/>
      <c r="N383" s="138"/>
      <c r="O383" s="138"/>
      <c r="P383" s="138"/>
      <c r="Q383" s="13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70" t="s">
        <v>519</v>
      </c>
      <c r="B384" s="165" t="s">
        <v>93</v>
      </c>
      <c r="C384" s="48" t="s">
        <v>235</v>
      </c>
      <c r="D384" s="48" t="s">
        <v>189</v>
      </c>
      <c r="E384" s="135">
        <v>1</v>
      </c>
      <c r="F384" s="63" t="s">
        <v>503</v>
      </c>
      <c r="G384" s="136">
        <v>0</v>
      </c>
      <c r="H384" s="136">
        <v>1532.08</v>
      </c>
      <c r="I384" s="137">
        <f t="shared" si="14"/>
        <v>1532.08</v>
      </c>
      <c r="J384" s="138"/>
      <c r="K384" s="138"/>
      <c r="L384" s="138"/>
      <c r="M384" s="138"/>
      <c r="N384" s="138"/>
      <c r="O384" s="138"/>
      <c r="P384" s="138"/>
      <c r="Q384" s="13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70" t="s">
        <v>520</v>
      </c>
      <c r="B385" s="165" t="s">
        <v>93</v>
      </c>
      <c r="C385" s="48" t="s">
        <v>511</v>
      </c>
      <c r="D385" s="48" t="s">
        <v>189</v>
      </c>
      <c r="E385" s="135">
        <v>1</v>
      </c>
      <c r="F385" s="63" t="s">
        <v>504</v>
      </c>
      <c r="G385" s="136">
        <v>0</v>
      </c>
      <c r="H385" s="136">
        <v>1532.08</v>
      </c>
      <c r="I385" s="137">
        <f t="shared" si="14"/>
        <v>1532.08</v>
      </c>
      <c r="J385" s="138"/>
      <c r="K385" s="138"/>
      <c r="L385" s="138"/>
      <c r="M385" s="138"/>
      <c r="N385" s="138"/>
      <c r="O385" s="138"/>
      <c r="P385" s="138"/>
      <c r="Q385" s="13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75" t="s">
        <v>192</v>
      </c>
      <c r="B386" s="165" t="s">
        <v>93</v>
      </c>
      <c r="C386" s="71" t="s">
        <v>192</v>
      </c>
      <c r="D386" s="48" t="s">
        <v>192</v>
      </c>
      <c r="E386" s="135">
        <v>1</v>
      </c>
      <c r="F386" s="72" t="s">
        <v>192</v>
      </c>
      <c r="G386" s="136">
        <v>0</v>
      </c>
      <c r="H386" s="136">
        <v>0</v>
      </c>
      <c r="I386" s="137">
        <f t="shared" si="14"/>
        <v>0</v>
      </c>
      <c r="J386" s="138"/>
      <c r="K386" s="138"/>
      <c r="L386" s="138"/>
      <c r="M386" s="138"/>
      <c r="N386" s="138"/>
      <c r="O386" s="138"/>
      <c r="P386" s="138"/>
      <c r="Q386" s="13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70" t="s">
        <v>521</v>
      </c>
      <c r="B387" s="165" t="s">
        <v>93</v>
      </c>
      <c r="C387" s="48" t="s">
        <v>188</v>
      </c>
      <c r="D387" s="48" t="s">
        <v>189</v>
      </c>
      <c r="E387" s="135">
        <v>1</v>
      </c>
      <c r="F387" s="63" t="s">
        <v>505</v>
      </c>
      <c r="G387" s="136">
        <v>0</v>
      </c>
      <c r="H387" s="136">
        <v>1532.08</v>
      </c>
      <c r="I387" s="137">
        <f t="shared" si="14"/>
        <v>1532.08</v>
      </c>
      <c r="J387" s="138"/>
      <c r="K387" s="138"/>
      <c r="L387" s="138"/>
      <c r="M387" s="138"/>
      <c r="N387" s="138"/>
      <c r="O387" s="138"/>
      <c r="P387" s="138"/>
      <c r="Q387" s="13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70" t="s">
        <v>522</v>
      </c>
      <c r="B388" s="165" t="s">
        <v>93</v>
      </c>
      <c r="C388" s="48" t="s">
        <v>511</v>
      </c>
      <c r="D388" s="48" t="s">
        <v>189</v>
      </c>
      <c r="E388" s="135">
        <v>1</v>
      </c>
      <c r="F388" s="63" t="s">
        <v>506</v>
      </c>
      <c r="G388" s="136">
        <v>0</v>
      </c>
      <c r="H388" s="136">
        <v>1532.08</v>
      </c>
      <c r="I388" s="137">
        <f t="shared" si="14"/>
        <v>1532.08</v>
      </c>
      <c r="J388" s="138"/>
      <c r="K388" s="138"/>
      <c r="L388" s="138"/>
      <c r="M388" s="138"/>
      <c r="N388" s="138"/>
      <c r="O388" s="138"/>
      <c r="P388" s="138"/>
      <c r="Q388" s="13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70" t="s">
        <v>523</v>
      </c>
      <c r="B389" s="165" t="s">
        <v>93</v>
      </c>
      <c r="C389" s="48" t="s">
        <v>345</v>
      </c>
      <c r="D389" s="48" t="s">
        <v>189</v>
      </c>
      <c r="E389" s="135">
        <v>1</v>
      </c>
      <c r="F389" s="63" t="s">
        <v>507</v>
      </c>
      <c r="G389" s="136">
        <v>0</v>
      </c>
      <c r="H389" s="136">
        <v>1532.08</v>
      </c>
      <c r="I389" s="137">
        <f t="shared" si="14"/>
        <v>1532.08</v>
      </c>
      <c r="J389" s="138"/>
      <c r="K389" s="138"/>
      <c r="L389" s="138"/>
      <c r="M389" s="138"/>
      <c r="N389" s="138"/>
      <c r="O389" s="138"/>
      <c r="P389" s="138"/>
      <c r="Q389" s="13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75" t="s">
        <v>192</v>
      </c>
      <c r="B390" s="165" t="s">
        <v>93</v>
      </c>
      <c r="C390" s="71" t="s">
        <v>192</v>
      </c>
      <c r="D390" s="48" t="s">
        <v>192</v>
      </c>
      <c r="E390" s="135">
        <v>1</v>
      </c>
      <c r="F390" s="72" t="s">
        <v>192</v>
      </c>
      <c r="G390" s="136">
        <v>0</v>
      </c>
      <c r="H390" s="136">
        <v>0</v>
      </c>
      <c r="I390" s="137">
        <f t="shared" si="14"/>
        <v>0</v>
      </c>
      <c r="J390" s="138"/>
      <c r="K390" s="138"/>
      <c r="L390" s="138"/>
      <c r="M390" s="138"/>
      <c r="N390" s="138"/>
      <c r="O390" s="138"/>
      <c r="P390" s="138"/>
      <c r="Q390" s="13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75" t="s">
        <v>192</v>
      </c>
      <c r="B391" s="165" t="s">
        <v>93</v>
      </c>
      <c r="C391" s="71" t="s">
        <v>192</v>
      </c>
      <c r="D391" s="48" t="s">
        <v>192</v>
      </c>
      <c r="E391" s="135">
        <v>1</v>
      </c>
      <c r="F391" s="72" t="s">
        <v>192</v>
      </c>
      <c r="G391" s="136">
        <v>0</v>
      </c>
      <c r="H391" s="136">
        <v>0</v>
      </c>
      <c r="I391" s="137">
        <f t="shared" si="14"/>
        <v>0</v>
      </c>
      <c r="J391" s="138"/>
      <c r="K391" s="138"/>
      <c r="L391" s="138"/>
      <c r="M391" s="138"/>
      <c r="N391" s="138"/>
      <c r="O391" s="138"/>
      <c r="P391" s="138"/>
      <c r="Q391" s="13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70" t="s">
        <v>524</v>
      </c>
      <c r="B392" s="165" t="s">
        <v>93</v>
      </c>
      <c r="C392" s="48" t="s">
        <v>185</v>
      </c>
      <c r="D392" s="48" t="s">
        <v>189</v>
      </c>
      <c r="E392" s="135">
        <v>1</v>
      </c>
      <c r="F392" s="63" t="s">
        <v>508</v>
      </c>
      <c r="G392" s="136">
        <v>0</v>
      </c>
      <c r="H392" s="136">
        <v>1532.08</v>
      </c>
      <c r="I392" s="137">
        <f t="shared" si="14"/>
        <v>1532.08</v>
      </c>
      <c r="J392" s="138"/>
      <c r="K392" s="138"/>
      <c r="L392" s="138"/>
      <c r="M392" s="138"/>
      <c r="N392" s="138"/>
      <c r="O392" s="138"/>
      <c r="P392" s="138"/>
      <c r="Q392" s="13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75" t="s">
        <v>192</v>
      </c>
      <c r="B393" s="165" t="s">
        <v>93</v>
      </c>
      <c r="C393" s="71" t="s">
        <v>192</v>
      </c>
      <c r="D393" s="48" t="s">
        <v>192</v>
      </c>
      <c r="E393" s="135">
        <v>1</v>
      </c>
      <c r="F393" s="72" t="s">
        <v>192</v>
      </c>
      <c r="G393" s="136">
        <v>0</v>
      </c>
      <c r="H393" s="136">
        <v>0</v>
      </c>
      <c r="I393" s="137">
        <f t="shared" si="14"/>
        <v>0</v>
      </c>
      <c r="J393" s="138"/>
      <c r="K393" s="138"/>
      <c r="L393" s="138"/>
      <c r="M393" s="138"/>
      <c r="N393" s="138"/>
      <c r="O393" s="138"/>
      <c r="P393" s="138"/>
      <c r="Q393" s="13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70" t="s">
        <v>525</v>
      </c>
      <c r="B394" s="165" t="s">
        <v>93</v>
      </c>
      <c r="C394" s="48" t="s">
        <v>471</v>
      </c>
      <c r="D394" s="48" t="s">
        <v>189</v>
      </c>
      <c r="E394" s="135">
        <v>1</v>
      </c>
      <c r="F394" s="63" t="s">
        <v>509</v>
      </c>
      <c r="G394" s="136">
        <v>0</v>
      </c>
      <c r="H394" s="136">
        <v>1532.08</v>
      </c>
      <c r="I394" s="137">
        <f t="shared" si="14"/>
        <v>1532.08</v>
      </c>
      <c r="J394" s="138"/>
      <c r="K394" s="138"/>
      <c r="L394" s="138"/>
      <c r="M394" s="138"/>
      <c r="N394" s="138"/>
      <c r="O394" s="138"/>
      <c r="P394" s="138"/>
      <c r="Q394" s="13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75" t="s">
        <v>192</v>
      </c>
      <c r="B395" s="165" t="s">
        <v>93</v>
      </c>
      <c r="C395" s="71" t="s">
        <v>192</v>
      </c>
      <c r="D395" s="48" t="s">
        <v>192</v>
      </c>
      <c r="E395" s="135">
        <v>1</v>
      </c>
      <c r="F395" s="72" t="s">
        <v>192</v>
      </c>
      <c r="G395" s="136">
        <v>0</v>
      </c>
      <c r="H395" s="136">
        <v>0</v>
      </c>
      <c r="I395" s="137">
        <f t="shared" si="14"/>
        <v>0</v>
      </c>
      <c r="J395" s="138"/>
      <c r="K395" s="138"/>
      <c r="L395" s="138"/>
      <c r="M395" s="138"/>
      <c r="N395" s="138"/>
      <c r="O395" s="138"/>
      <c r="P395" s="138"/>
      <c r="Q395" s="13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75" t="s">
        <v>192</v>
      </c>
      <c r="B396" s="165" t="s">
        <v>93</v>
      </c>
      <c r="C396" s="71" t="s">
        <v>192</v>
      </c>
      <c r="D396" s="48" t="s">
        <v>192</v>
      </c>
      <c r="E396" s="135">
        <v>1</v>
      </c>
      <c r="F396" s="72" t="s">
        <v>192</v>
      </c>
      <c r="G396" s="136">
        <v>0</v>
      </c>
      <c r="H396" s="136">
        <v>0</v>
      </c>
      <c r="I396" s="137">
        <f t="shared" si="14"/>
        <v>0</v>
      </c>
      <c r="J396" s="138"/>
      <c r="K396" s="138"/>
      <c r="L396" s="138"/>
      <c r="M396" s="138"/>
      <c r="N396" s="138"/>
      <c r="O396" s="138"/>
      <c r="P396" s="138"/>
      <c r="Q396" s="13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70" t="s">
        <v>526</v>
      </c>
      <c r="B397" s="165" t="s">
        <v>93</v>
      </c>
      <c r="C397" s="48" t="s">
        <v>185</v>
      </c>
      <c r="D397" s="48" t="s">
        <v>189</v>
      </c>
      <c r="E397" s="135">
        <v>1</v>
      </c>
      <c r="F397" s="63" t="s">
        <v>510</v>
      </c>
      <c r="G397" s="136">
        <v>0</v>
      </c>
      <c r="H397" s="136">
        <v>1532.08</v>
      </c>
      <c r="I397" s="137">
        <f t="shared" si="14"/>
        <v>1532.08</v>
      </c>
      <c r="J397" s="138"/>
      <c r="K397" s="138"/>
      <c r="L397" s="138"/>
      <c r="M397" s="138"/>
      <c r="N397" s="138"/>
      <c r="O397" s="138"/>
      <c r="P397" s="138"/>
      <c r="Q397" s="13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75" t="s">
        <v>192</v>
      </c>
      <c r="B398" s="165" t="s">
        <v>93</v>
      </c>
      <c r="C398" s="71" t="s">
        <v>192</v>
      </c>
      <c r="D398" s="48" t="s">
        <v>192</v>
      </c>
      <c r="E398" s="135">
        <v>1</v>
      </c>
      <c r="F398" s="72" t="s">
        <v>192</v>
      </c>
      <c r="G398" s="136">
        <v>0</v>
      </c>
      <c r="H398" s="136">
        <v>0</v>
      </c>
      <c r="I398" s="137">
        <f t="shared" si="14"/>
        <v>0</v>
      </c>
      <c r="J398" s="138"/>
      <c r="K398" s="138"/>
      <c r="L398" s="138"/>
      <c r="M398" s="138"/>
      <c r="N398" s="138"/>
      <c r="O398" s="138"/>
      <c r="P398" s="138"/>
      <c r="Q398" s="13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1" t="s">
        <v>529</v>
      </c>
      <c r="B399" s="165" t="s">
        <v>97</v>
      </c>
      <c r="C399" s="52" t="s">
        <v>192</v>
      </c>
      <c r="D399" s="48" t="s">
        <v>192</v>
      </c>
      <c r="E399" s="135">
        <v>1</v>
      </c>
      <c r="F399" s="64" t="s">
        <v>192</v>
      </c>
      <c r="G399" s="140">
        <v>0</v>
      </c>
      <c r="H399" s="140">
        <v>0</v>
      </c>
      <c r="I399" s="141">
        <f t="shared" si="14"/>
        <v>0</v>
      </c>
      <c r="J399" s="138"/>
      <c r="K399" s="138"/>
      <c r="L399" s="138"/>
      <c r="M399" s="138"/>
      <c r="N399" s="138"/>
      <c r="O399" s="138"/>
      <c r="P399" s="138"/>
      <c r="Q399" s="13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x14ac:dyDescent="0.2">
      <c r="A400" s="61" t="s">
        <v>529</v>
      </c>
      <c r="B400" s="165" t="s">
        <v>97</v>
      </c>
      <c r="C400" s="48" t="s">
        <v>528</v>
      </c>
      <c r="D400" s="48" t="s">
        <v>189</v>
      </c>
      <c r="E400" s="135">
        <v>1</v>
      </c>
      <c r="F400" s="63" t="s">
        <v>527</v>
      </c>
      <c r="G400" s="136">
        <v>0</v>
      </c>
      <c r="H400" s="136">
        <v>623.15</v>
      </c>
      <c r="I400" s="137">
        <f t="shared" si="14"/>
        <v>623.15</v>
      </c>
      <c r="J400" s="138"/>
      <c r="K400" s="138"/>
      <c r="L400" s="138"/>
      <c r="M400" s="138"/>
      <c r="N400" s="138"/>
      <c r="O400" s="138"/>
      <c r="P400" s="138"/>
      <c r="Q400" s="138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45" x14ac:dyDescent="0.2">
      <c r="A401" s="41" t="s">
        <v>84</v>
      </c>
      <c r="B401" s="41" t="s">
        <v>85</v>
      </c>
      <c r="C401" s="21" t="s">
        <v>86</v>
      </c>
      <c r="D401" s="21" t="s">
        <v>87</v>
      </c>
      <c r="E401" s="21" t="s">
        <v>88</v>
      </c>
      <c r="F401" s="163"/>
      <c r="G401" s="21" t="s">
        <v>89</v>
      </c>
      <c r="H401" s="21" t="s">
        <v>90</v>
      </c>
      <c r="I401" s="21" t="s">
        <v>91</v>
      </c>
      <c r="J401" s="138"/>
      <c r="K401" s="138"/>
      <c r="L401" s="138"/>
      <c r="M401" s="138"/>
      <c r="N401" s="138"/>
      <c r="O401" s="138"/>
      <c r="P401" s="138"/>
      <c r="Q401" s="138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</row>
    <row r="402" spans="1:30" x14ac:dyDescent="0.2">
      <c r="A402" s="152" t="s">
        <v>92</v>
      </c>
      <c r="B402" s="164" t="s">
        <v>93</v>
      </c>
      <c r="C402" s="153">
        <f>SUMIFS($E$368:$E$400,$B$368:$B$400,"FGS-1",$D$368:$D$400,"&lt;&gt;VAGO")</f>
        <v>18</v>
      </c>
      <c r="D402" s="153">
        <f>SUMIFS($E$368:$E$400,$B$368:$B$400,"FGS-1",$D$368:$D$400,"VAGO")</f>
        <v>12</v>
      </c>
      <c r="E402" s="153">
        <f t="shared" ref="E402:E407" si="15">C402+D402</f>
        <v>30</v>
      </c>
      <c r="F402" s="154"/>
      <c r="G402" s="137">
        <f>SUMIF($B$368:$B$400,"FGS-1",$G$368:$G$400)</f>
        <v>0</v>
      </c>
      <c r="H402" s="137">
        <f>SUMIF($B$368:$B$400,"FGS-1",$G$368:$G$400)</f>
        <v>0</v>
      </c>
      <c r="I402" s="137">
        <f>SUMIF($B$368:$B$400,"FGS-1",$G$368:$G$400)</f>
        <v>0</v>
      </c>
      <c r="J402" s="138"/>
      <c r="K402" s="138"/>
      <c r="L402" s="138"/>
      <c r="M402" s="138"/>
      <c r="N402" s="138"/>
      <c r="O402" s="138"/>
      <c r="P402" s="138"/>
      <c r="Q402" s="138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</row>
    <row r="403" spans="1:30" x14ac:dyDescent="0.2">
      <c r="A403" s="152" t="s">
        <v>94</v>
      </c>
      <c r="B403" s="164" t="s">
        <v>95</v>
      </c>
      <c r="C403" s="153">
        <f>SUMIFS($E$368:$E$400,$B$368:$B$400,"FGS-2",$D$368:$D$400,"&lt;&gt;VAGO")</f>
        <v>0</v>
      </c>
      <c r="D403" s="153">
        <f>SUMIFS($E$368:$E$400,$B$368:$B$400,"FGS-2",$D$368:$D$400,"VAGO")</f>
        <v>0</v>
      </c>
      <c r="E403" s="153">
        <f t="shared" si="15"/>
        <v>0</v>
      </c>
      <c r="F403" s="156"/>
      <c r="G403" s="137">
        <f>SUMIF($B$368:$B$400,"FGS-2",$G$368:$G$400)</f>
        <v>0</v>
      </c>
      <c r="H403" s="137">
        <f>SUMIF($B$368:$B$400,"FGS-2",$G$368:$G$400)</f>
        <v>0</v>
      </c>
      <c r="I403" s="137">
        <f>SUMIF($B$368:$B$400,"FGS-2",$G$368:$G$400)</f>
        <v>0</v>
      </c>
      <c r="J403" s="138"/>
      <c r="K403" s="138"/>
      <c r="L403" s="138"/>
      <c r="M403" s="138"/>
      <c r="N403" s="138"/>
      <c r="O403" s="138"/>
      <c r="P403" s="138"/>
      <c r="Q403" s="138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</row>
    <row r="404" spans="1:30" x14ac:dyDescent="0.2">
      <c r="A404" s="152" t="s">
        <v>96</v>
      </c>
      <c r="B404" s="164" t="s">
        <v>97</v>
      </c>
      <c r="C404" s="153">
        <f>SUMIFS($E$368:$E$400,$B$368:$B$400,"FGS-3",$D$368:$D$400,"&lt;&gt;VAGO")</f>
        <v>1</v>
      </c>
      <c r="D404" s="153">
        <f>SUMIFS($E$368:$E$400,$B$368:$B$400,"FGS-3",$D$368:$D$400,"VAGO")</f>
        <v>1</v>
      </c>
      <c r="E404" s="153">
        <f t="shared" si="15"/>
        <v>2</v>
      </c>
      <c r="F404" s="156"/>
      <c r="G404" s="137">
        <f>SUMIF($B$368:$B$400,"FGS-3",$G$368:$G$400)</f>
        <v>0</v>
      </c>
      <c r="H404" s="137">
        <f>SUMIF($B$368:$B$400,"FGS-3",$G$368:$G$400)</f>
        <v>0</v>
      </c>
      <c r="I404" s="137">
        <f>SUMIF($B$368:$B$400,"FGS-3",$G$368:$G$400)</f>
        <v>0</v>
      </c>
      <c r="J404" s="138"/>
      <c r="K404" s="138"/>
      <c r="L404" s="138"/>
      <c r="M404" s="138"/>
      <c r="N404" s="138"/>
      <c r="O404" s="138"/>
      <c r="P404" s="138"/>
      <c r="Q404" s="138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</row>
    <row r="405" spans="1:30" x14ac:dyDescent="0.2">
      <c r="A405" s="157" t="s">
        <v>98</v>
      </c>
      <c r="B405" s="166" t="s">
        <v>99</v>
      </c>
      <c r="C405" s="153">
        <f>SUMIFS($E$368:$E$400,$B$368:$B$400,"FGA-1",$D$368:$D$400,"&lt;&gt;VAGO")</f>
        <v>0</v>
      </c>
      <c r="D405" s="153">
        <f>SUMIFS($E$368:$E$400,$B$368:$B$400,"FGA-1",$D$368:$D$400,"VAGO")</f>
        <v>1</v>
      </c>
      <c r="E405" s="153">
        <f t="shared" si="15"/>
        <v>1</v>
      </c>
      <c r="F405" s="158"/>
      <c r="G405" s="137">
        <f>SUMIF($B$368:$B$400,"FGA-1",$G$368:$G$400)</f>
        <v>0</v>
      </c>
      <c r="H405" s="137">
        <f>SUMIF($B$368:$B$400,"FGA-1",$G$368:$G$400)</f>
        <v>0</v>
      </c>
      <c r="I405" s="137">
        <f>SUMIF($B$368:$B$400,"FGA-1",$G$368:$G$400)</f>
        <v>0</v>
      </c>
      <c r="J405" s="138"/>
      <c r="K405" s="138"/>
      <c r="L405" s="138"/>
      <c r="M405" s="138"/>
      <c r="N405" s="138"/>
      <c r="O405" s="138"/>
      <c r="P405" s="138"/>
      <c r="Q405" s="138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</row>
    <row r="406" spans="1:30" x14ac:dyDescent="0.2">
      <c r="A406" s="152" t="s">
        <v>100</v>
      </c>
      <c r="B406" s="164" t="s">
        <v>101</v>
      </c>
      <c r="C406" s="153">
        <f>SUMIFS($E$368:$E$400,$B$368:$B$400,"FGA-2",$D$368:$D$400,"&lt;&gt;VAGO")</f>
        <v>0</v>
      </c>
      <c r="D406" s="153">
        <f>SUMIFS($E$368:$E$400,$B$368:$B$400,"FGA-2",$D$368:$D$400,"VAGO")</f>
        <v>0</v>
      </c>
      <c r="E406" s="153">
        <f t="shared" si="15"/>
        <v>0</v>
      </c>
      <c r="F406" s="158"/>
      <c r="G406" s="137">
        <f>SUMIF($B$368:$B$400,"FGA-2",$G$368:$G$400)</f>
        <v>0</v>
      </c>
      <c r="H406" s="137">
        <f>SUMIF($B$368:$B$400,"FGA-2",$G$368:$G$400)</f>
        <v>0</v>
      </c>
      <c r="I406" s="137">
        <f>SUMIF($B$368:$B$400,"FGA-2",$G$368:$G$400)</f>
        <v>0</v>
      </c>
      <c r="J406" s="138"/>
      <c r="K406" s="138"/>
      <c r="L406" s="138"/>
      <c r="M406" s="138"/>
      <c r="N406" s="138"/>
      <c r="O406" s="138"/>
      <c r="P406" s="138"/>
      <c r="Q406" s="138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</row>
    <row r="407" spans="1:30" x14ac:dyDescent="0.2">
      <c r="A407" s="152" t="s">
        <v>102</v>
      </c>
      <c r="B407" s="164" t="s">
        <v>103</v>
      </c>
      <c r="C407" s="153">
        <f>SUMIFS($E$368:$E$400,$B$368:$B$400,"FGA-3",$D$368:$D$400,"&lt;&gt;VAGO")</f>
        <v>0</v>
      </c>
      <c r="D407" s="153">
        <f>SUMIFS($E$368:$E$400,$B$368:$B$400,"FGA-3",$D$368:$D$400,"VAGO")</f>
        <v>0</v>
      </c>
      <c r="E407" s="153">
        <f t="shared" si="15"/>
        <v>0</v>
      </c>
      <c r="F407" s="156"/>
      <c r="G407" s="137">
        <f>SUMIF($B$368:$B$400,"FGA-3",$G$368:$G$400)</f>
        <v>0</v>
      </c>
      <c r="H407" s="137">
        <f>SUMIF($B$368:$B$400,"FGA-3",$G$368:$G$400)</f>
        <v>0</v>
      </c>
      <c r="I407" s="137">
        <f>SUMIF($B$368:$B$400,"FGA-3",$G$368:$G$400)</f>
        <v>0</v>
      </c>
      <c r="J407" s="138"/>
      <c r="K407" s="138"/>
      <c r="L407" s="138"/>
      <c r="M407" s="138"/>
      <c r="N407" s="138"/>
      <c r="O407" s="138"/>
      <c r="P407" s="138"/>
      <c r="Q407" s="138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</row>
    <row r="408" spans="1:30" ht="30" x14ac:dyDescent="0.2">
      <c r="A408" s="41" t="s">
        <v>104</v>
      </c>
      <c r="B408" s="163"/>
      <c r="C408" s="21">
        <f t="shared" ref="C408:E408" si="16">SUM(C402:C407)</f>
        <v>19</v>
      </c>
      <c r="D408" s="21">
        <f t="shared" si="16"/>
        <v>14</v>
      </c>
      <c r="E408" s="21">
        <f t="shared" si="16"/>
        <v>33</v>
      </c>
      <c r="F408" s="163"/>
      <c r="G408" s="32">
        <f t="shared" ref="G408:I408" si="17">SUM(G402:G407)</f>
        <v>0</v>
      </c>
      <c r="H408" s="32">
        <f t="shared" si="17"/>
        <v>0</v>
      </c>
      <c r="I408" s="32">
        <f t="shared" si="17"/>
        <v>0</v>
      </c>
      <c r="J408" s="138"/>
      <c r="K408" s="138"/>
      <c r="L408" s="138"/>
      <c r="M408" s="138"/>
      <c r="N408" s="138"/>
      <c r="O408" s="138"/>
      <c r="P408" s="138"/>
      <c r="Q408" s="138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</row>
    <row r="409" spans="1:30" ht="33" customHeight="1" x14ac:dyDescent="0.2">
      <c r="A409" s="155"/>
      <c r="B409" s="155"/>
      <c r="C409" s="155"/>
      <c r="D409" s="155"/>
      <c r="E409" s="155"/>
      <c r="F409" s="155"/>
      <c r="G409" s="155"/>
      <c r="H409" s="155"/>
      <c r="I409" s="160"/>
      <c r="J409" s="160"/>
      <c r="K409" s="129"/>
      <c r="L409" s="160"/>
      <c r="M409" s="160"/>
      <c r="N409" s="160"/>
      <c r="O409" s="160"/>
      <c r="P409" s="160"/>
      <c r="Q409" s="160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</row>
    <row r="410" spans="1:30" ht="45" x14ac:dyDescent="0.2">
      <c r="A410" s="41"/>
      <c r="B410" s="41"/>
      <c r="C410" s="21" t="s">
        <v>105</v>
      </c>
      <c r="D410" s="21" t="s">
        <v>106</v>
      </c>
      <c r="E410" s="21" t="s">
        <v>107</v>
      </c>
      <c r="F410" s="151"/>
      <c r="G410" s="21" t="s">
        <v>108</v>
      </c>
      <c r="H410" s="21" t="s">
        <v>109</v>
      </c>
      <c r="I410" s="21" t="s">
        <v>110</v>
      </c>
      <c r="J410" s="160"/>
      <c r="K410" s="129"/>
      <c r="L410" s="160"/>
      <c r="M410" s="160"/>
      <c r="N410" s="160"/>
      <c r="O410" s="160"/>
      <c r="P410" s="160"/>
      <c r="Q410" s="160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</row>
    <row r="411" spans="1:30" ht="30" x14ac:dyDescent="0.2">
      <c r="A411" s="41" t="s">
        <v>111</v>
      </c>
      <c r="B411" s="151"/>
      <c r="C411" s="21">
        <f>SUM(C341+C364+C408)</f>
        <v>295</v>
      </c>
      <c r="D411" s="21">
        <f>SUM(D341+D364+D408)</f>
        <v>55</v>
      </c>
      <c r="E411" s="21">
        <f>SUM(E341+E364+E408)</f>
        <v>350</v>
      </c>
      <c r="F411" s="151"/>
      <c r="G411" s="32">
        <f>SUM(H341+G364+G408)</f>
        <v>328072.93999999983</v>
      </c>
      <c r="H411" s="32">
        <f>SUM(I341+H364+H408)</f>
        <v>1491795.8999999978</v>
      </c>
      <c r="I411" s="32">
        <f>SUM(J341+I364+I408)</f>
        <v>1819868.8400000017</v>
      </c>
      <c r="J411" s="160"/>
      <c r="K411" s="129"/>
      <c r="L411" s="160"/>
      <c r="M411" s="160"/>
      <c r="N411" s="160"/>
      <c r="O411" s="160"/>
      <c r="P411" s="160"/>
      <c r="Q411" s="160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</row>
    <row r="412" spans="1:30" ht="30" customHeight="1" x14ac:dyDescent="0.2">
      <c r="A412" s="155"/>
      <c r="B412" s="155"/>
      <c r="C412" s="155"/>
      <c r="D412" s="155"/>
      <c r="E412" s="155"/>
      <c r="F412" s="155"/>
      <c r="G412" s="155"/>
      <c r="H412" s="155"/>
      <c r="I412" s="160"/>
      <c r="J412" s="160"/>
      <c r="K412" s="129"/>
      <c r="L412" s="160"/>
      <c r="M412" s="160"/>
      <c r="N412" s="160"/>
      <c r="O412" s="160"/>
      <c r="P412" s="160"/>
      <c r="Q412" s="160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</row>
    <row r="413" spans="1:30" x14ac:dyDescent="0.2">
      <c r="A413" s="237" t="s">
        <v>112</v>
      </c>
      <c r="B413" s="232"/>
      <c r="C413" s="232"/>
      <c r="D413" s="232"/>
      <c r="E413" s="232"/>
      <c r="F413" s="233"/>
      <c r="G413" s="138"/>
      <c r="H413" s="155"/>
      <c r="I413" s="155"/>
      <c r="J413" s="155"/>
      <c r="K413" s="138"/>
      <c r="L413" s="155"/>
      <c r="M413" s="160"/>
      <c r="N413" s="160"/>
      <c r="O413" s="160"/>
      <c r="P413" s="160"/>
      <c r="Q413" s="160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</row>
    <row r="414" spans="1:30" x14ac:dyDescent="0.2">
      <c r="A414" s="240" t="s">
        <v>113</v>
      </c>
      <c r="B414" s="232"/>
      <c r="C414" s="232"/>
      <c r="D414" s="232"/>
      <c r="E414" s="232"/>
      <c r="F414" s="233"/>
      <c r="G414" s="138"/>
      <c r="H414" s="155"/>
      <c r="I414" s="155"/>
      <c r="J414" s="155"/>
      <c r="K414" s="155"/>
      <c r="L414" s="155"/>
      <c r="M414" s="160"/>
      <c r="N414" s="160"/>
      <c r="O414" s="160"/>
      <c r="P414" s="160"/>
      <c r="Q414" s="160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</row>
    <row r="415" spans="1:30" x14ac:dyDescent="0.2">
      <c r="A415" s="240" t="s">
        <v>114</v>
      </c>
      <c r="B415" s="232"/>
      <c r="C415" s="232"/>
      <c r="D415" s="232"/>
      <c r="E415" s="232"/>
      <c r="F415" s="233"/>
      <c r="G415" s="138"/>
      <c r="H415" s="155"/>
      <c r="I415" s="155"/>
      <c r="J415" s="155"/>
      <c r="K415" s="155"/>
      <c r="L415" s="155"/>
      <c r="M415" s="160"/>
      <c r="N415" s="160"/>
      <c r="O415" s="160"/>
      <c r="P415" s="160"/>
      <c r="Q415" s="160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</row>
    <row r="416" spans="1:30" x14ac:dyDescent="0.2">
      <c r="A416" s="241" t="s">
        <v>115</v>
      </c>
      <c r="B416" s="232"/>
      <c r="C416" s="232"/>
      <c r="D416" s="232"/>
      <c r="E416" s="232"/>
      <c r="F416" s="233"/>
      <c r="G416" s="138"/>
      <c r="H416" s="155"/>
      <c r="I416" s="155"/>
      <c r="J416" s="155"/>
      <c r="K416" s="155"/>
      <c r="L416" s="155"/>
      <c r="M416" s="160"/>
      <c r="N416" s="160"/>
      <c r="O416" s="160"/>
      <c r="P416" s="160"/>
      <c r="Q416" s="160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</row>
    <row r="417" spans="1:30" x14ac:dyDescent="0.2">
      <c r="A417" s="241" t="s">
        <v>116</v>
      </c>
      <c r="B417" s="232"/>
      <c r="C417" s="232"/>
      <c r="D417" s="232"/>
      <c r="E417" s="232"/>
      <c r="F417" s="233"/>
      <c r="G417" s="138"/>
      <c r="H417" s="155"/>
      <c r="I417" s="155"/>
      <c r="J417" s="155"/>
      <c r="K417" s="155"/>
      <c r="L417" s="155"/>
      <c r="M417" s="160"/>
      <c r="N417" s="160"/>
      <c r="O417" s="160"/>
      <c r="P417" s="160"/>
      <c r="Q417" s="160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</row>
    <row r="418" spans="1:30" x14ac:dyDescent="0.2">
      <c r="A418" s="241" t="s">
        <v>117</v>
      </c>
      <c r="B418" s="232"/>
      <c r="C418" s="232"/>
      <c r="D418" s="232"/>
      <c r="E418" s="232"/>
      <c r="F418" s="233"/>
      <c r="G418" s="138"/>
      <c r="H418" s="155"/>
      <c r="I418" s="155"/>
      <c r="J418" s="155"/>
      <c r="K418" s="155"/>
      <c r="L418" s="155"/>
      <c r="M418" s="160"/>
      <c r="N418" s="160"/>
      <c r="O418" s="160"/>
      <c r="P418" s="160"/>
      <c r="Q418" s="160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</row>
    <row r="419" spans="1:30" x14ac:dyDescent="0.2">
      <c r="A419" s="241"/>
      <c r="B419" s="232"/>
      <c r="C419" s="232"/>
      <c r="D419" s="232"/>
      <c r="E419" s="232"/>
      <c r="F419" s="233"/>
      <c r="G419" s="138"/>
      <c r="H419" s="155"/>
      <c r="I419" s="155"/>
      <c r="J419" s="155"/>
      <c r="K419" s="155"/>
      <c r="L419" s="155"/>
      <c r="M419" s="160"/>
      <c r="N419" s="160"/>
      <c r="O419" s="160"/>
      <c r="P419" s="160"/>
      <c r="Q419" s="160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</row>
    <row r="420" spans="1:30" x14ac:dyDescent="0.2">
      <c r="A420" s="241"/>
      <c r="B420" s="232"/>
      <c r="C420" s="232"/>
      <c r="D420" s="232"/>
      <c r="E420" s="232"/>
      <c r="F420" s="233"/>
      <c r="G420" s="138"/>
      <c r="H420" s="155"/>
      <c r="I420" s="155"/>
      <c r="J420" s="155"/>
      <c r="K420" s="155"/>
      <c r="L420" s="155"/>
      <c r="M420" s="160"/>
      <c r="N420" s="160"/>
      <c r="O420" s="160"/>
      <c r="P420" s="160"/>
      <c r="Q420" s="160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</row>
    <row r="421" spans="1:30" x14ac:dyDescent="0.2">
      <c r="A421" s="234"/>
      <c r="B421" s="232"/>
      <c r="C421" s="232"/>
      <c r="D421" s="232"/>
      <c r="E421" s="232"/>
      <c r="F421" s="233"/>
      <c r="G421" s="138"/>
      <c r="H421" s="155"/>
      <c r="I421" s="155"/>
      <c r="J421" s="155"/>
      <c r="K421" s="155"/>
      <c r="L421" s="155"/>
      <c r="M421" s="160"/>
      <c r="N421" s="160"/>
      <c r="O421" s="160"/>
      <c r="P421" s="160"/>
      <c r="Q421" s="160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</row>
    <row r="422" spans="1:30" x14ac:dyDescent="0.2">
      <c r="A422" s="234"/>
      <c r="B422" s="232"/>
      <c r="C422" s="232"/>
      <c r="D422" s="232"/>
      <c r="E422" s="232"/>
      <c r="F422" s="233"/>
      <c r="G422" s="138"/>
      <c r="H422" s="155"/>
      <c r="I422" s="155"/>
      <c r="J422" s="155"/>
      <c r="K422" s="155"/>
      <c r="L422" s="155"/>
      <c r="M422" s="160"/>
      <c r="N422" s="160"/>
      <c r="O422" s="160"/>
      <c r="P422" s="160"/>
      <c r="Q422" s="160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</row>
    <row r="423" spans="1:30" x14ac:dyDescent="0.2">
      <c r="A423" s="234"/>
      <c r="B423" s="232"/>
      <c r="C423" s="232"/>
      <c r="D423" s="232"/>
      <c r="E423" s="232"/>
      <c r="F423" s="233"/>
      <c r="G423" s="138"/>
      <c r="H423" s="155"/>
      <c r="I423" s="155"/>
      <c r="J423" s="155"/>
      <c r="K423" s="155"/>
      <c r="L423" s="155"/>
      <c r="M423" s="160"/>
      <c r="N423" s="160"/>
      <c r="O423" s="160"/>
      <c r="P423" s="160"/>
      <c r="Q423" s="160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</row>
    <row r="424" spans="1:30" x14ac:dyDescent="0.2">
      <c r="A424" s="234"/>
      <c r="B424" s="232"/>
      <c r="C424" s="232"/>
      <c r="D424" s="232"/>
      <c r="E424" s="232"/>
      <c r="F424" s="233"/>
      <c r="G424" s="138"/>
      <c r="H424" s="155"/>
      <c r="I424" s="155"/>
      <c r="J424" s="155"/>
      <c r="K424" s="155"/>
      <c r="L424" s="155"/>
      <c r="M424" s="160"/>
      <c r="N424" s="160"/>
      <c r="O424" s="160"/>
      <c r="P424" s="160"/>
      <c r="Q424" s="160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</row>
    <row r="425" spans="1:30" x14ac:dyDescent="0.2">
      <c r="A425" s="234"/>
      <c r="B425" s="232"/>
      <c r="C425" s="232"/>
      <c r="D425" s="232"/>
      <c r="E425" s="232"/>
      <c r="F425" s="233"/>
      <c r="G425" s="138"/>
      <c r="H425" s="155"/>
      <c r="I425" s="155"/>
      <c r="J425" s="155"/>
      <c r="K425" s="155"/>
      <c r="L425" s="155"/>
      <c r="M425" s="160"/>
      <c r="N425" s="160"/>
      <c r="O425" s="160"/>
      <c r="P425" s="160"/>
      <c r="Q425" s="160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</row>
    <row r="426" spans="1:30" ht="32.25" customHeight="1" x14ac:dyDescent="0.2">
      <c r="A426" s="235"/>
      <c r="B426" s="236"/>
      <c r="C426" s="236"/>
      <c r="D426" s="236"/>
      <c r="E426" s="236"/>
      <c r="F426" s="236"/>
      <c r="G426" s="138"/>
      <c r="H426" s="155"/>
      <c r="I426" s="155"/>
      <c r="J426" s="155"/>
      <c r="K426" s="155"/>
      <c r="L426" s="155"/>
      <c r="M426" s="160"/>
      <c r="N426" s="160"/>
      <c r="O426" s="160"/>
      <c r="P426" s="160"/>
      <c r="Q426" s="160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</row>
    <row r="427" spans="1:30" x14ac:dyDescent="0.2">
      <c r="A427" s="237" t="s">
        <v>118</v>
      </c>
      <c r="B427" s="232"/>
      <c r="C427" s="232"/>
      <c r="D427" s="232"/>
      <c r="E427" s="232"/>
      <c r="F427" s="233"/>
      <c r="G427" s="138"/>
      <c r="H427" s="155"/>
      <c r="I427" s="155"/>
      <c r="J427" s="155"/>
      <c r="K427" s="155"/>
      <c r="L427" s="155"/>
      <c r="M427" s="160"/>
      <c r="N427" s="160"/>
      <c r="O427" s="160"/>
      <c r="P427" s="160"/>
      <c r="Q427" s="160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</row>
    <row r="428" spans="1:30" x14ac:dyDescent="0.2">
      <c r="A428" s="238" t="s">
        <v>119</v>
      </c>
      <c r="B428" s="232"/>
      <c r="C428" s="232"/>
      <c r="D428" s="232"/>
      <c r="E428" s="232"/>
      <c r="F428" s="233"/>
      <c r="G428" s="138"/>
      <c r="H428" s="155"/>
      <c r="I428" s="155"/>
      <c r="J428" s="155"/>
      <c r="K428" s="155"/>
      <c r="L428" s="155"/>
      <c r="M428" s="160"/>
      <c r="N428" s="160"/>
      <c r="O428" s="160"/>
      <c r="P428" s="160"/>
      <c r="Q428" s="160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</row>
    <row r="429" spans="1:30" x14ac:dyDescent="0.2">
      <c r="A429" s="231" t="s">
        <v>120</v>
      </c>
      <c r="B429" s="232"/>
      <c r="C429" s="232"/>
      <c r="D429" s="232"/>
      <c r="E429" s="232"/>
      <c r="F429" s="233"/>
      <c r="G429" s="138"/>
      <c r="H429" s="155"/>
      <c r="I429" s="155"/>
      <c r="J429" s="155"/>
      <c r="K429" s="155"/>
      <c r="L429" s="155"/>
      <c r="M429" s="160"/>
      <c r="N429" s="160"/>
      <c r="O429" s="160"/>
      <c r="P429" s="160"/>
      <c r="Q429" s="160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</row>
    <row r="430" spans="1:30" x14ac:dyDescent="0.2">
      <c r="A430" s="231" t="s">
        <v>121</v>
      </c>
      <c r="B430" s="232"/>
      <c r="C430" s="232"/>
      <c r="D430" s="232"/>
      <c r="E430" s="232"/>
      <c r="F430" s="233"/>
      <c r="G430" s="138"/>
      <c r="H430" s="155"/>
      <c r="I430" s="155"/>
      <c r="J430" s="155"/>
      <c r="K430" s="155"/>
      <c r="L430" s="155"/>
      <c r="M430" s="160"/>
      <c r="N430" s="160"/>
      <c r="O430" s="160"/>
      <c r="P430" s="160"/>
      <c r="Q430" s="160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</row>
    <row r="431" spans="1:30" x14ac:dyDescent="0.2">
      <c r="A431" s="231" t="s">
        <v>122</v>
      </c>
      <c r="B431" s="232"/>
      <c r="C431" s="232"/>
      <c r="D431" s="232"/>
      <c r="E431" s="232"/>
      <c r="F431" s="233"/>
      <c r="G431" s="138"/>
      <c r="H431" s="155"/>
      <c r="I431" s="155"/>
      <c r="J431" s="155"/>
      <c r="K431" s="155"/>
      <c r="L431" s="155"/>
      <c r="M431" s="160"/>
      <c r="N431" s="160"/>
      <c r="O431" s="160"/>
      <c r="P431" s="160"/>
      <c r="Q431" s="160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</row>
    <row r="432" spans="1:30" x14ac:dyDescent="0.2">
      <c r="A432" s="231" t="s">
        <v>123</v>
      </c>
      <c r="B432" s="232"/>
      <c r="C432" s="232"/>
      <c r="D432" s="232"/>
      <c r="E432" s="232"/>
      <c r="F432" s="233"/>
      <c r="G432" s="138"/>
      <c r="H432" s="155"/>
      <c r="I432" s="155"/>
      <c r="J432" s="155"/>
      <c r="K432" s="155"/>
      <c r="L432" s="155"/>
      <c r="M432" s="160"/>
      <c r="N432" s="160"/>
      <c r="O432" s="160"/>
      <c r="P432" s="160"/>
      <c r="Q432" s="160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</row>
    <row r="433" spans="1:30" x14ac:dyDescent="0.2">
      <c r="A433" s="231" t="s">
        <v>124</v>
      </c>
      <c r="B433" s="232"/>
      <c r="C433" s="232"/>
      <c r="D433" s="232"/>
      <c r="E433" s="232"/>
      <c r="F433" s="233"/>
      <c r="G433" s="138"/>
      <c r="H433" s="155"/>
      <c r="I433" s="155"/>
      <c r="J433" s="155"/>
      <c r="K433" s="155"/>
      <c r="L433" s="155"/>
      <c r="M433" s="160"/>
      <c r="N433" s="160"/>
      <c r="O433" s="160"/>
      <c r="P433" s="160"/>
      <c r="Q433" s="160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</row>
    <row r="434" spans="1:30" x14ac:dyDescent="0.2">
      <c r="A434" s="231" t="s">
        <v>125</v>
      </c>
      <c r="B434" s="232"/>
      <c r="C434" s="232"/>
      <c r="D434" s="232"/>
      <c r="E434" s="232"/>
      <c r="F434" s="233"/>
      <c r="G434" s="138"/>
      <c r="H434" s="155"/>
      <c r="I434" s="155"/>
      <c r="J434" s="155"/>
      <c r="K434" s="155"/>
      <c r="L434" s="155"/>
      <c r="M434" s="160"/>
      <c r="N434" s="160"/>
      <c r="O434" s="160"/>
      <c r="P434" s="160"/>
      <c r="Q434" s="160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</row>
    <row r="435" spans="1:30" x14ac:dyDescent="0.2">
      <c r="A435" s="231" t="s">
        <v>126</v>
      </c>
      <c r="B435" s="232"/>
      <c r="C435" s="232"/>
      <c r="D435" s="232"/>
      <c r="E435" s="232"/>
      <c r="F435" s="233"/>
      <c r="G435" s="138"/>
      <c r="H435" s="155"/>
      <c r="I435" s="155"/>
      <c r="J435" s="155"/>
      <c r="K435" s="155"/>
      <c r="L435" s="155"/>
      <c r="M435" s="160"/>
      <c r="N435" s="160"/>
      <c r="O435" s="160"/>
      <c r="P435" s="160"/>
      <c r="Q435" s="160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</row>
    <row r="436" spans="1:30" x14ac:dyDescent="0.2">
      <c r="A436" s="231" t="s">
        <v>127</v>
      </c>
      <c r="B436" s="232"/>
      <c r="C436" s="232"/>
      <c r="D436" s="232"/>
      <c r="E436" s="232"/>
      <c r="F436" s="233"/>
      <c r="G436" s="138"/>
      <c r="H436" s="155"/>
      <c r="I436" s="155"/>
      <c r="J436" s="155"/>
      <c r="K436" s="155"/>
      <c r="L436" s="155"/>
      <c r="M436" s="160"/>
      <c r="N436" s="160"/>
      <c r="O436" s="160"/>
      <c r="P436" s="160"/>
      <c r="Q436" s="160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</row>
    <row r="437" spans="1:30" x14ac:dyDescent="0.2">
      <c r="A437" s="231" t="s">
        <v>128</v>
      </c>
      <c r="B437" s="232"/>
      <c r="C437" s="232"/>
      <c r="D437" s="232"/>
      <c r="E437" s="232"/>
      <c r="F437" s="233"/>
      <c r="G437" s="138"/>
      <c r="H437" s="155"/>
      <c r="I437" s="155"/>
      <c r="J437" s="155"/>
      <c r="K437" s="155"/>
      <c r="L437" s="155"/>
      <c r="M437" s="160"/>
      <c r="N437" s="160"/>
      <c r="O437" s="160"/>
      <c r="P437" s="160"/>
      <c r="Q437" s="160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</row>
    <row r="438" spans="1:30" x14ac:dyDescent="0.2">
      <c r="A438" s="231" t="s">
        <v>129</v>
      </c>
      <c r="B438" s="232"/>
      <c r="C438" s="232"/>
      <c r="D438" s="232"/>
      <c r="E438" s="232"/>
      <c r="F438" s="233"/>
      <c r="G438" s="138"/>
      <c r="H438" s="155"/>
      <c r="I438" s="155"/>
      <c r="J438" s="155"/>
      <c r="K438" s="155"/>
      <c r="L438" s="155"/>
      <c r="M438" s="160"/>
      <c r="N438" s="160"/>
      <c r="O438" s="160"/>
      <c r="P438" s="160"/>
      <c r="Q438" s="160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</row>
    <row r="439" spans="1:30" x14ac:dyDescent="0.2">
      <c r="A439" s="231" t="s">
        <v>130</v>
      </c>
      <c r="B439" s="232"/>
      <c r="C439" s="232"/>
      <c r="D439" s="232"/>
      <c r="E439" s="232"/>
      <c r="F439" s="233"/>
      <c r="G439" s="138"/>
      <c r="H439" s="155"/>
      <c r="I439" s="155"/>
      <c r="J439" s="155"/>
      <c r="K439" s="155"/>
      <c r="L439" s="155"/>
      <c r="M439" s="160"/>
      <c r="N439" s="160"/>
      <c r="O439" s="160"/>
      <c r="P439" s="160"/>
      <c r="Q439" s="160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</row>
    <row r="440" spans="1:30" x14ac:dyDescent="0.2">
      <c r="A440" s="231" t="s">
        <v>131</v>
      </c>
      <c r="B440" s="232"/>
      <c r="C440" s="232"/>
      <c r="D440" s="232"/>
      <c r="E440" s="232"/>
      <c r="F440" s="233"/>
      <c r="G440" s="138"/>
      <c r="H440" s="155"/>
      <c r="I440" s="155"/>
      <c r="J440" s="155"/>
      <c r="K440" s="155"/>
      <c r="L440" s="155"/>
      <c r="M440" s="160"/>
      <c r="N440" s="160"/>
      <c r="O440" s="160"/>
      <c r="P440" s="160"/>
      <c r="Q440" s="160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</row>
    <row r="441" spans="1:30" x14ac:dyDescent="0.2">
      <c r="A441" s="231" t="s">
        <v>132</v>
      </c>
      <c r="B441" s="232"/>
      <c r="C441" s="232"/>
      <c r="D441" s="232"/>
      <c r="E441" s="232"/>
      <c r="F441" s="233"/>
      <c r="G441" s="138"/>
      <c r="H441" s="155"/>
      <c r="I441" s="155"/>
      <c r="J441" s="155"/>
      <c r="K441" s="155"/>
      <c r="L441" s="155"/>
      <c r="M441" s="160"/>
      <c r="N441" s="160"/>
      <c r="O441" s="160"/>
      <c r="P441" s="160"/>
      <c r="Q441" s="160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</row>
    <row r="442" spans="1:30" x14ac:dyDescent="0.2">
      <c r="A442" s="231" t="s">
        <v>133</v>
      </c>
      <c r="B442" s="232"/>
      <c r="C442" s="232"/>
      <c r="D442" s="232"/>
      <c r="E442" s="232"/>
      <c r="F442" s="233"/>
      <c r="G442" s="138"/>
      <c r="H442" s="155"/>
      <c r="I442" s="155"/>
      <c r="J442" s="155"/>
      <c r="K442" s="155"/>
      <c r="L442" s="155"/>
      <c r="M442" s="160"/>
      <c r="N442" s="160"/>
      <c r="O442" s="160"/>
      <c r="P442" s="160"/>
      <c r="Q442" s="160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</row>
    <row r="443" spans="1:30" x14ac:dyDescent="0.2">
      <c r="A443" s="231" t="s">
        <v>134</v>
      </c>
      <c r="B443" s="232"/>
      <c r="C443" s="232"/>
      <c r="D443" s="232"/>
      <c r="E443" s="232"/>
      <c r="F443" s="233"/>
      <c r="G443" s="138"/>
      <c r="H443" s="155"/>
      <c r="I443" s="155"/>
      <c r="J443" s="155"/>
      <c r="K443" s="155"/>
      <c r="L443" s="155"/>
      <c r="M443" s="160"/>
      <c r="N443" s="160"/>
      <c r="O443" s="160"/>
      <c r="P443" s="160"/>
      <c r="Q443" s="160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</row>
    <row r="444" spans="1:30" x14ac:dyDescent="0.2">
      <c r="A444" s="231" t="s">
        <v>135</v>
      </c>
      <c r="B444" s="232"/>
      <c r="C444" s="232"/>
      <c r="D444" s="232"/>
      <c r="E444" s="232"/>
      <c r="F444" s="233"/>
      <c r="G444" s="138"/>
      <c r="H444" s="155"/>
      <c r="I444" s="155"/>
      <c r="J444" s="155"/>
      <c r="K444" s="155"/>
      <c r="L444" s="155"/>
      <c r="M444" s="160"/>
      <c r="N444" s="160"/>
      <c r="O444" s="160"/>
      <c r="P444" s="160"/>
      <c r="Q444" s="160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</row>
    <row r="445" spans="1:30" x14ac:dyDescent="0.2">
      <c r="A445" s="231" t="s">
        <v>136</v>
      </c>
      <c r="B445" s="232"/>
      <c r="C445" s="232"/>
      <c r="D445" s="232"/>
      <c r="E445" s="232"/>
      <c r="F445" s="233"/>
      <c r="G445" s="138"/>
      <c r="H445" s="155"/>
      <c r="I445" s="155"/>
      <c r="J445" s="155"/>
      <c r="K445" s="155"/>
      <c r="L445" s="155"/>
      <c r="M445" s="160"/>
      <c r="N445" s="160"/>
      <c r="O445" s="160"/>
      <c r="P445" s="160"/>
      <c r="Q445" s="160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</row>
    <row r="446" spans="1:30" x14ac:dyDescent="0.2">
      <c r="A446" s="231" t="s">
        <v>137</v>
      </c>
      <c r="B446" s="232"/>
      <c r="C446" s="232"/>
      <c r="D446" s="232"/>
      <c r="E446" s="232"/>
      <c r="F446" s="233"/>
      <c r="G446" s="138"/>
      <c r="H446" s="155"/>
      <c r="I446" s="155"/>
      <c r="J446" s="155"/>
      <c r="K446" s="155"/>
      <c r="L446" s="155"/>
      <c r="M446" s="160"/>
      <c r="N446" s="160"/>
      <c r="O446" s="160"/>
      <c r="P446" s="160"/>
      <c r="Q446" s="160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</row>
    <row r="447" spans="1:30" x14ac:dyDescent="0.2">
      <c r="A447" s="231" t="s">
        <v>138</v>
      </c>
      <c r="B447" s="232"/>
      <c r="C447" s="232"/>
      <c r="D447" s="232"/>
      <c r="E447" s="232"/>
      <c r="F447" s="233"/>
      <c r="G447" s="138"/>
      <c r="H447" s="155"/>
      <c r="I447" s="155"/>
      <c r="J447" s="155"/>
      <c r="K447" s="155"/>
      <c r="L447" s="155"/>
      <c r="M447" s="160"/>
      <c r="N447" s="160"/>
      <c r="O447" s="160"/>
      <c r="P447" s="160"/>
      <c r="Q447" s="160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</row>
    <row r="448" spans="1:30" x14ac:dyDescent="0.2">
      <c r="A448" s="231" t="s">
        <v>139</v>
      </c>
      <c r="B448" s="232"/>
      <c r="C448" s="232"/>
      <c r="D448" s="232"/>
      <c r="E448" s="232"/>
      <c r="F448" s="233"/>
      <c r="G448" s="138"/>
      <c r="H448" s="155"/>
      <c r="I448" s="155"/>
      <c r="J448" s="155"/>
      <c r="K448" s="155"/>
      <c r="L448" s="155"/>
      <c r="M448" s="160"/>
      <c r="N448" s="160"/>
      <c r="O448" s="160"/>
      <c r="P448" s="160"/>
      <c r="Q448" s="160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</row>
    <row r="449" spans="1:30" x14ac:dyDescent="0.2">
      <c r="A449" s="231" t="s">
        <v>140</v>
      </c>
      <c r="B449" s="232"/>
      <c r="C449" s="232"/>
      <c r="D449" s="232"/>
      <c r="E449" s="232"/>
      <c r="F449" s="233"/>
      <c r="G449" s="138"/>
      <c r="H449" s="155"/>
      <c r="I449" s="155"/>
      <c r="J449" s="155"/>
      <c r="K449" s="155"/>
      <c r="L449" s="155"/>
      <c r="M449" s="160"/>
      <c r="N449" s="160"/>
      <c r="O449" s="160"/>
      <c r="P449" s="160"/>
      <c r="Q449" s="160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</row>
    <row r="450" spans="1:30" x14ac:dyDescent="0.2">
      <c r="A450" s="231" t="s">
        <v>141</v>
      </c>
      <c r="B450" s="232"/>
      <c r="C450" s="232"/>
      <c r="D450" s="232"/>
      <c r="E450" s="232"/>
      <c r="F450" s="233"/>
      <c r="G450" s="138"/>
      <c r="H450" s="155"/>
      <c r="I450" s="155"/>
      <c r="J450" s="155"/>
      <c r="K450" s="155"/>
      <c r="L450" s="155"/>
      <c r="M450" s="160"/>
      <c r="N450" s="160"/>
      <c r="O450" s="160"/>
      <c r="P450" s="160"/>
      <c r="Q450" s="160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</row>
    <row r="451" spans="1:30" x14ac:dyDescent="0.2">
      <c r="A451" s="231" t="s">
        <v>142</v>
      </c>
      <c r="B451" s="232"/>
      <c r="C451" s="232"/>
      <c r="D451" s="232"/>
      <c r="E451" s="232"/>
      <c r="F451" s="233"/>
      <c r="G451" s="138"/>
      <c r="H451" s="155"/>
      <c r="I451" s="155"/>
      <c r="J451" s="155"/>
      <c r="K451" s="155"/>
      <c r="L451" s="155"/>
      <c r="M451" s="160"/>
      <c r="N451" s="160"/>
      <c r="O451" s="160"/>
      <c r="P451" s="160"/>
      <c r="Q451" s="160"/>
      <c r="R451" s="167"/>
      <c r="S451" s="167"/>
      <c r="T451" s="167"/>
      <c r="U451" s="167"/>
      <c r="V451" s="167"/>
      <c r="W451" s="167"/>
      <c r="X451" s="167"/>
      <c r="Y451" s="167"/>
      <c r="Z451" s="167"/>
      <c r="AA451" s="167"/>
      <c r="AB451" s="167"/>
      <c r="AC451" s="167"/>
      <c r="AD451" s="167"/>
    </row>
    <row r="452" spans="1:30" x14ac:dyDescent="0.2">
      <c r="A452" s="231" t="s">
        <v>143</v>
      </c>
      <c r="B452" s="232"/>
      <c r="C452" s="232"/>
      <c r="D452" s="232"/>
      <c r="E452" s="232"/>
      <c r="F452" s="233"/>
      <c r="G452" s="138"/>
      <c r="H452" s="155"/>
      <c r="I452" s="155"/>
      <c r="J452" s="155"/>
      <c r="K452" s="155"/>
      <c r="L452" s="155"/>
      <c r="M452" s="160"/>
      <c r="N452" s="160"/>
      <c r="O452" s="160"/>
      <c r="P452" s="160"/>
      <c r="Q452" s="160"/>
      <c r="R452" s="167"/>
      <c r="S452" s="167"/>
      <c r="T452" s="167"/>
      <c r="U452" s="167"/>
      <c r="V452" s="167"/>
      <c r="W452" s="167"/>
      <c r="X452" s="167"/>
      <c r="Y452" s="167"/>
      <c r="Z452" s="167"/>
      <c r="AA452" s="167"/>
      <c r="AB452" s="167"/>
      <c r="AC452" s="167"/>
      <c r="AD452" s="167"/>
    </row>
    <row r="453" spans="1:30" x14ac:dyDescent="0.2">
      <c r="A453" s="231" t="s">
        <v>144</v>
      </c>
      <c r="B453" s="232"/>
      <c r="C453" s="232"/>
      <c r="D453" s="232"/>
      <c r="E453" s="232"/>
      <c r="F453" s="233"/>
      <c r="G453" s="138"/>
      <c r="H453" s="155"/>
      <c r="I453" s="155"/>
      <c r="J453" s="155"/>
      <c r="K453" s="155"/>
      <c r="L453" s="155"/>
      <c r="M453" s="160"/>
      <c r="N453" s="160"/>
      <c r="O453" s="160"/>
      <c r="P453" s="160"/>
      <c r="Q453" s="160"/>
      <c r="R453" s="167"/>
      <c r="S453" s="167"/>
      <c r="T453" s="167"/>
      <c r="U453" s="167"/>
      <c r="V453" s="167"/>
      <c r="W453" s="167"/>
      <c r="X453" s="167"/>
      <c r="Y453" s="167"/>
      <c r="Z453" s="167"/>
      <c r="AA453" s="167"/>
      <c r="AB453" s="167"/>
      <c r="AC453" s="167"/>
      <c r="AD453" s="167"/>
    </row>
    <row r="454" spans="1:30" x14ac:dyDescent="0.2">
      <c r="A454" s="231" t="s">
        <v>145</v>
      </c>
      <c r="B454" s="232"/>
      <c r="C454" s="232"/>
      <c r="D454" s="232"/>
      <c r="E454" s="232"/>
      <c r="F454" s="233"/>
      <c r="G454" s="138"/>
      <c r="H454" s="155"/>
      <c r="I454" s="155"/>
      <c r="J454" s="155"/>
      <c r="K454" s="155"/>
      <c r="L454" s="155"/>
      <c r="M454" s="160"/>
      <c r="N454" s="160"/>
      <c r="O454" s="160"/>
      <c r="P454" s="160"/>
      <c r="Q454" s="160"/>
      <c r="R454" s="167"/>
      <c r="S454" s="167"/>
      <c r="T454" s="167"/>
      <c r="U454" s="167"/>
      <c r="V454" s="167"/>
      <c r="W454" s="167"/>
      <c r="X454" s="167"/>
      <c r="Y454" s="167"/>
      <c r="Z454" s="167"/>
      <c r="AA454" s="167"/>
      <c r="AB454" s="167"/>
      <c r="AC454" s="167"/>
      <c r="AD454" s="167"/>
    </row>
    <row r="455" spans="1:30" x14ac:dyDescent="0.2">
      <c r="A455" s="231" t="s">
        <v>146</v>
      </c>
      <c r="B455" s="232"/>
      <c r="C455" s="232"/>
      <c r="D455" s="232"/>
      <c r="E455" s="232"/>
      <c r="F455" s="233"/>
      <c r="G455" s="138"/>
      <c r="H455" s="155"/>
      <c r="I455" s="155"/>
      <c r="J455" s="155"/>
      <c r="K455" s="155"/>
      <c r="L455" s="155"/>
      <c r="M455" s="160"/>
      <c r="N455" s="160"/>
      <c r="O455" s="160"/>
      <c r="P455" s="160"/>
      <c r="Q455" s="160"/>
      <c r="R455" s="167"/>
      <c r="S455" s="167"/>
      <c r="T455" s="167"/>
      <c r="U455" s="167"/>
      <c r="V455" s="167"/>
      <c r="W455" s="167"/>
      <c r="X455" s="167"/>
      <c r="Y455" s="167"/>
      <c r="Z455" s="167"/>
      <c r="AA455" s="167"/>
      <c r="AB455" s="167"/>
      <c r="AC455" s="167"/>
      <c r="AD455" s="167"/>
    </row>
    <row r="456" spans="1:30" x14ac:dyDescent="0.2">
      <c r="A456" s="231" t="s">
        <v>147</v>
      </c>
      <c r="B456" s="232"/>
      <c r="C456" s="232"/>
      <c r="D456" s="232"/>
      <c r="E456" s="232"/>
      <c r="F456" s="233"/>
      <c r="G456" s="138"/>
      <c r="H456" s="155"/>
      <c r="I456" s="155"/>
      <c r="J456" s="155"/>
      <c r="K456" s="155"/>
      <c r="L456" s="155"/>
      <c r="M456" s="160"/>
      <c r="N456" s="160"/>
      <c r="O456" s="160"/>
      <c r="P456" s="160"/>
      <c r="Q456" s="160"/>
      <c r="R456" s="167"/>
      <c r="S456" s="167"/>
      <c r="T456" s="167"/>
      <c r="U456" s="167"/>
      <c r="V456" s="167"/>
      <c r="W456" s="167"/>
      <c r="X456" s="167"/>
      <c r="Y456" s="167"/>
      <c r="Z456" s="167"/>
      <c r="AA456" s="167"/>
      <c r="AB456" s="167"/>
      <c r="AC456" s="167"/>
      <c r="AD456" s="167"/>
    </row>
    <row r="457" spans="1:30" x14ac:dyDescent="0.2">
      <c r="A457" s="231" t="s">
        <v>148</v>
      </c>
      <c r="B457" s="232"/>
      <c r="C457" s="232"/>
      <c r="D457" s="232"/>
      <c r="E457" s="232"/>
      <c r="F457" s="233"/>
      <c r="G457" s="138"/>
      <c r="H457" s="155"/>
      <c r="I457" s="155"/>
      <c r="J457" s="155"/>
      <c r="K457" s="155"/>
      <c r="L457" s="155"/>
      <c r="M457" s="160"/>
      <c r="N457" s="160"/>
      <c r="O457" s="160"/>
      <c r="P457" s="160"/>
      <c r="Q457" s="160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</row>
    <row r="458" spans="1:30" x14ac:dyDescent="0.2">
      <c r="A458" s="231" t="s">
        <v>149</v>
      </c>
      <c r="B458" s="232"/>
      <c r="C458" s="232"/>
      <c r="D458" s="232"/>
      <c r="E458" s="232"/>
      <c r="F458" s="233"/>
      <c r="G458" s="138"/>
      <c r="H458" s="155"/>
      <c r="I458" s="155"/>
      <c r="J458" s="155"/>
      <c r="K458" s="155"/>
      <c r="L458" s="155"/>
      <c r="M458" s="160"/>
      <c r="N458" s="160"/>
      <c r="O458" s="160"/>
      <c r="P458" s="160"/>
      <c r="Q458" s="160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</row>
    <row r="459" spans="1:30" x14ac:dyDescent="0.2">
      <c r="A459" s="231" t="s">
        <v>150</v>
      </c>
      <c r="B459" s="232"/>
      <c r="C459" s="232"/>
      <c r="D459" s="232"/>
      <c r="E459" s="232"/>
      <c r="F459" s="233"/>
      <c r="G459" s="138"/>
      <c r="H459" s="155"/>
      <c r="I459" s="155"/>
      <c r="J459" s="155"/>
      <c r="K459" s="155"/>
      <c r="L459" s="155"/>
      <c r="M459" s="160"/>
      <c r="N459" s="160"/>
      <c r="O459" s="160"/>
      <c r="P459" s="160"/>
      <c r="Q459" s="160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</row>
    <row r="460" spans="1:30" x14ac:dyDescent="0.2">
      <c r="A460" s="231" t="s">
        <v>151</v>
      </c>
      <c r="B460" s="232"/>
      <c r="C460" s="232"/>
      <c r="D460" s="232"/>
      <c r="E460" s="232"/>
      <c r="F460" s="233"/>
      <c r="G460" s="138"/>
      <c r="H460" s="155"/>
      <c r="I460" s="155"/>
      <c r="J460" s="155"/>
      <c r="K460" s="155"/>
      <c r="L460" s="155"/>
      <c r="M460" s="160"/>
      <c r="N460" s="160"/>
      <c r="O460" s="160"/>
      <c r="P460" s="160"/>
      <c r="Q460" s="160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</row>
    <row r="461" spans="1:30" x14ac:dyDescent="0.2">
      <c r="A461" s="231" t="s">
        <v>152</v>
      </c>
      <c r="B461" s="232"/>
      <c r="C461" s="232"/>
      <c r="D461" s="232"/>
      <c r="E461" s="232"/>
      <c r="F461" s="233"/>
      <c r="G461" s="138"/>
      <c r="H461" s="155"/>
      <c r="I461" s="155"/>
      <c r="J461" s="155"/>
      <c r="K461" s="155"/>
      <c r="L461" s="155"/>
      <c r="M461" s="160"/>
      <c r="N461" s="160"/>
      <c r="O461" s="160"/>
      <c r="P461" s="160"/>
      <c r="Q461" s="160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</row>
    <row r="462" spans="1:30" x14ac:dyDescent="0.2">
      <c r="A462" s="231" t="s">
        <v>153</v>
      </c>
      <c r="B462" s="232"/>
      <c r="C462" s="232"/>
      <c r="D462" s="232"/>
      <c r="E462" s="232"/>
      <c r="F462" s="233"/>
      <c r="G462" s="138"/>
      <c r="H462" s="155"/>
      <c r="I462" s="155"/>
      <c r="J462" s="155"/>
      <c r="K462" s="155"/>
      <c r="L462" s="155"/>
      <c r="M462" s="160"/>
      <c r="N462" s="160"/>
      <c r="O462" s="160"/>
      <c r="P462" s="160"/>
      <c r="Q462" s="160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</row>
    <row r="463" spans="1:30" x14ac:dyDescent="0.2">
      <c r="A463" s="231" t="s">
        <v>154</v>
      </c>
      <c r="B463" s="232"/>
      <c r="C463" s="232"/>
      <c r="D463" s="232"/>
      <c r="E463" s="232"/>
      <c r="F463" s="233"/>
      <c r="G463" s="138"/>
      <c r="H463" s="155"/>
      <c r="I463" s="155"/>
      <c r="J463" s="155"/>
      <c r="K463" s="155"/>
      <c r="L463" s="155"/>
      <c r="M463" s="160"/>
      <c r="N463" s="160"/>
      <c r="O463" s="160"/>
      <c r="P463" s="160"/>
      <c r="Q463" s="160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</row>
    <row r="464" spans="1:30" x14ac:dyDescent="0.2">
      <c r="A464" s="231" t="s">
        <v>155</v>
      </c>
      <c r="B464" s="232"/>
      <c r="C464" s="232"/>
      <c r="D464" s="232"/>
      <c r="E464" s="232"/>
      <c r="F464" s="233"/>
      <c r="G464" s="138"/>
      <c r="H464" s="155"/>
      <c r="I464" s="155"/>
      <c r="J464" s="155"/>
      <c r="K464" s="155"/>
      <c r="L464" s="155"/>
      <c r="M464" s="160"/>
      <c r="N464" s="160"/>
      <c r="O464" s="160"/>
      <c r="P464" s="160"/>
      <c r="Q464" s="160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</row>
    <row r="465" spans="1:30" x14ac:dyDescent="0.2">
      <c r="A465" s="231" t="s">
        <v>156</v>
      </c>
      <c r="B465" s="232"/>
      <c r="C465" s="232"/>
      <c r="D465" s="232"/>
      <c r="E465" s="232"/>
      <c r="F465" s="233"/>
      <c r="G465" s="138"/>
      <c r="H465" s="155"/>
      <c r="I465" s="155"/>
      <c r="J465" s="155"/>
      <c r="K465" s="155"/>
      <c r="L465" s="155"/>
      <c r="M465" s="160"/>
      <c r="N465" s="160"/>
      <c r="O465" s="160"/>
      <c r="P465" s="160"/>
      <c r="Q465" s="160"/>
      <c r="R465" s="167"/>
      <c r="S465" s="167"/>
      <c r="T465" s="167"/>
      <c r="U465" s="167"/>
      <c r="V465" s="167"/>
      <c r="W465" s="167"/>
      <c r="X465" s="167"/>
      <c r="Y465" s="167"/>
      <c r="Z465" s="167"/>
      <c r="AA465" s="167"/>
      <c r="AB465" s="167"/>
      <c r="AC465" s="167"/>
      <c r="AD465" s="167"/>
    </row>
    <row r="466" spans="1:30" x14ac:dyDescent="0.2">
      <c r="A466" s="231" t="s">
        <v>157</v>
      </c>
      <c r="B466" s="232"/>
      <c r="C466" s="232"/>
      <c r="D466" s="232"/>
      <c r="E466" s="232"/>
      <c r="F466" s="233"/>
      <c r="G466" s="138"/>
      <c r="H466" s="155"/>
      <c r="I466" s="155"/>
      <c r="J466" s="155"/>
      <c r="K466" s="155"/>
      <c r="L466" s="155"/>
      <c r="M466" s="160"/>
      <c r="N466" s="160"/>
      <c r="O466" s="160"/>
      <c r="P466" s="160"/>
      <c r="Q466" s="160"/>
      <c r="R466" s="167"/>
      <c r="S466" s="167"/>
      <c r="T466" s="167"/>
      <c r="U466" s="167"/>
      <c r="V466" s="167"/>
      <c r="W466" s="167"/>
      <c r="X466" s="167"/>
      <c r="Y466" s="167"/>
      <c r="Z466" s="167"/>
      <c r="AA466" s="167"/>
      <c r="AB466" s="167"/>
      <c r="AC466" s="167"/>
      <c r="AD466" s="167"/>
    </row>
    <row r="467" spans="1:30" x14ac:dyDescent="0.2">
      <c r="A467" s="231" t="s">
        <v>158</v>
      </c>
      <c r="B467" s="232"/>
      <c r="C467" s="232"/>
      <c r="D467" s="232"/>
      <c r="E467" s="232"/>
      <c r="F467" s="233"/>
      <c r="G467" s="138"/>
      <c r="H467" s="155"/>
      <c r="I467" s="155"/>
      <c r="J467" s="155"/>
      <c r="K467" s="155"/>
      <c r="L467" s="155"/>
      <c r="M467" s="160"/>
      <c r="N467" s="160"/>
      <c r="O467" s="160"/>
      <c r="P467" s="160"/>
      <c r="Q467" s="160"/>
      <c r="R467" s="167"/>
      <c r="S467" s="167"/>
      <c r="T467" s="167"/>
      <c r="U467" s="167"/>
      <c r="V467" s="167"/>
      <c r="W467" s="167"/>
      <c r="X467" s="167"/>
      <c r="Y467" s="167"/>
      <c r="Z467" s="167"/>
      <c r="AA467" s="167"/>
      <c r="AB467" s="167"/>
      <c r="AC467" s="167"/>
      <c r="AD467" s="167"/>
    </row>
    <row r="468" spans="1:30" x14ac:dyDescent="0.2">
      <c r="A468" s="231" t="s">
        <v>159</v>
      </c>
      <c r="B468" s="232"/>
      <c r="C468" s="232"/>
      <c r="D468" s="232"/>
      <c r="E468" s="232"/>
      <c r="F468" s="233"/>
      <c r="G468" s="138"/>
      <c r="H468" s="155"/>
      <c r="I468" s="155"/>
      <c r="J468" s="155"/>
      <c r="K468" s="155"/>
      <c r="L468" s="155"/>
      <c r="M468" s="160"/>
      <c r="N468" s="160"/>
      <c r="O468" s="160"/>
      <c r="P468" s="160"/>
      <c r="Q468" s="160"/>
      <c r="R468" s="167"/>
      <c r="S468" s="167"/>
      <c r="T468" s="167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</row>
    <row r="469" spans="1:30" ht="14.25" x14ac:dyDescent="0.2">
      <c r="A469" s="231" t="s">
        <v>160</v>
      </c>
      <c r="B469" s="232"/>
      <c r="C469" s="232"/>
      <c r="D469" s="232"/>
      <c r="E469" s="232"/>
      <c r="F469" s="233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167"/>
      <c r="S469" s="167"/>
      <c r="T469" s="167"/>
      <c r="U469" s="167"/>
      <c r="V469" s="167"/>
      <c r="W469" s="167"/>
      <c r="X469" s="167"/>
      <c r="Y469" s="167"/>
      <c r="Z469" s="167"/>
      <c r="AA469" s="167"/>
      <c r="AB469" s="167"/>
      <c r="AC469" s="167"/>
      <c r="AD469" s="167"/>
    </row>
    <row r="470" spans="1:30" ht="14.25" x14ac:dyDescent="0.2">
      <c r="A470" s="231" t="s">
        <v>161</v>
      </c>
      <c r="B470" s="232"/>
      <c r="C470" s="232"/>
      <c r="D470" s="232"/>
      <c r="E470" s="232"/>
      <c r="F470" s="233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167"/>
      <c r="S470" s="167"/>
      <c r="T470" s="167"/>
      <c r="U470" s="167"/>
      <c r="V470" s="167"/>
      <c r="W470" s="167"/>
      <c r="X470" s="167"/>
      <c r="Y470" s="167"/>
      <c r="Z470" s="167"/>
      <c r="AA470" s="167"/>
      <c r="AB470" s="167"/>
      <c r="AC470" s="167"/>
      <c r="AD470" s="167"/>
    </row>
    <row r="471" spans="1:30" ht="14.25" x14ac:dyDescent="0.2">
      <c r="A471" s="231" t="s">
        <v>162</v>
      </c>
      <c r="B471" s="232"/>
      <c r="C471" s="232"/>
      <c r="D471" s="232"/>
      <c r="E471" s="232"/>
      <c r="F471" s="233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167"/>
      <c r="S471" s="167"/>
      <c r="T471" s="167"/>
      <c r="U471" s="167"/>
      <c r="V471" s="167"/>
      <c r="W471" s="167"/>
      <c r="X471" s="167"/>
      <c r="Y471" s="167"/>
      <c r="Z471" s="167"/>
      <c r="AA471" s="167"/>
      <c r="AB471" s="167"/>
      <c r="AC471" s="167"/>
      <c r="AD471" s="167"/>
    </row>
    <row r="472" spans="1:30" ht="14.25" x14ac:dyDescent="0.2">
      <c r="A472" s="231" t="s">
        <v>163</v>
      </c>
      <c r="B472" s="232"/>
      <c r="C472" s="232"/>
      <c r="D472" s="232"/>
      <c r="E472" s="232"/>
      <c r="F472" s="233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167"/>
      <c r="S472" s="167"/>
      <c r="T472" s="167"/>
      <c r="U472" s="167"/>
      <c r="V472" s="167"/>
      <c r="W472" s="167"/>
      <c r="X472" s="167"/>
      <c r="Y472" s="167"/>
      <c r="Z472" s="167"/>
      <c r="AA472" s="167"/>
      <c r="AB472" s="167"/>
      <c r="AC472" s="167"/>
      <c r="AD472" s="167"/>
    </row>
    <row r="473" spans="1:30" ht="14.25" x14ac:dyDescent="0.2">
      <c r="A473" s="231" t="s">
        <v>164</v>
      </c>
      <c r="B473" s="232"/>
      <c r="C473" s="232"/>
      <c r="D473" s="232"/>
      <c r="E473" s="232"/>
      <c r="F473" s="233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167"/>
      <c r="S473" s="167"/>
      <c r="T473" s="167"/>
      <c r="U473" s="167"/>
      <c r="V473" s="167"/>
      <c r="W473" s="167"/>
      <c r="X473" s="167"/>
      <c r="Y473" s="167"/>
      <c r="Z473" s="167"/>
      <c r="AA473" s="167"/>
      <c r="AB473" s="167"/>
      <c r="AC473" s="167"/>
      <c r="AD473" s="167"/>
    </row>
    <row r="474" spans="1:30" ht="14.25" x14ac:dyDescent="0.2">
      <c r="A474" s="231" t="s">
        <v>165</v>
      </c>
      <c r="B474" s="232"/>
      <c r="C474" s="232"/>
      <c r="D474" s="232"/>
      <c r="E474" s="232"/>
      <c r="F474" s="233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167"/>
      <c r="S474" s="167"/>
      <c r="T474" s="167"/>
      <c r="U474" s="167"/>
      <c r="V474" s="167"/>
      <c r="W474" s="167"/>
      <c r="X474" s="167"/>
      <c r="Y474" s="167"/>
      <c r="Z474" s="167"/>
      <c r="AA474" s="167"/>
      <c r="AB474" s="167"/>
      <c r="AC474" s="167"/>
      <c r="AD474" s="167"/>
    </row>
    <row r="475" spans="1:30" ht="14.25" x14ac:dyDescent="0.2">
      <c r="A475" s="231" t="s">
        <v>166</v>
      </c>
      <c r="B475" s="232"/>
      <c r="C475" s="232"/>
      <c r="D475" s="232"/>
      <c r="E475" s="232"/>
      <c r="F475" s="233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167"/>
      <c r="S475" s="167"/>
      <c r="T475" s="167"/>
      <c r="U475" s="167"/>
      <c r="V475" s="167"/>
      <c r="W475" s="167"/>
      <c r="X475" s="167"/>
      <c r="Y475" s="167"/>
      <c r="Z475" s="167"/>
      <c r="AA475" s="167"/>
      <c r="AB475" s="167"/>
      <c r="AC475" s="167"/>
      <c r="AD475" s="167"/>
    </row>
    <row r="476" spans="1:30" ht="14.25" x14ac:dyDescent="0.2">
      <c r="A476" s="231" t="s">
        <v>167</v>
      </c>
      <c r="B476" s="232"/>
      <c r="C476" s="232"/>
      <c r="D476" s="232"/>
      <c r="E476" s="232"/>
      <c r="F476" s="233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167"/>
      <c r="S476" s="167"/>
      <c r="T476" s="167"/>
      <c r="U476" s="167"/>
      <c r="V476" s="167"/>
      <c r="W476" s="167"/>
      <c r="X476" s="167"/>
      <c r="Y476" s="167"/>
      <c r="Z476" s="167"/>
      <c r="AA476" s="167"/>
      <c r="AB476" s="167"/>
      <c r="AC476" s="167"/>
      <c r="AD476" s="167"/>
    </row>
    <row r="477" spans="1:30" ht="14.25" x14ac:dyDescent="0.2">
      <c r="A477" s="231" t="s">
        <v>168</v>
      </c>
      <c r="B477" s="232"/>
      <c r="C477" s="232"/>
      <c r="D477" s="232"/>
      <c r="E477" s="232"/>
      <c r="F477" s="233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167"/>
      <c r="S477" s="167"/>
      <c r="T477" s="167"/>
      <c r="U477" s="167"/>
      <c r="V477" s="167"/>
      <c r="W477" s="167"/>
      <c r="X477" s="167"/>
      <c r="Y477" s="167"/>
      <c r="Z477" s="167"/>
      <c r="AA477" s="167"/>
      <c r="AB477" s="167"/>
      <c r="AC477" s="167"/>
      <c r="AD477" s="167"/>
    </row>
    <row r="478" spans="1:30" ht="14.25" x14ac:dyDescent="0.2">
      <c r="A478" s="231" t="s">
        <v>169</v>
      </c>
      <c r="B478" s="232"/>
      <c r="C478" s="232"/>
      <c r="D478" s="232"/>
      <c r="E478" s="232"/>
      <c r="F478" s="233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167"/>
      <c r="S478" s="167"/>
      <c r="T478" s="167"/>
      <c r="U478" s="167"/>
      <c r="V478" s="167"/>
      <c r="W478" s="167"/>
      <c r="X478" s="167"/>
      <c r="Y478" s="167"/>
      <c r="Z478" s="167"/>
      <c r="AA478" s="167"/>
      <c r="AB478" s="167"/>
      <c r="AC478" s="167"/>
      <c r="AD478" s="167"/>
    </row>
    <row r="479" spans="1:30" ht="14.25" x14ac:dyDescent="0.2">
      <c r="A479" s="231" t="s">
        <v>170</v>
      </c>
      <c r="B479" s="232"/>
      <c r="C479" s="232"/>
      <c r="D479" s="232"/>
      <c r="E479" s="232"/>
      <c r="F479" s="233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167"/>
      <c r="S479" s="167"/>
      <c r="T479" s="167"/>
      <c r="U479" s="167"/>
      <c r="V479" s="167"/>
      <c r="W479" s="167"/>
      <c r="X479" s="167"/>
      <c r="Y479" s="167"/>
      <c r="Z479" s="167"/>
      <c r="AA479" s="167"/>
      <c r="AB479" s="167"/>
      <c r="AC479" s="167"/>
      <c r="AD479" s="167"/>
    </row>
    <row r="480" spans="1:30" ht="14.25" x14ac:dyDescent="0.2">
      <c r="A480" s="231" t="s">
        <v>171</v>
      </c>
      <c r="B480" s="232"/>
      <c r="C480" s="232"/>
      <c r="D480" s="232"/>
      <c r="E480" s="232"/>
      <c r="F480" s="233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167"/>
      <c r="S480" s="167"/>
      <c r="T480" s="167"/>
      <c r="U480" s="167"/>
      <c r="V480" s="167"/>
      <c r="W480" s="167"/>
      <c r="X480" s="167"/>
      <c r="Y480" s="167"/>
      <c r="Z480" s="167"/>
      <c r="AA480" s="167"/>
      <c r="AB480" s="167"/>
      <c r="AC480" s="167"/>
      <c r="AD480" s="167"/>
    </row>
    <row r="481" spans="1:30" ht="14.25" x14ac:dyDescent="0.2">
      <c r="A481" s="231" t="s">
        <v>172</v>
      </c>
      <c r="B481" s="232"/>
      <c r="C481" s="232"/>
      <c r="D481" s="232"/>
      <c r="E481" s="232"/>
      <c r="F481" s="233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167"/>
      <c r="S481" s="167"/>
      <c r="T481" s="167"/>
      <c r="U481" s="167"/>
      <c r="V481" s="167"/>
      <c r="W481" s="167"/>
      <c r="X481" s="167"/>
      <c r="Y481" s="167"/>
      <c r="Z481" s="167"/>
      <c r="AA481" s="167"/>
      <c r="AB481" s="167"/>
      <c r="AC481" s="167"/>
      <c r="AD481" s="167"/>
    </row>
    <row r="482" spans="1:30" ht="14.25" x14ac:dyDescent="0.2">
      <c r="A482" s="231" t="s">
        <v>173</v>
      </c>
      <c r="B482" s="232"/>
      <c r="C482" s="232"/>
      <c r="D482" s="232"/>
      <c r="E482" s="232"/>
      <c r="F482" s="233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167"/>
      <c r="S482" s="167"/>
      <c r="T482" s="167"/>
      <c r="U482" s="167"/>
      <c r="V482" s="167"/>
      <c r="W482" s="167"/>
      <c r="X482" s="167"/>
      <c r="Y482" s="167"/>
      <c r="Z482" s="167"/>
      <c r="AA482" s="167"/>
      <c r="AB482" s="167"/>
      <c r="AC482" s="167"/>
      <c r="AD482" s="167"/>
    </row>
    <row r="483" spans="1:30" ht="14.25" x14ac:dyDescent="0.2">
      <c r="A483" s="231" t="s">
        <v>174</v>
      </c>
      <c r="B483" s="232"/>
      <c r="C483" s="232"/>
      <c r="D483" s="232"/>
      <c r="E483" s="232"/>
      <c r="F483" s="233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167"/>
      <c r="S483" s="167"/>
      <c r="T483" s="167"/>
      <c r="U483" s="167"/>
      <c r="V483" s="167"/>
      <c r="W483" s="167"/>
      <c r="X483" s="167"/>
      <c r="Y483" s="167"/>
      <c r="Z483" s="167"/>
      <c r="AA483" s="167"/>
      <c r="AB483" s="167"/>
      <c r="AC483" s="167"/>
      <c r="AD483" s="167"/>
    </row>
    <row r="484" spans="1:30" ht="14.25" x14ac:dyDescent="0.2">
      <c r="A484" s="231" t="s">
        <v>175</v>
      </c>
      <c r="B484" s="232"/>
      <c r="C484" s="232"/>
      <c r="D484" s="232"/>
      <c r="E484" s="232"/>
      <c r="F484" s="233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167"/>
      <c r="S484" s="167"/>
      <c r="T484" s="167"/>
      <c r="U484" s="167"/>
      <c r="V484" s="167"/>
      <c r="W484" s="167"/>
      <c r="X484" s="167"/>
      <c r="Y484" s="167"/>
      <c r="Z484" s="167"/>
      <c r="AA484" s="167"/>
      <c r="AB484" s="167"/>
      <c r="AC484" s="167"/>
      <c r="AD484" s="167"/>
    </row>
    <row r="485" spans="1:30" ht="14.25" x14ac:dyDescent="0.2">
      <c r="A485" s="231" t="s">
        <v>176</v>
      </c>
      <c r="B485" s="232"/>
      <c r="C485" s="232"/>
      <c r="D485" s="232"/>
      <c r="E485" s="232"/>
      <c r="F485" s="233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167"/>
      <c r="S485" s="167"/>
      <c r="T485" s="167"/>
      <c r="U485" s="167"/>
      <c r="V485" s="167"/>
      <c r="W485" s="167"/>
      <c r="X485" s="167"/>
      <c r="Y485" s="167"/>
      <c r="Z485" s="167"/>
      <c r="AA485" s="167"/>
      <c r="AB485" s="167"/>
      <c r="AC485" s="167"/>
      <c r="AD485" s="167"/>
    </row>
    <row r="486" spans="1:30" ht="14.25" x14ac:dyDescent="0.2">
      <c r="A486" s="231" t="s">
        <v>177</v>
      </c>
      <c r="B486" s="232"/>
      <c r="C486" s="232"/>
      <c r="D486" s="232"/>
      <c r="E486" s="232"/>
      <c r="F486" s="233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167"/>
      <c r="S486" s="167"/>
      <c r="T486" s="167"/>
      <c r="U486" s="167"/>
      <c r="V486" s="167"/>
      <c r="W486" s="167"/>
      <c r="X486" s="167"/>
      <c r="Y486" s="167"/>
      <c r="Z486" s="167"/>
      <c r="AA486" s="167"/>
      <c r="AB486" s="167"/>
      <c r="AC486" s="167"/>
      <c r="AD486" s="167"/>
    </row>
    <row r="487" spans="1:30" ht="14.25" x14ac:dyDescent="0.2">
      <c r="A487" s="231" t="s">
        <v>178</v>
      </c>
      <c r="B487" s="232"/>
      <c r="C487" s="232"/>
      <c r="D487" s="232"/>
      <c r="E487" s="232"/>
      <c r="F487" s="233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167"/>
      <c r="S487" s="167"/>
      <c r="T487" s="167"/>
      <c r="U487" s="167"/>
      <c r="V487" s="167"/>
      <c r="W487" s="167"/>
      <c r="X487" s="167"/>
      <c r="Y487" s="167"/>
      <c r="Z487" s="167"/>
      <c r="AA487" s="167"/>
      <c r="AB487" s="167"/>
      <c r="AC487" s="167"/>
      <c r="AD487" s="167"/>
    </row>
    <row r="488" spans="1:30" ht="14.25" x14ac:dyDescent="0.2">
      <c r="A488" s="231" t="s">
        <v>179</v>
      </c>
      <c r="B488" s="232"/>
      <c r="C488" s="232"/>
      <c r="D488" s="232"/>
      <c r="E488" s="232"/>
      <c r="F488" s="233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167"/>
      <c r="S488" s="167"/>
      <c r="T488" s="167"/>
      <c r="U488" s="167"/>
      <c r="V488" s="167"/>
      <c r="W488" s="167"/>
      <c r="X488" s="167"/>
      <c r="Y488" s="167"/>
      <c r="Z488" s="167"/>
      <c r="AA488" s="167"/>
      <c r="AB488" s="167"/>
      <c r="AC488" s="167"/>
      <c r="AD488" s="167"/>
    </row>
    <row r="489" spans="1:30" ht="14.25" x14ac:dyDescent="0.2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</row>
    <row r="490" spans="1:30" ht="14.25" x14ac:dyDescent="0.2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</row>
    <row r="491" spans="1:30" ht="14.25" x14ac:dyDescent="0.2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</row>
    <row r="492" spans="1:30" ht="14.25" x14ac:dyDescent="0.2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</row>
    <row r="493" spans="1:30" ht="14.25" x14ac:dyDescent="0.2"/>
    <row r="494" spans="1:30" ht="14.25" x14ac:dyDescent="0.2"/>
    <row r="495" spans="1:30" ht="14.25" x14ac:dyDescent="0.2"/>
    <row r="496" spans="1:30" ht="14.25" x14ac:dyDescent="0.2"/>
    <row r="497" ht="14.25" x14ac:dyDescent="0.2"/>
    <row r="498" ht="14.25" x14ac:dyDescent="0.2"/>
    <row r="499" ht="14.25" x14ac:dyDescent="0.2"/>
    <row r="500" ht="14.25" x14ac:dyDescent="0.2"/>
    <row r="501" ht="14.25" x14ac:dyDescent="0.2"/>
    <row r="502" ht="14.25" x14ac:dyDescent="0.2"/>
    <row r="503" ht="14.25" x14ac:dyDescent="0.2"/>
    <row r="504" ht="14.25" x14ac:dyDescent="0.2"/>
    <row r="505" ht="14.25" x14ac:dyDescent="0.2"/>
    <row r="506" ht="14.25" x14ac:dyDescent="0.2"/>
    <row r="507" ht="14.25" x14ac:dyDescent="0.2"/>
    <row r="508" ht="14.25" x14ac:dyDescent="0.2"/>
    <row r="509" ht="14.25" x14ac:dyDescent="0.2"/>
    <row r="510" ht="14.25" x14ac:dyDescent="0.2"/>
    <row r="511" ht="14.25" x14ac:dyDescent="0.2"/>
    <row r="512" ht="14.25" x14ac:dyDescent="0.2"/>
    <row r="513" ht="14.25" x14ac:dyDescent="0.2"/>
    <row r="514" ht="14.25" x14ac:dyDescent="0.2"/>
    <row r="515" ht="14.25" x14ac:dyDescent="0.2"/>
    <row r="516" ht="14.25" x14ac:dyDescent="0.2"/>
    <row r="517" ht="14.25" x14ac:dyDescent="0.2"/>
    <row r="518" ht="14.25" x14ac:dyDescent="0.2"/>
    <row r="519" ht="14.25" x14ac:dyDescent="0.2"/>
    <row r="520" ht="14.25" x14ac:dyDescent="0.2"/>
    <row r="521" ht="14.25" x14ac:dyDescent="0.2"/>
    <row r="522" ht="14.25" x14ac:dyDescent="0.2"/>
    <row r="523" ht="14.25" x14ac:dyDescent="0.2"/>
    <row r="524" ht="14.25" x14ac:dyDescent="0.2"/>
    <row r="525" ht="14.25" x14ac:dyDescent="0.2"/>
    <row r="526" ht="14.25" x14ac:dyDescent="0.2"/>
    <row r="527" ht="14.25" x14ac:dyDescent="0.2"/>
    <row r="528" ht="14.25" x14ac:dyDescent="0.2"/>
    <row r="529" ht="14.25" x14ac:dyDescent="0.2"/>
    <row r="530" ht="14.25" x14ac:dyDescent="0.2"/>
    <row r="531" ht="14.25" x14ac:dyDescent="0.2"/>
    <row r="532" ht="14.25" x14ac:dyDescent="0.2"/>
    <row r="533" ht="14.25" x14ac:dyDescent="0.2"/>
    <row r="534" ht="14.25" x14ac:dyDescent="0.2"/>
    <row r="535" ht="14.25" x14ac:dyDescent="0.2"/>
    <row r="536" ht="14.25" x14ac:dyDescent="0.2"/>
    <row r="537" ht="14.25" x14ac:dyDescent="0.2"/>
    <row r="538" ht="14.25" x14ac:dyDescent="0.2"/>
    <row r="539" ht="14.25" x14ac:dyDescent="0.2"/>
    <row r="540" ht="14.25" x14ac:dyDescent="0.2"/>
    <row r="541" ht="14.25" x14ac:dyDescent="0.2"/>
    <row r="542" ht="14.25" x14ac:dyDescent="0.2"/>
    <row r="543" ht="14.25" x14ac:dyDescent="0.2"/>
    <row r="544" ht="14.25" x14ac:dyDescent="0.2"/>
    <row r="545" ht="14.25" x14ac:dyDescent="0.2"/>
    <row r="546" ht="14.25" x14ac:dyDescent="0.2"/>
    <row r="547" ht="14.25" x14ac:dyDescent="0.2"/>
    <row r="548" ht="14.25" x14ac:dyDescent="0.2"/>
    <row r="549" ht="14.25" x14ac:dyDescent="0.2"/>
    <row r="550" ht="14.25" x14ac:dyDescent="0.2"/>
    <row r="551" ht="14.25" x14ac:dyDescent="0.2"/>
    <row r="552" ht="14.25" x14ac:dyDescent="0.2"/>
    <row r="553" ht="14.25" x14ac:dyDescent="0.2"/>
    <row r="554" ht="14.25" x14ac:dyDescent="0.2"/>
    <row r="555" ht="14.25" x14ac:dyDescent="0.2"/>
    <row r="556" ht="14.25" x14ac:dyDescent="0.2"/>
    <row r="557" ht="14.25" x14ac:dyDescent="0.2"/>
    <row r="558" ht="14.25" x14ac:dyDescent="0.2"/>
    <row r="559" ht="14.25" x14ac:dyDescent="0.2"/>
    <row r="560" ht="14.25" x14ac:dyDescent="0.2"/>
    <row r="561" ht="14.25" x14ac:dyDescent="0.2"/>
    <row r="562" ht="14.25" x14ac:dyDescent="0.2"/>
    <row r="563" ht="14.25" x14ac:dyDescent="0.2"/>
    <row r="564" ht="14.25" x14ac:dyDescent="0.2"/>
    <row r="565" ht="14.25" x14ac:dyDescent="0.2"/>
    <row r="566" ht="14.25" x14ac:dyDescent="0.2"/>
    <row r="567" ht="14.25" x14ac:dyDescent="0.2"/>
    <row r="568" ht="14.25" x14ac:dyDescent="0.2"/>
    <row r="569" ht="14.25" x14ac:dyDescent="0.2"/>
    <row r="570" ht="14.25" x14ac:dyDescent="0.2"/>
    <row r="571" ht="14.25" x14ac:dyDescent="0.2"/>
    <row r="572" ht="14.25" x14ac:dyDescent="0.2"/>
    <row r="573" ht="14.25" x14ac:dyDescent="0.2"/>
    <row r="574" ht="14.25" x14ac:dyDescent="0.2"/>
    <row r="575" ht="14.25" x14ac:dyDescent="0.2"/>
    <row r="576" ht="14.25" x14ac:dyDescent="0.2"/>
    <row r="577" ht="14.25" x14ac:dyDescent="0.2"/>
    <row r="578" ht="14.25" x14ac:dyDescent="0.2"/>
    <row r="579" ht="14.25" x14ac:dyDescent="0.2"/>
    <row r="580" ht="14.25" x14ac:dyDescent="0.2"/>
    <row r="581" ht="14.25" x14ac:dyDescent="0.2"/>
    <row r="582" ht="14.25" x14ac:dyDescent="0.2"/>
    <row r="583" ht="14.25" x14ac:dyDescent="0.2"/>
    <row r="584" ht="14.25" x14ac:dyDescent="0.2"/>
    <row r="585" ht="14.25" x14ac:dyDescent="0.2"/>
    <row r="586" ht="14.25" x14ac:dyDescent="0.2"/>
    <row r="587" ht="14.25" x14ac:dyDescent="0.2"/>
    <row r="588" ht="14.25" x14ac:dyDescent="0.2"/>
    <row r="589" ht="14.25" x14ac:dyDescent="0.2"/>
    <row r="590" ht="14.25" x14ac:dyDescent="0.2"/>
    <row r="591" ht="14.25" x14ac:dyDescent="0.2"/>
    <row r="592" ht="14.25" x14ac:dyDescent="0.2"/>
    <row r="593" ht="14.25" x14ac:dyDescent="0.2"/>
    <row r="594" ht="14.25" x14ac:dyDescent="0.2"/>
    <row r="595" ht="14.25" x14ac:dyDescent="0.2"/>
    <row r="596" ht="14.25" x14ac:dyDescent="0.2"/>
    <row r="597" ht="14.25" x14ac:dyDescent="0.2"/>
    <row r="598" ht="14.25" x14ac:dyDescent="0.2"/>
    <row r="599" ht="14.25" x14ac:dyDescent="0.2"/>
    <row r="600" ht="14.25" x14ac:dyDescent="0.2"/>
    <row r="601" ht="14.25" x14ac:dyDescent="0.2"/>
    <row r="602" ht="14.25" x14ac:dyDescent="0.2"/>
    <row r="603" ht="14.25" x14ac:dyDescent="0.2"/>
    <row r="604" ht="14.25" x14ac:dyDescent="0.2"/>
    <row r="605" ht="14.25" x14ac:dyDescent="0.2"/>
    <row r="606" ht="14.25" x14ac:dyDescent="0.2"/>
    <row r="607" ht="14.25" x14ac:dyDescent="0.2"/>
    <row r="608" ht="14.25" x14ac:dyDescent="0.2"/>
    <row r="609" ht="14.25" x14ac:dyDescent="0.2"/>
    <row r="610" ht="14.25" x14ac:dyDescent="0.2"/>
    <row r="611" ht="14.25" x14ac:dyDescent="0.2"/>
    <row r="612" ht="14.25" x14ac:dyDescent="0.2"/>
    <row r="613" ht="14.25" x14ac:dyDescent="0.2"/>
    <row r="614" ht="14.25" x14ac:dyDescent="0.2"/>
    <row r="615" ht="14.25" x14ac:dyDescent="0.2"/>
    <row r="616" ht="14.25" x14ac:dyDescent="0.2"/>
    <row r="617" ht="14.25" x14ac:dyDescent="0.2"/>
    <row r="618" ht="14.25" x14ac:dyDescent="0.2"/>
    <row r="619" ht="14.25" x14ac:dyDescent="0.2"/>
    <row r="620" ht="14.25" x14ac:dyDescent="0.2"/>
    <row r="621" ht="14.25" x14ac:dyDescent="0.2"/>
    <row r="622" ht="14.25" x14ac:dyDescent="0.2"/>
    <row r="623" ht="14.25" x14ac:dyDescent="0.2"/>
    <row r="624" ht="14.25" x14ac:dyDescent="0.2"/>
    <row r="625" ht="14.25" x14ac:dyDescent="0.2"/>
    <row r="626" ht="14.25" x14ac:dyDescent="0.2"/>
    <row r="627" ht="14.25" x14ac:dyDescent="0.2"/>
    <row r="628" ht="14.25" x14ac:dyDescent="0.2"/>
    <row r="629" ht="14.25" x14ac:dyDescent="0.2"/>
    <row r="630" ht="14.25" x14ac:dyDescent="0.2"/>
    <row r="631" ht="14.25" x14ac:dyDescent="0.2"/>
    <row r="632" ht="14.25" x14ac:dyDescent="0.2"/>
    <row r="633" ht="14.25" x14ac:dyDescent="0.2"/>
    <row r="634" ht="14.25" x14ac:dyDescent="0.2"/>
    <row r="635" ht="14.25" x14ac:dyDescent="0.2"/>
    <row r="636" ht="14.25" x14ac:dyDescent="0.2"/>
    <row r="637" ht="14.25" x14ac:dyDescent="0.2"/>
    <row r="638" ht="14.25" x14ac:dyDescent="0.2"/>
    <row r="639" ht="14.25" x14ac:dyDescent="0.2"/>
    <row r="640" ht="14.25" x14ac:dyDescent="0.2"/>
    <row r="641" ht="14.25" x14ac:dyDescent="0.2"/>
    <row r="642" ht="14.25" x14ac:dyDescent="0.2"/>
    <row r="643" ht="14.25" x14ac:dyDescent="0.2"/>
    <row r="644" ht="14.25" x14ac:dyDescent="0.2"/>
    <row r="645" ht="14.25" x14ac:dyDescent="0.2"/>
    <row r="646" ht="14.25" x14ac:dyDescent="0.2"/>
    <row r="647" ht="14.25" x14ac:dyDescent="0.2"/>
    <row r="648" ht="14.25" x14ac:dyDescent="0.2"/>
    <row r="649" ht="14.25" x14ac:dyDescent="0.2"/>
    <row r="650" ht="14.25" x14ac:dyDescent="0.2"/>
    <row r="651" ht="14.25" x14ac:dyDescent="0.2"/>
    <row r="652" ht="14.25" x14ac:dyDescent="0.2"/>
    <row r="653" ht="14.25" x14ac:dyDescent="0.2"/>
    <row r="654" ht="14.25" x14ac:dyDescent="0.2"/>
    <row r="655" ht="14.25" x14ac:dyDescent="0.2"/>
    <row r="656" ht="14.25" x14ac:dyDescent="0.2"/>
    <row r="657" ht="14.25" x14ac:dyDescent="0.2"/>
    <row r="658" ht="14.25" x14ac:dyDescent="0.2"/>
    <row r="659" ht="14.25" x14ac:dyDescent="0.2"/>
    <row r="660" ht="14.25" x14ac:dyDescent="0.2"/>
    <row r="661" ht="14.25" x14ac:dyDescent="0.2"/>
    <row r="662" ht="14.25" x14ac:dyDescent="0.2"/>
    <row r="663" ht="14.25" x14ac:dyDescent="0.2"/>
    <row r="664" ht="14.25" x14ac:dyDescent="0.2"/>
    <row r="665" ht="14.25" x14ac:dyDescent="0.2"/>
    <row r="666" ht="14.25" x14ac:dyDescent="0.2"/>
    <row r="667" ht="14.25" x14ac:dyDescent="0.2"/>
    <row r="668" ht="14.25" x14ac:dyDescent="0.2"/>
    <row r="669" ht="14.25" x14ac:dyDescent="0.2"/>
    <row r="670" ht="14.25" x14ac:dyDescent="0.2"/>
    <row r="671" ht="14.25" x14ac:dyDescent="0.2"/>
    <row r="672" ht="14.25" x14ac:dyDescent="0.2"/>
    <row r="673" ht="14.25" x14ac:dyDescent="0.2"/>
    <row r="674" ht="14.25" x14ac:dyDescent="0.2"/>
    <row r="675" ht="14.25" x14ac:dyDescent="0.2"/>
    <row r="676" ht="14.25" x14ac:dyDescent="0.2"/>
    <row r="677" ht="14.25" x14ac:dyDescent="0.2"/>
    <row r="678" ht="14.25" x14ac:dyDescent="0.2"/>
    <row r="679" ht="14.25" x14ac:dyDescent="0.2"/>
    <row r="680" ht="14.25" x14ac:dyDescent="0.2"/>
    <row r="681" ht="14.25" x14ac:dyDescent="0.2"/>
    <row r="682" ht="14.25" x14ac:dyDescent="0.2"/>
    <row r="683" ht="14.25" x14ac:dyDescent="0.2"/>
    <row r="684" ht="14.25" x14ac:dyDescent="0.2"/>
    <row r="685" ht="14.25" x14ac:dyDescent="0.2"/>
    <row r="686" ht="14.25" x14ac:dyDescent="0.2"/>
    <row r="687" ht="14.25" x14ac:dyDescent="0.2"/>
    <row r="688" ht="14.25" x14ac:dyDescent="0.2"/>
    <row r="689" ht="14.25" x14ac:dyDescent="0.2"/>
    <row r="690" ht="14.25" x14ac:dyDescent="0.2"/>
    <row r="691" ht="14.25" x14ac:dyDescent="0.2"/>
    <row r="692" ht="14.25" x14ac:dyDescent="0.2"/>
    <row r="693" ht="14.25" x14ac:dyDescent="0.2"/>
    <row r="694" ht="14.25" x14ac:dyDescent="0.2"/>
    <row r="695" ht="14.25" x14ac:dyDescent="0.2"/>
    <row r="696" ht="14.25" x14ac:dyDescent="0.2"/>
    <row r="697" ht="14.25" x14ac:dyDescent="0.2"/>
    <row r="698" ht="14.25" x14ac:dyDescent="0.2"/>
    <row r="699" ht="14.25" x14ac:dyDescent="0.2"/>
    <row r="700" ht="14.25" x14ac:dyDescent="0.2"/>
    <row r="701" ht="14.25" x14ac:dyDescent="0.2"/>
    <row r="702" ht="14.25" x14ac:dyDescent="0.2"/>
    <row r="703" ht="14.25" x14ac:dyDescent="0.2"/>
    <row r="704" ht="14.25" x14ac:dyDescent="0.2"/>
    <row r="705" ht="14.25" x14ac:dyDescent="0.2"/>
    <row r="706" ht="14.25" x14ac:dyDescent="0.2"/>
    <row r="707" ht="14.25" x14ac:dyDescent="0.2"/>
    <row r="708" ht="14.25" x14ac:dyDescent="0.2"/>
    <row r="709" ht="14.25" x14ac:dyDescent="0.2"/>
    <row r="710" ht="14.25" x14ac:dyDescent="0.2"/>
    <row r="711" ht="14.25" x14ac:dyDescent="0.2"/>
    <row r="712" ht="14.25" x14ac:dyDescent="0.2"/>
    <row r="713" ht="14.25" x14ac:dyDescent="0.2"/>
    <row r="714" ht="14.25" x14ac:dyDescent="0.2"/>
    <row r="715" ht="14.25" x14ac:dyDescent="0.2"/>
    <row r="716" ht="14.25" x14ac:dyDescent="0.2"/>
    <row r="717" ht="14.25" x14ac:dyDescent="0.2"/>
    <row r="718" ht="14.25" x14ac:dyDescent="0.2"/>
    <row r="719" ht="14.25" x14ac:dyDescent="0.2"/>
    <row r="720" ht="14.25" x14ac:dyDescent="0.2"/>
    <row r="721" ht="14.25" x14ac:dyDescent="0.2"/>
    <row r="722" ht="14.25" x14ac:dyDescent="0.2"/>
    <row r="723" ht="14.25" x14ac:dyDescent="0.2"/>
    <row r="724" ht="14.25" x14ac:dyDescent="0.2"/>
    <row r="725" ht="14.25" x14ac:dyDescent="0.2"/>
    <row r="726" ht="14.25" x14ac:dyDescent="0.2"/>
    <row r="727" ht="14.25" x14ac:dyDescent="0.2"/>
    <row r="728" ht="14.25" x14ac:dyDescent="0.2"/>
    <row r="729" ht="14.25" x14ac:dyDescent="0.2"/>
    <row r="730" ht="14.25" x14ac:dyDescent="0.2"/>
    <row r="731" ht="14.25" x14ac:dyDescent="0.2"/>
    <row r="732" ht="14.25" x14ac:dyDescent="0.2"/>
    <row r="733" ht="14.25" x14ac:dyDescent="0.2"/>
    <row r="734" ht="14.25" x14ac:dyDescent="0.2"/>
    <row r="735" ht="14.25" x14ac:dyDescent="0.2"/>
    <row r="736" ht="14.25" x14ac:dyDescent="0.2"/>
    <row r="737" ht="14.25" x14ac:dyDescent="0.2"/>
    <row r="738" ht="14.25" x14ac:dyDescent="0.2"/>
    <row r="739" ht="14.25" x14ac:dyDescent="0.2"/>
    <row r="740" ht="14.25" x14ac:dyDescent="0.2"/>
    <row r="741" ht="14.25" x14ac:dyDescent="0.2"/>
    <row r="742" ht="14.25" x14ac:dyDescent="0.2"/>
    <row r="743" ht="14.25" x14ac:dyDescent="0.2"/>
    <row r="744" ht="14.25" x14ac:dyDescent="0.2"/>
    <row r="745" ht="14.25" x14ac:dyDescent="0.2"/>
    <row r="746" ht="14.25" x14ac:dyDescent="0.2"/>
    <row r="747" ht="14.25" x14ac:dyDescent="0.2"/>
    <row r="748" ht="14.25" x14ac:dyDescent="0.2"/>
    <row r="749" ht="14.25" x14ac:dyDescent="0.2"/>
    <row r="750" ht="14.25" x14ac:dyDescent="0.2"/>
    <row r="751" ht="14.25" x14ac:dyDescent="0.2"/>
    <row r="752" ht="14.25" x14ac:dyDescent="0.2"/>
    <row r="753" ht="14.25" x14ac:dyDescent="0.2"/>
    <row r="754" ht="14.25" x14ac:dyDescent="0.2"/>
    <row r="755" ht="14.25" x14ac:dyDescent="0.2"/>
    <row r="756" ht="14.25" x14ac:dyDescent="0.2"/>
    <row r="757" ht="14.25" x14ac:dyDescent="0.2"/>
    <row r="758" ht="14.25" x14ac:dyDescent="0.2"/>
    <row r="759" ht="14.25" x14ac:dyDescent="0.2"/>
    <row r="760" ht="14.25" x14ac:dyDescent="0.2"/>
    <row r="761" ht="14.25" x14ac:dyDescent="0.2"/>
    <row r="762" ht="14.25" x14ac:dyDescent="0.2"/>
    <row r="763" ht="14.25" x14ac:dyDescent="0.2"/>
    <row r="764" ht="14.25" x14ac:dyDescent="0.2"/>
    <row r="765" ht="14.25" x14ac:dyDescent="0.2"/>
    <row r="766" ht="14.25" x14ac:dyDescent="0.2"/>
    <row r="767" ht="14.25" x14ac:dyDescent="0.2"/>
    <row r="768" ht="14.25" x14ac:dyDescent="0.2"/>
    <row r="769" ht="14.25" x14ac:dyDescent="0.2"/>
    <row r="770" ht="14.25" x14ac:dyDescent="0.2"/>
    <row r="771" ht="14.25" x14ac:dyDescent="0.2"/>
    <row r="772" ht="14.25" x14ac:dyDescent="0.2"/>
    <row r="773" ht="14.25" x14ac:dyDescent="0.2"/>
    <row r="774" ht="14.25" x14ac:dyDescent="0.2"/>
    <row r="775" ht="14.25" x14ac:dyDescent="0.2"/>
    <row r="776" ht="14.25" x14ac:dyDescent="0.2"/>
    <row r="777" ht="14.25" x14ac:dyDescent="0.2"/>
    <row r="778" ht="14.25" x14ac:dyDescent="0.2"/>
    <row r="779" ht="14.25" x14ac:dyDescent="0.2"/>
    <row r="780" ht="14.25" x14ac:dyDescent="0.2"/>
    <row r="781" ht="14.25" x14ac:dyDescent="0.2"/>
    <row r="782" ht="14.25" x14ac:dyDescent="0.2"/>
    <row r="783" ht="14.25" x14ac:dyDescent="0.2"/>
    <row r="784" ht="14.25" x14ac:dyDescent="0.2"/>
    <row r="785" ht="14.25" x14ac:dyDescent="0.2"/>
    <row r="786" ht="14.25" x14ac:dyDescent="0.2"/>
    <row r="787" ht="14.25" x14ac:dyDescent="0.2"/>
    <row r="788" ht="14.25" x14ac:dyDescent="0.2"/>
    <row r="789" ht="14.25" x14ac:dyDescent="0.2"/>
    <row r="790" ht="14.25" x14ac:dyDescent="0.2"/>
    <row r="791" ht="14.25" x14ac:dyDescent="0.2"/>
    <row r="792" ht="14.25" x14ac:dyDescent="0.2"/>
    <row r="793" ht="14.25" x14ac:dyDescent="0.2"/>
    <row r="794" ht="14.25" x14ac:dyDescent="0.2"/>
    <row r="795" ht="14.25" x14ac:dyDescent="0.2"/>
    <row r="796" ht="14.25" x14ac:dyDescent="0.2"/>
    <row r="797" ht="14.25" x14ac:dyDescent="0.2"/>
    <row r="798" ht="14.25" x14ac:dyDescent="0.2"/>
    <row r="799" ht="14.25" x14ac:dyDescent="0.2"/>
    <row r="800" ht="14.25" x14ac:dyDescent="0.2"/>
    <row r="801" ht="14.25" x14ac:dyDescent="0.2"/>
    <row r="802" ht="14.25" x14ac:dyDescent="0.2"/>
    <row r="803" ht="14.25" x14ac:dyDescent="0.2"/>
    <row r="804" ht="14.25" x14ac:dyDescent="0.2"/>
    <row r="805" ht="14.25" x14ac:dyDescent="0.2"/>
    <row r="806" ht="14.25" x14ac:dyDescent="0.2"/>
    <row r="807" ht="14.25" x14ac:dyDescent="0.2"/>
    <row r="808" ht="14.25" x14ac:dyDescent="0.2"/>
    <row r="809" ht="14.25" x14ac:dyDescent="0.2"/>
    <row r="810" ht="14.25" x14ac:dyDescent="0.2"/>
    <row r="811" ht="14.25" x14ac:dyDescent="0.2"/>
    <row r="812" ht="14.25" x14ac:dyDescent="0.2"/>
    <row r="813" ht="14.25" x14ac:dyDescent="0.2"/>
    <row r="814" ht="14.25" x14ac:dyDescent="0.2"/>
    <row r="815" ht="14.25" x14ac:dyDescent="0.2"/>
    <row r="816" ht="14.25" x14ac:dyDescent="0.2"/>
    <row r="817" ht="14.25" x14ac:dyDescent="0.2"/>
    <row r="818" ht="14.25" x14ac:dyDescent="0.2"/>
    <row r="819" ht="14.25" x14ac:dyDescent="0.2"/>
    <row r="820" ht="14.25" x14ac:dyDescent="0.2"/>
    <row r="821" ht="14.25" x14ac:dyDescent="0.2"/>
    <row r="822" ht="14.25" x14ac:dyDescent="0.2"/>
    <row r="823" ht="14.25" x14ac:dyDescent="0.2"/>
    <row r="824" ht="14.25" x14ac:dyDescent="0.2"/>
    <row r="825" ht="14.25" x14ac:dyDescent="0.2"/>
    <row r="826" ht="14.25" x14ac:dyDescent="0.2"/>
    <row r="827" ht="14.25" x14ac:dyDescent="0.2"/>
    <row r="828" ht="14.25" x14ac:dyDescent="0.2"/>
    <row r="829" ht="14.25" x14ac:dyDescent="0.2"/>
    <row r="830" ht="14.25" x14ac:dyDescent="0.2"/>
    <row r="831" ht="14.25" x14ac:dyDescent="0.2"/>
    <row r="832" ht="14.25" x14ac:dyDescent="0.2"/>
    <row r="833" ht="14.25" x14ac:dyDescent="0.2"/>
    <row r="834" ht="14.25" x14ac:dyDescent="0.2"/>
    <row r="835" ht="14.25" x14ac:dyDescent="0.2"/>
    <row r="836" ht="14.25" x14ac:dyDescent="0.2"/>
    <row r="837" ht="14.25" x14ac:dyDescent="0.2"/>
    <row r="838" ht="14.25" x14ac:dyDescent="0.2"/>
    <row r="839" ht="14.25" x14ac:dyDescent="0.2"/>
    <row r="840" ht="14.25" x14ac:dyDescent="0.2"/>
    <row r="841" ht="14.25" x14ac:dyDescent="0.2"/>
    <row r="842" ht="14.25" x14ac:dyDescent="0.2"/>
    <row r="843" ht="14.25" x14ac:dyDescent="0.2"/>
    <row r="844" ht="14.25" x14ac:dyDescent="0.2"/>
    <row r="845" ht="14.25" x14ac:dyDescent="0.2"/>
    <row r="846" ht="14.25" x14ac:dyDescent="0.2"/>
    <row r="847" ht="14.25" x14ac:dyDescent="0.2"/>
    <row r="848" ht="14.25" x14ac:dyDescent="0.2"/>
    <row r="849" ht="14.25" x14ac:dyDescent="0.2"/>
    <row r="850" ht="14.25" x14ac:dyDescent="0.2"/>
    <row r="851" ht="14.25" x14ac:dyDescent="0.2"/>
    <row r="852" ht="14.25" x14ac:dyDescent="0.2"/>
    <row r="853" ht="14.25" x14ac:dyDescent="0.2"/>
    <row r="854" ht="14.25" x14ac:dyDescent="0.2"/>
    <row r="855" ht="14.25" x14ac:dyDescent="0.2"/>
    <row r="856" ht="14.25" x14ac:dyDescent="0.2"/>
    <row r="857" ht="14.25" x14ac:dyDescent="0.2"/>
    <row r="858" ht="14.25" x14ac:dyDescent="0.2"/>
    <row r="859" ht="14.25" x14ac:dyDescent="0.2"/>
    <row r="860" ht="14.25" x14ac:dyDescent="0.2"/>
    <row r="861" ht="14.25" x14ac:dyDescent="0.2"/>
    <row r="862" ht="14.25" x14ac:dyDescent="0.2"/>
    <row r="863" ht="14.25" x14ac:dyDescent="0.2"/>
    <row r="864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  <row r="1308" ht="14.25" x14ac:dyDescent="0.2"/>
  </sheetData>
  <mergeCells count="83">
    <mergeCell ref="A484:F484"/>
    <mergeCell ref="A485:F485"/>
    <mergeCell ref="A486:F486"/>
    <mergeCell ref="A487:F487"/>
    <mergeCell ref="A488:F488"/>
    <mergeCell ref="A483:F483"/>
    <mergeCell ref="A472:F472"/>
    <mergeCell ref="A473:F473"/>
    <mergeCell ref="A474:F474"/>
    <mergeCell ref="A475:F475"/>
    <mergeCell ref="A476:F476"/>
    <mergeCell ref="A477:F477"/>
    <mergeCell ref="A478:F478"/>
    <mergeCell ref="A479:F479"/>
    <mergeCell ref="A480:F480"/>
    <mergeCell ref="A481:F481"/>
    <mergeCell ref="A482:F482"/>
    <mergeCell ref="A471:F471"/>
    <mergeCell ref="A460:F460"/>
    <mergeCell ref="A461:F461"/>
    <mergeCell ref="A462:F462"/>
    <mergeCell ref="A463:F463"/>
    <mergeCell ref="A464:F464"/>
    <mergeCell ref="A465:F465"/>
    <mergeCell ref="A466:F466"/>
    <mergeCell ref="A467:F467"/>
    <mergeCell ref="A468:F468"/>
    <mergeCell ref="A469:F469"/>
    <mergeCell ref="A470:F470"/>
    <mergeCell ref="A459:F459"/>
    <mergeCell ref="A448:F448"/>
    <mergeCell ref="A449:F449"/>
    <mergeCell ref="A450:F450"/>
    <mergeCell ref="A451:F451"/>
    <mergeCell ref="A452:F452"/>
    <mergeCell ref="A453:F453"/>
    <mergeCell ref="A454:F454"/>
    <mergeCell ref="A455:F455"/>
    <mergeCell ref="A456:F456"/>
    <mergeCell ref="A457:F457"/>
    <mergeCell ref="A458:F458"/>
    <mergeCell ref="A447:F447"/>
    <mergeCell ref="A436:F436"/>
    <mergeCell ref="A437:F437"/>
    <mergeCell ref="A438:F438"/>
    <mergeCell ref="A439:F439"/>
    <mergeCell ref="A440:F440"/>
    <mergeCell ref="A441:F441"/>
    <mergeCell ref="A442:F442"/>
    <mergeCell ref="A443:F443"/>
    <mergeCell ref="A444:F444"/>
    <mergeCell ref="A445:F445"/>
    <mergeCell ref="A446:F446"/>
    <mergeCell ref="A435:F435"/>
    <mergeCell ref="A424:F424"/>
    <mergeCell ref="A425:F425"/>
    <mergeCell ref="A426:F426"/>
    <mergeCell ref="A427:F427"/>
    <mergeCell ref="A428:F428"/>
    <mergeCell ref="A429:F429"/>
    <mergeCell ref="A430:F430"/>
    <mergeCell ref="A431:F431"/>
    <mergeCell ref="A432:F432"/>
    <mergeCell ref="A433:F433"/>
    <mergeCell ref="A434:F434"/>
    <mergeCell ref="A423:F423"/>
    <mergeCell ref="A366:I366"/>
    <mergeCell ref="A413:F413"/>
    <mergeCell ref="A414:F414"/>
    <mergeCell ref="A415:F415"/>
    <mergeCell ref="A416:F416"/>
    <mergeCell ref="A417:F417"/>
    <mergeCell ref="A418:F418"/>
    <mergeCell ref="A419:F419"/>
    <mergeCell ref="A420:F420"/>
    <mergeCell ref="A421:F421"/>
    <mergeCell ref="A422:F422"/>
    <mergeCell ref="A343:I343"/>
    <mergeCell ref="A1:J1"/>
    <mergeCell ref="A2:J2"/>
    <mergeCell ref="A3:J3"/>
    <mergeCell ref="B4:J4"/>
    <mergeCell ref="A5:J5"/>
  </mergeCells>
  <dataValidations count="4">
    <dataValidation type="list" allowBlank="1" sqref="B7:B328">
      <formula1>"DAS,DAS-1,DAS-2,DAS-3,DAS-4,DAS-5,CAA-1,CAA-2,CAA-3,CAA-4,CAA-5"</formula1>
    </dataValidation>
    <dataValidation type="list" allowBlank="1" sqref="B368:B400">
      <formula1>"FGS-1,FGS-2,FGS-3,FGA-1,FGA-2,FGA-3"</formula1>
    </dataValidation>
    <dataValidation type="list" allowBlank="1" sqref="B345:B357">
      <formula1>"FDA,FDA-1,FDA-2,FDA-3,FDA-4"</formula1>
    </dataValidation>
    <dataValidation type="list" allowBlank="1" sqref="D345:D357 D368:D400 D7:D328">
      <formula1>"AGP,CLH,CLT,COM,CTD,CTI,DES,DISP,ELE,ESG,EST,EXM,EXQ,EXR,FRQ,REV,VAGO"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308"/>
  <sheetViews>
    <sheetView topLeftCell="A22" workbookViewId="0">
      <selection activeCell="A38" sqref="A38"/>
    </sheetView>
  </sheetViews>
  <sheetFormatPr defaultColWidth="12.625" defaultRowHeight="15" customHeight="1" x14ac:dyDescent="0.2"/>
  <cols>
    <col min="1" max="1" width="79.625" style="206" customWidth="1"/>
    <col min="2" max="2" width="12" style="206" customWidth="1"/>
    <col min="3" max="3" width="17.375" style="206" customWidth="1"/>
    <col min="4" max="4" width="14.5" style="206" customWidth="1"/>
    <col min="5" max="5" width="9.875" style="206" customWidth="1"/>
    <col min="6" max="6" width="62.75" style="206" bestFit="1" customWidth="1"/>
    <col min="7" max="7" width="19.875" style="206" customWidth="1"/>
    <col min="8" max="8" width="18.25" style="206" customWidth="1"/>
    <col min="9" max="9" width="17.875" style="206" customWidth="1"/>
    <col min="10" max="10" width="15" style="206" customWidth="1"/>
    <col min="11" max="16" width="8" style="206" customWidth="1"/>
    <col min="17" max="17" width="43.875" style="206" customWidth="1"/>
    <col min="18" max="30" width="8" style="206" customWidth="1"/>
    <col min="31" max="16384" width="12.625" style="206"/>
  </cols>
  <sheetData>
    <row r="1" spans="1:30" ht="21" x14ac:dyDescent="0.35">
      <c r="A1" s="242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43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43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728</v>
      </c>
      <c r="B4" s="244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9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129"/>
      <c r="L5" s="130"/>
      <c r="M5" s="131"/>
      <c r="N5" s="131"/>
      <c r="O5" s="131"/>
      <c r="P5" s="131"/>
      <c r="Q5" s="131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32"/>
      <c r="L6" s="133"/>
      <c r="M6" s="133"/>
      <c r="N6" s="133"/>
      <c r="O6" s="133"/>
      <c r="P6" s="133"/>
      <c r="Q6" s="133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x14ac:dyDescent="0.2">
      <c r="A7" s="81" t="s">
        <v>593</v>
      </c>
      <c r="B7" s="48" t="s">
        <v>23</v>
      </c>
      <c r="C7" s="48" t="s">
        <v>212</v>
      </c>
      <c r="D7" s="48" t="s">
        <v>189</v>
      </c>
      <c r="E7" s="135">
        <v>1</v>
      </c>
      <c r="F7" s="81" t="s">
        <v>347</v>
      </c>
      <c r="G7" s="136">
        <v>0</v>
      </c>
      <c r="H7" s="136">
        <v>0</v>
      </c>
      <c r="I7" s="136">
        <v>18810</v>
      </c>
      <c r="J7" s="137">
        <f>SUM(G7:I7)</f>
        <v>18810</v>
      </c>
      <c r="K7" s="138"/>
      <c r="L7" s="138"/>
      <c r="M7" s="138"/>
      <c r="N7" s="138"/>
      <c r="O7" s="138"/>
      <c r="P7" s="138"/>
      <c r="Q7" s="138"/>
      <c r="R7" s="49"/>
      <c r="S7" s="49"/>
      <c r="T7" s="49"/>
      <c r="U7" s="49"/>
      <c r="V7" s="49"/>
      <c r="W7" s="49"/>
      <c r="X7" s="49"/>
      <c r="Y7" s="49"/>
      <c r="Z7" s="49"/>
      <c r="AA7" s="5"/>
      <c r="AB7" s="5"/>
      <c r="AC7" s="5"/>
      <c r="AD7" s="5"/>
    </row>
    <row r="8" spans="1:30" x14ac:dyDescent="0.2">
      <c r="A8" s="81" t="s">
        <v>594</v>
      </c>
      <c r="B8" s="48" t="s">
        <v>25</v>
      </c>
      <c r="C8" s="48" t="s">
        <v>191</v>
      </c>
      <c r="D8" s="48" t="s">
        <v>189</v>
      </c>
      <c r="E8" s="135">
        <v>1</v>
      </c>
      <c r="F8" s="81" t="s">
        <v>182</v>
      </c>
      <c r="G8" s="136">
        <v>0</v>
      </c>
      <c r="H8" s="136">
        <v>0</v>
      </c>
      <c r="I8" s="136">
        <v>11440</v>
      </c>
      <c r="J8" s="137">
        <f t="shared" ref="J8:J71" si="0">SUM(G8:I8)</f>
        <v>11440</v>
      </c>
      <c r="K8" s="138"/>
      <c r="L8" s="138"/>
      <c r="M8" s="138"/>
      <c r="N8" s="138"/>
      <c r="O8" s="138"/>
      <c r="P8" s="138"/>
      <c r="Q8" s="138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81" t="s">
        <v>232</v>
      </c>
      <c r="B9" s="48" t="s">
        <v>25</v>
      </c>
      <c r="C9" s="48" t="s">
        <v>185</v>
      </c>
      <c r="D9" s="48" t="s">
        <v>190</v>
      </c>
      <c r="E9" s="135">
        <v>1</v>
      </c>
      <c r="F9" s="81" t="s">
        <v>595</v>
      </c>
      <c r="G9" s="136">
        <v>0</v>
      </c>
      <c r="H9" s="136">
        <v>2860</v>
      </c>
      <c r="I9" s="136">
        <v>11440</v>
      </c>
      <c r="J9" s="137">
        <f t="shared" si="0"/>
        <v>14300</v>
      </c>
      <c r="K9" s="138"/>
      <c r="L9" s="138"/>
      <c r="M9" s="138"/>
      <c r="N9" s="138"/>
      <c r="O9" s="138"/>
      <c r="P9" s="138"/>
      <c r="Q9" s="138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81" t="s">
        <v>233</v>
      </c>
      <c r="B10" s="48" t="s">
        <v>25</v>
      </c>
      <c r="C10" s="48" t="s">
        <v>186</v>
      </c>
      <c r="D10" s="48" t="s">
        <v>189</v>
      </c>
      <c r="E10" s="135">
        <v>1</v>
      </c>
      <c r="F10" s="81" t="s">
        <v>183</v>
      </c>
      <c r="G10" s="136">
        <v>0</v>
      </c>
      <c r="H10" s="136">
        <v>0</v>
      </c>
      <c r="I10" s="136">
        <v>11440</v>
      </c>
      <c r="J10" s="137">
        <f t="shared" si="0"/>
        <v>11440</v>
      </c>
      <c r="K10" s="138"/>
      <c r="L10" s="138"/>
      <c r="M10" s="138"/>
      <c r="N10" s="138"/>
      <c r="O10" s="138"/>
      <c r="P10" s="138"/>
      <c r="Q10" s="138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81" t="s">
        <v>234</v>
      </c>
      <c r="B11" s="48" t="s">
        <v>25</v>
      </c>
      <c r="C11" s="48" t="s">
        <v>187</v>
      </c>
      <c r="D11" s="48" t="s">
        <v>190</v>
      </c>
      <c r="E11" s="135">
        <v>1</v>
      </c>
      <c r="F11" s="81" t="s">
        <v>184</v>
      </c>
      <c r="G11" s="136">
        <v>0</v>
      </c>
      <c r="H11" s="136">
        <v>2860</v>
      </c>
      <c r="I11" s="136">
        <v>11440</v>
      </c>
      <c r="J11" s="137">
        <f t="shared" si="0"/>
        <v>14300</v>
      </c>
      <c r="K11" s="138"/>
      <c r="L11" s="138"/>
      <c r="M11" s="138"/>
      <c r="N11" s="138"/>
      <c r="O11" s="138"/>
      <c r="P11" s="138"/>
      <c r="Q11" s="138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x14ac:dyDescent="0.2">
      <c r="A12" s="81" t="s">
        <v>197</v>
      </c>
      <c r="B12" s="48" t="s">
        <v>25</v>
      </c>
      <c r="C12" s="48" t="s">
        <v>188</v>
      </c>
      <c r="D12" s="48" t="s">
        <v>189</v>
      </c>
      <c r="E12" s="135">
        <v>1</v>
      </c>
      <c r="F12" s="81" t="s">
        <v>575</v>
      </c>
      <c r="G12" s="136">
        <v>0</v>
      </c>
      <c r="H12" s="136">
        <v>0</v>
      </c>
      <c r="I12" s="136">
        <v>11440</v>
      </c>
      <c r="J12" s="137">
        <f t="shared" si="0"/>
        <v>11440</v>
      </c>
      <c r="K12" s="138"/>
      <c r="L12" s="138"/>
      <c r="M12" s="138"/>
      <c r="N12" s="138"/>
      <c r="O12" s="138"/>
      <c r="P12" s="138"/>
      <c r="Q12" s="138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x14ac:dyDescent="0.2">
      <c r="A13" s="61" t="s">
        <v>545</v>
      </c>
      <c r="B13" s="48" t="s">
        <v>27</v>
      </c>
      <c r="C13" s="48" t="s">
        <v>212</v>
      </c>
      <c r="D13" s="48" t="s">
        <v>190</v>
      </c>
      <c r="E13" s="143">
        <v>1</v>
      </c>
      <c r="F13" s="81" t="s">
        <v>289</v>
      </c>
      <c r="G13" s="136">
        <v>0</v>
      </c>
      <c r="H13" s="136">
        <v>1865.22</v>
      </c>
      <c r="I13" s="136">
        <v>7460.87</v>
      </c>
      <c r="J13" s="137">
        <f>SUM(G13:I13)</f>
        <v>9326.09</v>
      </c>
      <c r="K13" s="138"/>
      <c r="L13" s="138"/>
      <c r="M13" s="138"/>
      <c r="N13" s="138"/>
      <c r="O13" s="138"/>
      <c r="P13" s="138"/>
      <c r="Q13" s="138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</row>
    <row r="14" spans="1:30" ht="15.75" customHeight="1" x14ac:dyDescent="0.2">
      <c r="A14" s="81" t="s">
        <v>195</v>
      </c>
      <c r="B14" s="48" t="s">
        <v>27</v>
      </c>
      <c r="C14" s="83" t="s">
        <v>212</v>
      </c>
      <c r="D14" s="48" t="s">
        <v>190</v>
      </c>
      <c r="E14" s="135">
        <v>1</v>
      </c>
      <c r="F14" s="82" t="s">
        <v>596</v>
      </c>
      <c r="G14" s="136">
        <v>0</v>
      </c>
      <c r="H14" s="136">
        <v>1865.22</v>
      </c>
      <c r="I14" s="136">
        <v>7460.87</v>
      </c>
      <c r="J14" s="137">
        <f t="shared" si="0"/>
        <v>9326.09</v>
      </c>
      <c r="K14" s="138"/>
      <c r="L14" s="138"/>
      <c r="M14" s="138"/>
      <c r="N14" s="138"/>
      <c r="O14" s="138"/>
      <c r="P14" s="138"/>
      <c r="Q14" s="138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81" t="s">
        <v>195</v>
      </c>
      <c r="B15" s="48" t="s">
        <v>27</v>
      </c>
      <c r="C15" s="48" t="s">
        <v>198</v>
      </c>
      <c r="D15" s="48" t="s">
        <v>190</v>
      </c>
      <c r="E15" s="135">
        <v>1</v>
      </c>
      <c r="F15" s="81" t="s">
        <v>193</v>
      </c>
      <c r="G15" s="136">
        <v>0</v>
      </c>
      <c r="H15" s="136">
        <v>1865.22</v>
      </c>
      <c r="I15" s="136">
        <v>7460.87</v>
      </c>
      <c r="J15" s="137">
        <f t="shared" si="0"/>
        <v>9326.09</v>
      </c>
      <c r="K15" s="138"/>
      <c r="L15" s="138"/>
      <c r="M15" s="138"/>
      <c r="N15" s="138"/>
      <c r="O15" s="138"/>
      <c r="P15" s="138"/>
      <c r="Q15" s="138"/>
      <c r="R15" s="49"/>
      <c r="S15" s="49"/>
      <c r="T15" s="49"/>
      <c r="U15" s="49"/>
      <c r="V15" s="49"/>
      <c r="W15" s="49"/>
      <c r="X15" s="49"/>
      <c r="Y15" s="49"/>
      <c r="Z15" s="49"/>
      <c r="AA15" s="5"/>
      <c r="AB15" s="5"/>
      <c r="AC15" s="5"/>
      <c r="AD15" s="5"/>
    </row>
    <row r="16" spans="1:30" x14ac:dyDescent="0.2">
      <c r="A16" s="81" t="s">
        <v>196</v>
      </c>
      <c r="B16" s="48" t="s">
        <v>27</v>
      </c>
      <c r="C16" s="48" t="s">
        <v>199</v>
      </c>
      <c r="D16" s="48" t="s">
        <v>190</v>
      </c>
      <c r="E16" s="135">
        <v>1</v>
      </c>
      <c r="F16" s="81" t="s">
        <v>194</v>
      </c>
      <c r="G16" s="136">
        <v>0</v>
      </c>
      <c r="H16" s="136">
        <v>1865.22</v>
      </c>
      <c r="I16" s="136">
        <v>7460.87</v>
      </c>
      <c r="J16" s="137">
        <f t="shared" si="0"/>
        <v>9326.09</v>
      </c>
      <c r="K16" s="138"/>
      <c r="L16" s="138"/>
      <c r="M16" s="138"/>
      <c r="N16" s="138"/>
      <c r="O16" s="138"/>
      <c r="P16" s="138"/>
      <c r="Q16" s="138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1" t="s">
        <v>195</v>
      </c>
      <c r="B17" s="48" t="s">
        <v>27</v>
      </c>
      <c r="C17" s="83" t="s">
        <v>212</v>
      </c>
      <c r="D17" s="48" t="s">
        <v>190</v>
      </c>
      <c r="E17" s="135">
        <v>1</v>
      </c>
      <c r="F17" s="82" t="s">
        <v>597</v>
      </c>
      <c r="G17" s="136">
        <v>0</v>
      </c>
      <c r="H17" s="136">
        <v>1865.22</v>
      </c>
      <c r="I17" s="136">
        <v>7460.87</v>
      </c>
      <c r="J17" s="137">
        <f t="shared" si="0"/>
        <v>9326.09</v>
      </c>
      <c r="K17" s="138"/>
      <c r="L17" s="138"/>
      <c r="M17" s="138"/>
      <c r="N17" s="138"/>
      <c r="O17" s="138"/>
      <c r="P17" s="138"/>
      <c r="Q17" s="138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s="106" customFormat="1" x14ac:dyDescent="0.2">
      <c r="A18" s="119" t="s">
        <v>598</v>
      </c>
      <c r="B18" s="67" t="s">
        <v>27</v>
      </c>
      <c r="C18" s="101" t="s">
        <v>212</v>
      </c>
      <c r="D18" s="67" t="s">
        <v>190</v>
      </c>
      <c r="E18" s="139">
        <v>1</v>
      </c>
      <c r="F18" s="119" t="s">
        <v>599</v>
      </c>
      <c r="G18" s="140">
        <v>0</v>
      </c>
      <c r="H18" s="140">
        <v>1865.22</v>
      </c>
      <c r="I18" s="140">
        <v>7460.87</v>
      </c>
      <c r="J18" s="141">
        <f t="shared" si="0"/>
        <v>9326.09</v>
      </c>
      <c r="K18" s="142"/>
      <c r="L18" s="142"/>
      <c r="M18" s="142"/>
      <c r="N18" s="142"/>
      <c r="O18" s="142"/>
      <c r="P18" s="142"/>
      <c r="Q18" s="142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</row>
    <row r="19" spans="1:30" s="106" customFormat="1" x14ac:dyDescent="0.2">
      <c r="A19" s="88" t="s">
        <v>624</v>
      </c>
      <c r="B19" s="67" t="s">
        <v>27</v>
      </c>
      <c r="C19" s="58" t="s">
        <v>187</v>
      </c>
      <c r="D19" s="48" t="s">
        <v>190</v>
      </c>
      <c r="E19" s="135">
        <v>1</v>
      </c>
      <c r="F19" s="81" t="s">
        <v>231</v>
      </c>
      <c r="G19" s="136">
        <v>0</v>
      </c>
      <c r="H19" s="136">
        <v>1865.22</v>
      </c>
      <c r="I19" s="136">
        <v>7460.87</v>
      </c>
      <c r="J19" s="137">
        <f>SUM(G19:I19)</f>
        <v>9326.09</v>
      </c>
      <c r="K19" s="142"/>
      <c r="L19" s="142"/>
      <c r="M19" s="142"/>
      <c r="N19" s="142"/>
      <c r="O19" s="142"/>
      <c r="P19" s="142"/>
      <c r="Q19" s="142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</row>
    <row r="20" spans="1:30" x14ac:dyDescent="0.2">
      <c r="A20" s="81" t="s">
        <v>266</v>
      </c>
      <c r="B20" s="48" t="s">
        <v>27</v>
      </c>
      <c r="C20" s="48" t="s">
        <v>186</v>
      </c>
      <c r="D20" s="48" t="s">
        <v>190</v>
      </c>
      <c r="E20" s="135">
        <v>1</v>
      </c>
      <c r="F20" s="81" t="s">
        <v>202</v>
      </c>
      <c r="G20" s="136">
        <v>0</v>
      </c>
      <c r="H20" s="136">
        <v>1865.22</v>
      </c>
      <c r="I20" s="136">
        <v>7460.87</v>
      </c>
      <c r="J20" s="137">
        <f t="shared" si="0"/>
        <v>9326.09</v>
      </c>
      <c r="K20" s="138"/>
      <c r="L20" s="138"/>
      <c r="M20" s="138"/>
      <c r="N20" s="138"/>
      <c r="O20" s="138"/>
      <c r="P20" s="138"/>
      <c r="Q20" s="138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</row>
    <row r="21" spans="1:30" x14ac:dyDescent="0.2">
      <c r="A21" s="82" t="s">
        <v>266</v>
      </c>
      <c r="B21" s="48" t="s">
        <v>27</v>
      </c>
      <c r="C21" s="83" t="s">
        <v>191</v>
      </c>
      <c r="D21" s="48" t="s">
        <v>190</v>
      </c>
      <c r="E21" s="135">
        <v>1</v>
      </c>
      <c r="F21" s="202" t="s">
        <v>225</v>
      </c>
      <c r="G21" s="136">
        <v>0</v>
      </c>
      <c r="H21" s="136">
        <v>1865.22</v>
      </c>
      <c r="I21" s="136">
        <v>7460.87</v>
      </c>
      <c r="J21" s="137">
        <f t="shared" si="0"/>
        <v>9326.09</v>
      </c>
      <c r="K21" s="138"/>
      <c r="L21" s="138"/>
      <c r="M21" s="138"/>
      <c r="N21" s="138"/>
      <c r="O21" s="138"/>
      <c r="P21" s="138"/>
      <c r="Q21" s="138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</row>
    <row r="22" spans="1:30" x14ac:dyDescent="0.2">
      <c r="A22" s="81" t="s">
        <v>633</v>
      </c>
      <c r="B22" s="48" t="s">
        <v>27</v>
      </c>
      <c r="C22" s="83" t="s">
        <v>185</v>
      </c>
      <c r="D22" s="48" t="s">
        <v>190</v>
      </c>
      <c r="E22" s="135">
        <v>1</v>
      </c>
      <c r="F22" s="82" t="s">
        <v>632</v>
      </c>
      <c r="G22" s="136">
        <v>0</v>
      </c>
      <c r="H22" s="136">
        <v>1865.22</v>
      </c>
      <c r="I22" s="136">
        <v>7460.87</v>
      </c>
      <c r="J22" s="137">
        <f t="shared" si="0"/>
        <v>9326.09</v>
      </c>
      <c r="K22" s="138"/>
      <c r="L22" s="138"/>
      <c r="M22" s="138"/>
      <c r="N22" s="138"/>
      <c r="O22" s="138"/>
      <c r="P22" s="138"/>
      <c r="Q22" s="138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81" t="s">
        <v>217</v>
      </c>
      <c r="B23" s="48" t="s">
        <v>27</v>
      </c>
      <c r="C23" s="83" t="s">
        <v>188</v>
      </c>
      <c r="D23" s="48" t="s">
        <v>190</v>
      </c>
      <c r="E23" s="135">
        <v>1</v>
      </c>
      <c r="F23" s="82" t="s">
        <v>642</v>
      </c>
      <c r="G23" s="136">
        <v>0</v>
      </c>
      <c r="H23" s="136">
        <v>1865.22</v>
      </c>
      <c r="I23" s="136">
        <v>7460.87</v>
      </c>
      <c r="J23" s="137">
        <f t="shared" si="0"/>
        <v>9326.09</v>
      </c>
      <c r="K23" s="138"/>
      <c r="L23" s="138"/>
      <c r="M23" s="138"/>
      <c r="N23" s="138"/>
      <c r="O23" s="138"/>
      <c r="P23" s="138"/>
      <c r="Q23" s="138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81" t="s">
        <v>210</v>
      </c>
      <c r="B24" s="48" t="s">
        <v>27</v>
      </c>
      <c r="C24" s="48" t="s">
        <v>213</v>
      </c>
      <c r="D24" s="48" t="s">
        <v>190</v>
      </c>
      <c r="E24" s="135">
        <v>1</v>
      </c>
      <c r="F24" s="81" t="s">
        <v>208</v>
      </c>
      <c r="G24" s="136">
        <v>0</v>
      </c>
      <c r="H24" s="136">
        <v>1865.22</v>
      </c>
      <c r="I24" s="136">
        <v>7460.87</v>
      </c>
      <c r="J24" s="137">
        <f t="shared" si="0"/>
        <v>9326.09</v>
      </c>
      <c r="K24" s="138"/>
      <c r="L24" s="138"/>
      <c r="M24" s="138"/>
      <c r="N24" s="138"/>
      <c r="O24" s="138"/>
      <c r="P24" s="138"/>
      <c r="Q24" s="13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82" t="s">
        <v>645</v>
      </c>
      <c r="B25" s="48" t="s">
        <v>27</v>
      </c>
      <c r="C25" s="83" t="s">
        <v>188</v>
      </c>
      <c r="D25" s="48" t="s">
        <v>189</v>
      </c>
      <c r="E25" s="135">
        <v>1</v>
      </c>
      <c r="F25" s="82" t="s">
        <v>644</v>
      </c>
      <c r="G25" s="136">
        <v>0</v>
      </c>
      <c r="H25" s="136">
        <v>0</v>
      </c>
      <c r="I25" s="136">
        <v>7460.87</v>
      </c>
      <c r="J25" s="137">
        <f t="shared" si="0"/>
        <v>7460.87</v>
      </c>
      <c r="K25" s="138"/>
      <c r="L25" s="138"/>
      <c r="M25" s="138"/>
      <c r="N25" s="138"/>
      <c r="O25" s="138"/>
      <c r="P25" s="138"/>
      <c r="Q25" s="138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81" t="s">
        <v>211</v>
      </c>
      <c r="B26" s="48" t="s">
        <v>27</v>
      </c>
      <c r="C26" s="48" t="s">
        <v>214</v>
      </c>
      <c r="D26" s="48" t="s">
        <v>190</v>
      </c>
      <c r="E26" s="135">
        <v>1</v>
      </c>
      <c r="F26" s="81" t="s">
        <v>209</v>
      </c>
      <c r="G26" s="136">
        <v>0</v>
      </c>
      <c r="H26" s="136">
        <v>1865.22</v>
      </c>
      <c r="I26" s="136">
        <v>7460.87</v>
      </c>
      <c r="J26" s="137">
        <f t="shared" si="0"/>
        <v>9326.09</v>
      </c>
      <c r="K26" s="138"/>
      <c r="L26" s="138"/>
      <c r="M26" s="138"/>
      <c r="N26" s="138"/>
      <c r="O26" s="138"/>
      <c r="P26" s="138"/>
      <c r="Q26" s="138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81" t="s">
        <v>647</v>
      </c>
      <c r="B27" s="48" t="s">
        <v>27</v>
      </c>
      <c r="C27" s="83" t="s">
        <v>188</v>
      </c>
      <c r="D27" s="48" t="s">
        <v>189</v>
      </c>
      <c r="E27" s="135">
        <v>1</v>
      </c>
      <c r="F27" s="82" t="s">
        <v>646</v>
      </c>
      <c r="G27" s="136">
        <v>0</v>
      </c>
      <c r="H27" s="136">
        <v>0</v>
      </c>
      <c r="I27" s="136">
        <v>7460.87</v>
      </c>
      <c r="J27" s="137">
        <f t="shared" si="0"/>
        <v>7460.87</v>
      </c>
      <c r="K27" s="138"/>
      <c r="L27" s="138"/>
      <c r="M27" s="138"/>
      <c r="N27" s="138"/>
      <c r="O27" s="138"/>
      <c r="P27" s="138"/>
      <c r="Q27" s="138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81" t="s">
        <v>938</v>
      </c>
      <c r="B28" s="48" t="s">
        <v>27</v>
      </c>
      <c r="C28" s="83" t="s">
        <v>185</v>
      </c>
      <c r="D28" s="48" t="s">
        <v>190</v>
      </c>
      <c r="E28" s="135">
        <v>1</v>
      </c>
      <c r="F28" s="82" t="s">
        <v>651</v>
      </c>
      <c r="G28" s="136">
        <v>0</v>
      </c>
      <c r="H28" s="136">
        <v>1865.22</v>
      </c>
      <c r="I28" s="136">
        <v>7460.87</v>
      </c>
      <c r="J28" s="137">
        <f t="shared" si="0"/>
        <v>9326.09</v>
      </c>
      <c r="K28" s="138"/>
      <c r="L28" s="138"/>
      <c r="M28" s="138"/>
      <c r="N28" s="138"/>
      <c r="O28" s="138"/>
      <c r="P28" s="138"/>
      <c r="Q28" s="138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81" t="s">
        <v>721</v>
      </c>
      <c r="B29" s="48" t="s">
        <v>27</v>
      </c>
      <c r="C29" s="83" t="s">
        <v>212</v>
      </c>
      <c r="D29" s="48" t="s">
        <v>190</v>
      </c>
      <c r="E29" s="135">
        <v>1</v>
      </c>
      <c r="F29" s="202" t="s">
        <v>720</v>
      </c>
      <c r="G29" s="136">
        <v>0</v>
      </c>
      <c r="H29" s="136">
        <v>1865.22</v>
      </c>
      <c r="I29" s="136">
        <v>7460.87</v>
      </c>
      <c r="J29" s="137">
        <f t="shared" ref="J29" si="1">SUM(G29:I29)</f>
        <v>9326.09</v>
      </c>
      <c r="K29" s="138"/>
      <c r="L29" s="138"/>
      <c r="M29" s="138"/>
      <c r="N29" s="138"/>
      <c r="O29" s="138"/>
      <c r="P29" s="138"/>
      <c r="Q29" s="1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54" t="s">
        <v>192</v>
      </c>
      <c r="B30" s="48" t="s">
        <v>27</v>
      </c>
      <c r="C30" s="52" t="s">
        <v>192</v>
      </c>
      <c r="D30" s="48" t="s">
        <v>192</v>
      </c>
      <c r="E30" s="135">
        <v>1</v>
      </c>
      <c r="F30" s="54" t="s">
        <v>192</v>
      </c>
      <c r="G30" s="136">
        <v>0</v>
      </c>
      <c r="H30" s="136">
        <v>0</v>
      </c>
      <c r="I30" s="136">
        <v>0</v>
      </c>
      <c r="J30" s="137">
        <f t="shared" si="0"/>
        <v>0</v>
      </c>
      <c r="K30" s="138"/>
      <c r="L30" s="138"/>
      <c r="M30" s="138"/>
      <c r="N30" s="138"/>
      <c r="O30" s="138"/>
      <c r="P30" s="138"/>
      <c r="Q30" s="13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81" t="s">
        <v>218</v>
      </c>
      <c r="B31" s="48" t="s">
        <v>27</v>
      </c>
      <c r="C31" s="48" t="s">
        <v>212</v>
      </c>
      <c r="D31" s="48" t="s">
        <v>190</v>
      </c>
      <c r="E31" s="135">
        <v>1</v>
      </c>
      <c r="F31" s="81" t="s">
        <v>577</v>
      </c>
      <c r="G31" s="136">
        <v>0</v>
      </c>
      <c r="H31" s="136">
        <v>1865.22</v>
      </c>
      <c r="I31" s="136">
        <v>7460.87</v>
      </c>
      <c r="J31" s="137">
        <f t="shared" si="0"/>
        <v>9326.09</v>
      </c>
      <c r="K31" s="138"/>
      <c r="L31" s="138"/>
      <c r="M31" s="138"/>
      <c r="N31" s="138"/>
      <c r="O31" s="138"/>
      <c r="P31" s="138"/>
      <c r="Q31" s="13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81" t="s">
        <v>938</v>
      </c>
      <c r="B32" s="48" t="s">
        <v>27</v>
      </c>
      <c r="C32" s="52" t="s">
        <v>192</v>
      </c>
      <c r="D32" s="48" t="s">
        <v>192</v>
      </c>
      <c r="E32" s="135">
        <v>1</v>
      </c>
      <c r="F32" s="54" t="s">
        <v>192</v>
      </c>
      <c r="G32" s="136">
        <v>0</v>
      </c>
      <c r="H32" s="136">
        <v>0</v>
      </c>
      <c r="I32" s="136">
        <v>0</v>
      </c>
      <c r="J32" s="137">
        <f t="shared" si="0"/>
        <v>0</v>
      </c>
      <c r="K32" s="138"/>
      <c r="L32" s="138"/>
      <c r="M32" s="138"/>
      <c r="N32" s="138"/>
      <c r="O32" s="138"/>
      <c r="P32" s="138"/>
      <c r="Q32" s="138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54" t="s">
        <v>192</v>
      </c>
      <c r="B33" s="48" t="s">
        <v>27</v>
      </c>
      <c r="C33" s="52" t="s">
        <v>192</v>
      </c>
      <c r="D33" s="48" t="s">
        <v>192</v>
      </c>
      <c r="E33" s="135">
        <v>1</v>
      </c>
      <c r="F33" s="54" t="s">
        <v>192</v>
      </c>
      <c r="G33" s="136">
        <v>0</v>
      </c>
      <c r="H33" s="136">
        <v>0</v>
      </c>
      <c r="I33" s="136">
        <v>0</v>
      </c>
      <c r="J33" s="137">
        <f t="shared" si="0"/>
        <v>0</v>
      </c>
      <c r="K33" s="138"/>
      <c r="L33" s="138"/>
      <c r="M33" s="138"/>
      <c r="N33" s="138"/>
      <c r="O33" s="138"/>
      <c r="P33" s="138"/>
      <c r="Q33" s="138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54" t="s">
        <v>192</v>
      </c>
      <c r="B34" s="48" t="s">
        <v>27</v>
      </c>
      <c r="C34" s="52" t="s">
        <v>192</v>
      </c>
      <c r="D34" s="48" t="s">
        <v>192</v>
      </c>
      <c r="E34" s="135">
        <v>1</v>
      </c>
      <c r="F34" s="54" t="s">
        <v>192</v>
      </c>
      <c r="G34" s="136">
        <v>0</v>
      </c>
      <c r="H34" s="136">
        <v>0</v>
      </c>
      <c r="I34" s="136">
        <v>0</v>
      </c>
      <c r="J34" s="137">
        <f t="shared" si="0"/>
        <v>0</v>
      </c>
      <c r="K34" s="138"/>
      <c r="L34" s="138"/>
      <c r="M34" s="138"/>
      <c r="N34" s="138"/>
      <c r="O34" s="138"/>
      <c r="P34" s="138"/>
      <c r="Q34" s="13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81" t="s">
        <v>204</v>
      </c>
      <c r="B35" s="48" t="s">
        <v>27</v>
      </c>
      <c r="C35" s="55" t="s">
        <v>215</v>
      </c>
      <c r="D35" s="48" t="s">
        <v>190</v>
      </c>
      <c r="E35" s="135">
        <v>1</v>
      </c>
      <c r="F35" s="81" t="s">
        <v>576</v>
      </c>
      <c r="G35" s="136">
        <v>0</v>
      </c>
      <c r="H35" s="136">
        <v>1865.22</v>
      </c>
      <c r="I35" s="136">
        <v>7460.87</v>
      </c>
      <c r="J35" s="137">
        <f t="shared" si="0"/>
        <v>9326.09</v>
      </c>
      <c r="K35" s="138"/>
      <c r="L35" s="138"/>
      <c r="M35" s="138"/>
      <c r="N35" s="138"/>
      <c r="O35" s="138"/>
      <c r="P35" s="138"/>
      <c r="Q35" s="13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x14ac:dyDescent="0.2">
      <c r="A36" s="81" t="s">
        <v>530</v>
      </c>
      <c r="B36" s="48" t="s">
        <v>29</v>
      </c>
      <c r="C36" s="48" t="s">
        <v>186</v>
      </c>
      <c r="D36" s="48" t="s">
        <v>190</v>
      </c>
      <c r="E36" s="135">
        <v>1</v>
      </c>
      <c r="F36" s="81" t="s">
        <v>201</v>
      </c>
      <c r="G36" s="136">
        <v>0</v>
      </c>
      <c r="H36" s="136">
        <v>1568.48</v>
      </c>
      <c r="I36" s="136">
        <v>6273.92</v>
      </c>
      <c r="J36" s="137">
        <f t="shared" si="0"/>
        <v>7842.4</v>
      </c>
      <c r="K36" s="138"/>
      <c r="L36" s="138"/>
      <c r="M36" s="138"/>
      <c r="N36" s="138"/>
      <c r="O36" s="138"/>
      <c r="P36" s="138"/>
      <c r="Q36" s="138"/>
      <c r="R36" s="49"/>
      <c r="S36" s="49"/>
      <c r="T36" s="49"/>
      <c r="U36" s="49"/>
      <c r="V36" s="49"/>
      <c r="W36" s="49"/>
      <c r="X36" s="49"/>
      <c r="Y36" s="49"/>
      <c r="Z36" s="49"/>
      <c r="AA36" s="5"/>
      <c r="AB36" s="5"/>
      <c r="AC36" s="5"/>
      <c r="AD36" s="5"/>
    </row>
    <row r="37" spans="1:30" s="106" customFormat="1" x14ac:dyDescent="0.2">
      <c r="A37" s="88" t="s">
        <v>221</v>
      </c>
      <c r="B37" s="67" t="s">
        <v>29</v>
      </c>
      <c r="C37" s="58" t="s">
        <v>186</v>
      </c>
      <c r="D37" s="67" t="s">
        <v>190</v>
      </c>
      <c r="E37" s="139">
        <v>1</v>
      </c>
      <c r="F37" s="88" t="s">
        <v>270</v>
      </c>
      <c r="G37" s="140">
        <v>0</v>
      </c>
      <c r="H37" s="140">
        <v>1568.48</v>
      </c>
      <c r="I37" s="140">
        <v>6273.92</v>
      </c>
      <c r="J37" s="141">
        <f t="shared" si="0"/>
        <v>7842.4</v>
      </c>
      <c r="K37" s="142"/>
      <c r="L37" s="142"/>
      <c r="M37" s="142"/>
      <c r="N37" s="142"/>
      <c r="O37" s="142"/>
      <c r="P37" s="142"/>
      <c r="Q37" s="142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</row>
    <row r="38" spans="1:30" s="106" customFormat="1" x14ac:dyDescent="0.2">
      <c r="A38" s="119" t="s">
        <v>242</v>
      </c>
      <c r="B38" s="67" t="s">
        <v>29</v>
      </c>
      <c r="C38" s="101" t="s">
        <v>191</v>
      </c>
      <c r="D38" s="67" t="s">
        <v>190</v>
      </c>
      <c r="E38" s="139">
        <v>1</v>
      </c>
      <c r="F38" s="202" t="s">
        <v>547</v>
      </c>
      <c r="G38" s="140">
        <v>0</v>
      </c>
      <c r="H38" s="140">
        <v>1568.48</v>
      </c>
      <c r="I38" s="140">
        <v>6273.92</v>
      </c>
      <c r="J38" s="141">
        <f t="shared" si="0"/>
        <v>7842.4</v>
      </c>
      <c r="K38" s="142"/>
      <c r="L38" s="142"/>
      <c r="M38" s="142"/>
      <c r="N38" s="142"/>
      <c r="O38" s="142"/>
      <c r="P38" s="142"/>
      <c r="Q38" s="142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</row>
    <row r="39" spans="1:30" s="106" customFormat="1" x14ac:dyDescent="0.2">
      <c r="A39" s="88" t="s">
        <v>239</v>
      </c>
      <c r="B39" s="67" t="s">
        <v>29</v>
      </c>
      <c r="C39" s="58" t="s">
        <v>212</v>
      </c>
      <c r="D39" s="67" t="s">
        <v>190</v>
      </c>
      <c r="E39" s="139">
        <v>1</v>
      </c>
      <c r="F39" s="88" t="s">
        <v>222</v>
      </c>
      <c r="G39" s="140">
        <v>0</v>
      </c>
      <c r="H39" s="140">
        <v>1568.48</v>
      </c>
      <c r="I39" s="140">
        <v>6273.92</v>
      </c>
      <c r="J39" s="141">
        <f t="shared" si="0"/>
        <v>7842.4</v>
      </c>
      <c r="K39" s="142"/>
      <c r="L39" s="142"/>
      <c r="M39" s="142"/>
      <c r="N39" s="142"/>
      <c r="O39" s="142"/>
      <c r="P39" s="142"/>
      <c r="Q39" s="142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</row>
    <row r="40" spans="1:30" s="106" customFormat="1" x14ac:dyDescent="0.2">
      <c r="A40" s="119" t="s">
        <v>530</v>
      </c>
      <c r="B40" s="67" t="s">
        <v>29</v>
      </c>
      <c r="C40" s="101" t="s">
        <v>186</v>
      </c>
      <c r="D40" s="67" t="s">
        <v>190</v>
      </c>
      <c r="E40" s="139">
        <v>1</v>
      </c>
      <c r="F40" s="119" t="s">
        <v>531</v>
      </c>
      <c r="G40" s="140">
        <v>0</v>
      </c>
      <c r="H40" s="140">
        <v>1568.48</v>
      </c>
      <c r="I40" s="140">
        <v>6273.92</v>
      </c>
      <c r="J40" s="141">
        <f t="shared" si="0"/>
        <v>7842.4</v>
      </c>
      <c r="K40" s="142"/>
      <c r="L40" s="142"/>
      <c r="M40" s="142"/>
      <c r="N40" s="142"/>
      <c r="O40" s="142"/>
      <c r="P40" s="142"/>
      <c r="Q40" s="142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1:30" s="106" customFormat="1" x14ac:dyDescent="0.2">
      <c r="A41" s="88" t="s">
        <v>238</v>
      </c>
      <c r="B41" s="67" t="s">
        <v>29</v>
      </c>
      <c r="C41" s="58" t="s">
        <v>188</v>
      </c>
      <c r="D41" s="67" t="s">
        <v>189</v>
      </c>
      <c r="E41" s="139">
        <v>1</v>
      </c>
      <c r="F41" s="88" t="s">
        <v>223</v>
      </c>
      <c r="G41" s="140">
        <v>0</v>
      </c>
      <c r="H41" s="140">
        <v>0</v>
      </c>
      <c r="I41" s="140">
        <v>6273.92</v>
      </c>
      <c r="J41" s="141">
        <f t="shared" si="0"/>
        <v>6273.92</v>
      </c>
      <c r="K41" s="142"/>
      <c r="L41" s="142"/>
      <c r="M41" s="142"/>
      <c r="N41" s="142"/>
      <c r="O41" s="142"/>
      <c r="P41" s="142"/>
      <c r="Q41" s="142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2" spans="1:30" s="106" customFormat="1" x14ac:dyDescent="0.2">
      <c r="A42" s="88" t="s">
        <v>237</v>
      </c>
      <c r="B42" s="67" t="s">
        <v>29</v>
      </c>
      <c r="C42" s="58" t="s">
        <v>235</v>
      </c>
      <c r="D42" s="67" t="s">
        <v>190</v>
      </c>
      <c r="E42" s="139">
        <v>1</v>
      </c>
      <c r="F42" s="88" t="s">
        <v>224</v>
      </c>
      <c r="G42" s="140">
        <v>0</v>
      </c>
      <c r="H42" s="140">
        <v>1568.48</v>
      </c>
      <c r="I42" s="140">
        <v>6273.92</v>
      </c>
      <c r="J42" s="141">
        <f t="shared" si="0"/>
        <v>7842.4</v>
      </c>
      <c r="K42" s="142"/>
      <c r="L42" s="142"/>
      <c r="M42" s="142"/>
      <c r="N42" s="142"/>
      <c r="O42" s="142"/>
      <c r="P42" s="142"/>
      <c r="Q42" s="142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</row>
    <row r="43" spans="1:30" s="106" customFormat="1" x14ac:dyDescent="0.2">
      <c r="A43" s="119" t="s">
        <v>242</v>
      </c>
      <c r="B43" s="67" t="s">
        <v>29</v>
      </c>
      <c r="C43" s="101" t="s">
        <v>185</v>
      </c>
      <c r="D43" s="67" t="s">
        <v>190</v>
      </c>
      <c r="E43" s="139">
        <v>1</v>
      </c>
      <c r="F43" s="202" t="s">
        <v>676</v>
      </c>
      <c r="G43" s="140">
        <v>0</v>
      </c>
      <c r="H43" s="140">
        <v>1568.48</v>
      </c>
      <c r="I43" s="140">
        <v>6273.92</v>
      </c>
      <c r="J43" s="141">
        <f t="shared" si="0"/>
        <v>7842.4</v>
      </c>
      <c r="K43" s="142"/>
      <c r="L43" s="142"/>
      <c r="M43" s="142"/>
      <c r="N43" s="142"/>
      <c r="O43" s="142"/>
      <c r="P43" s="142"/>
      <c r="Q43" s="142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4" spans="1:30" s="106" customFormat="1" x14ac:dyDescent="0.2">
      <c r="A44" s="88" t="s">
        <v>236</v>
      </c>
      <c r="B44" s="67" t="s">
        <v>29</v>
      </c>
      <c r="C44" s="58" t="s">
        <v>185</v>
      </c>
      <c r="D44" s="67" t="s">
        <v>190</v>
      </c>
      <c r="E44" s="139">
        <v>1</v>
      </c>
      <c r="F44" s="88" t="s">
        <v>226</v>
      </c>
      <c r="G44" s="140">
        <v>0</v>
      </c>
      <c r="H44" s="140">
        <v>1568.48</v>
      </c>
      <c r="I44" s="140">
        <v>6273.92</v>
      </c>
      <c r="J44" s="141">
        <f t="shared" si="0"/>
        <v>7842.4</v>
      </c>
      <c r="K44" s="142"/>
      <c r="L44" s="142"/>
      <c r="M44" s="142"/>
      <c r="N44" s="142"/>
      <c r="O44" s="142"/>
      <c r="P44" s="142"/>
      <c r="Q44" s="142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</row>
    <row r="45" spans="1:30" s="106" customFormat="1" x14ac:dyDescent="0.2">
      <c r="A45" s="119" t="s">
        <v>242</v>
      </c>
      <c r="B45" s="67" t="s">
        <v>29</v>
      </c>
      <c r="C45" s="101" t="s">
        <v>212</v>
      </c>
      <c r="D45" s="67" t="s">
        <v>190</v>
      </c>
      <c r="E45" s="139">
        <v>1</v>
      </c>
      <c r="F45" s="119" t="s">
        <v>540</v>
      </c>
      <c r="G45" s="140">
        <v>0</v>
      </c>
      <c r="H45" s="140">
        <v>1568.48</v>
      </c>
      <c r="I45" s="140">
        <v>6273.92</v>
      </c>
      <c r="J45" s="141">
        <f t="shared" si="0"/>
        <v>7842.4</v>
      </c>
      <c r="K45" s="142"/>
      <c r="L45" s="142"/>
      <c r="M45" s="142"/>
      <c r="N45" s="142"/>
      <c r="O45" s="142"/>
      <c r="P45" s="142"/>
      <c r="Q45" s="142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</row>
    <row r="46" spans="1:30" x14ac:dyDescent="0.2">
      <c r="A46" s="88" t="s">
        <v>240</v>
      </c>
      <c r="B46" s="67" t="s">
        <v>29</v>
      </c>
      <c r="C46" s="58" t="s">
        <v>213</v>
      </c>
      <c r="D46" s="48" t="s">
        <v>190</v>
      </c>
      <c r="E46" s="135">
        <v>1</v>
      </c>
      <c r="F46" s="81" t="s">
        <v>227</v>
      </c>
      <c r="G46" s="136">
        <v>0</v>
      </c>
      <c r="H46" s="136">
        <v>1568.48</v>
      </c>
      <c r="I46" s="136">
        <v>6273.92</v>
      </c>
      <c r="J46" s="137">
        <f t="shared" si="0"/>
        <v>7842.4</v>
      </c>
      <c r="K46" s="138"/>
      <c r="L46" s="138"/>
      <c r="M46" s="138"/>
      <c r="N46" s="138"/>
      <c r="O46" s="138"/>
      <c r="P46" s="138"/>
      <c r="Q46" s="138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x14ac:dyDescent="0.2">
      <c r="A47" s="88" t="s">
        <v>243</v>
      </c>
      <c r="B47" s="67" t="s">
        <v>29</v>
      </c>
      <c r="C47" s="58" t="s">
        <v>186</v>
      </c>
      <c r="D47" s="48" t="s">
        <v>190</v>
      </c>
      <c r="E47" s="135">
        <v>1</v>
      </c>
      <c r="F47" s="81" t="s">
        <v>228</v>
      </c>
      <c r="G47" s="136">
        <v>0</v>
      </c>
      <c r="H47" s="136">
        <v>1568.48</v>
      </c>
      <c r="I47" s="136">
        <v>6273.92</v>
      </c>
      <c r="J47" s="137">
        <f t="shared" si="0"/>
        <v>7842.4</v>
      </c>
      <c r="K47" s="138"/>
      <c r="L47" s="138"/>
      <c r="M47" s="138"/>
      <c r="N47" s="138"/>
      <c r="O47" s="138"/>
      <c r="P47" s="138"/>
      <c r="Q47" s="138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x14ac:dyDescent="0.2">
      <c r="A48" s="89" t="s">
        <v>192</v>
      </c>
      <c r="B48" s="67" t="s">
        <v>29</v>
      </c>
      <c r="C48" s="68" t="s">
        <v>192</v>
      </c>
      <c r="D48" s="48" t="s">
        <v>192</v>
      </c>
      <c r="E48" s="135">
        <v>1</v>
      </c>
      <c r="F48" s="54" t="s">
        <v>192</v>
      </c>
      <c r="G48" s="136">
        <v>0</v>
      </c>
      <c r="H48" s="136">
        <v>0</v>
      </c>
      <c r="I48" s="136">
        <v>0</v>
      </c>
      <c r="J48" s="137">
        <f t="shared" si="0"/>
        <v>0</v>
      </c>
      <c r="K48" s="138"/>
      <c r="L48" s="138"/>
      <c r="M48" s="138"/>
      <c r="N48" s="138"/>
      <c r="O48" s="138"/>
      <c r="P48" s="138"/>
      <c r="Q48" s="138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x14ac:dyDescent="0.2">
      <c r="A49" s="88" t="s">
        <v>243</v>
      </c>
      <c r="B49" s="67" t="s">
        <v>29</v>
      </c>
      <c r="C49" s="58" t="s">
        <v>186</v>
      </c>
      <c r="D49" s="48" t="s">
        <v>190</v>
      </c>
      <c r="E49" s="135">
        <v>1</v>
      </c>
      <c r="F49" s="81" t="s">
        <v>230</v>
      </c>
      <c r="G49" s="136">
        <v>0</v>
      </c>
      <c r="H49" s="136">
        <v>1568.48</v>
      </c>
      <c r="I49" s="136">
        <v>6273.92</v>
      </c>
      <c r="J49" s="137">
        <f t="shared" si="0"/>
        <v>7842.4</v>
      </c>
      <c r="K49" s="138"/>
      <c r="L49" s="138"/>
      <c r="M49" s="138"/>
      <c r="N49" s="138"/>
      <c r="O49" s="138"/>
      <c r="P49" s="138"/>
      <c r="Q49" s="138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x14ac:dyDescent="0.2">
      <c r="A50" s="61" t="s">
        <v>625</v>
      </c>
      <c r="B50" s="48" t="s">
        <v>29</v>
      </c>
      <c r="C50" s="65" t="s">
        <v>187</v>
      </c>
      <c r="D50" s="48" t="s">
        <v>190</v>
      </c>
      <c r="E50" s="143">
        <v>1</v>
      </c>
      <c r="F50" s="63" t="s">
        <v>310</v>
      </c>
      <c r="G50" s="136">
        <v>0</v>
      </c>
      <c r="H50" s="136">
        <v>1568.48</v>
      </c>
      <c r="I50" s="136">
        <v>6273.92</v>
      </c>
      <c r="J50" s="137">
        <f t="shared" si="0"/>
        <v>7842.4</v>
      </c>
      <c r="K50" s="138"/>
      <c r="L50" s="138"/>
      <c r="M50" s="138"/>
      <c r="N50" s="138"/>
      <c r="O50" s="138"/>
      <c r="P50" s="138"/>
      <c r="Q50" s="138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x14ac:dyDescent="0.2">
      <c r="A51" s="82" t="s">
        <v>572</v>
      </c>
      <c r="B51" s="67" t="s">
        <v>29</v>
      </c>
      <c r="C51" s="83" t="s">
        <v>186</v>
      </c>
      <c r="D51" s="48" t="s">
        <v>190</v>
      </c>
      <c r="E51" s="135">
        <v>1</v>
      </c>
      <c r="F51" s="82" t="s">
        <v>306</v>
      </c>
      <c r="G51" s="136">
        <v>0</v>
      </c>
      <c r="H51" s="136">
        <v>1568.48</v>
      </c>
      <c r="I51" s="136">
        <v>6273.92</v>
      </c>
      <c r="J51" s="137">
        <f t="shared" si="0"/>
        <v>7842.4</v>
      </c>
      <c r="K51" s="138"/>
      <c r="L51" s="138"/>
      <c r="M51" s="138"/>
      <c r="N51" s="138"/>
      <c r="O51" s="138"/>
      <c r="P51" s="138"/>
      <c r="Q51" s="138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x14ac:dyDescent="0.2">
      <c r="A52" s="82" t="s">
        <v>600</v>
      </c>
      <c r="B52" s="67" t="s">
        <v>29</v>
      </c>
      <c r="C52" s="83" t="s">
        <v>186</v>
      </c>
      <c r="D52" s="48" t="s">
        <v>190</v>
      </c>
      <c r="E52" s="135">
        <v>1</v>
      </c>
      <c r="F52" s="82" t="s">
        <v>267</v>
      </c>
      <c r="G52" s="136">
        <v>0</v>
      </c>
      <c r="H52" s="136">
        <v>1568.48</v>
      </c>
      <c r="I52" s="136">
        <v>6273.92</v>
      </c>
      <c r="J52" s="137">
        <f t="shared" si="0"/>
        <v>7842.4</v>
      </c>
      <c r="K52" s="138"/>
      <c r="L52" s="138"/>
      <c r="M52" s="138"/>
      <c r="N52" s="138"/>
      <c r="O52" s="138"/>
      <c r="P52" s="138"/>
      <c r="Q52" s="138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x14ac:dyDescent="0.2">
      <c r="A53" s="82" t="s">
        <v>629</v>
      </c>
      <c r="B53" s="67" t="s">
        <v>29</v>
      </c>
      <c r="C53" s="83" t="s">
        <v>188</v>
      </c>
      <c r="D53" s="48" t="s">
        <v>190</v>
      </c>
      <c r="E53" s="135">
        <v>1</v>
      </c>
      <c r="F53" s="82" t="s">
        <v>628</v>
      </c>
      <c r="G53" s="136">
        <v>0</v>
      </c>
      <c r="H53" s="136">
        <v>1568.48</v>
      </c>
      <c r="I53" s="136">
        <v>6273.92</v>
      </c>
      <c r="J53" s="137">
        <f t="shared" si="0"/>
        <v>7842.4</v>
      </c>
      <c r="K53" s="138"/>
      <c r="L53" s="138"/>
      <c r="M53" s="138"/>
      <c r="N53" s="138"/>
      <c r="O53" s="138"/>
      <c r="P53" s="138"/>
      <c r="Q53" s="138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x14ac:dyDescent="0.2">
      <c r="A54" s="82" t="s">
        <v>635</v>
      </c>
      <c r="B54" s="67" t="s">
        <v>29</v>
      </c>
      <c r="C54" s="83" t="s">
        <v>188</v>
      </c>
      <c r="D54" s="48" t="s">
        <v>190</v>
      </c>
      <c r="E54" s="135">
        <v>1</v>
      </c>
      <c r="F54" s="82" t="s">
        <v>634</v>
      </c>
      <c r="G54" s="136">
        <v>0</v>
      </c>
      <c r="H54" s="136">
        <v>1568.48</v>
      </c>
      <c r="I54" s="136">
        <v>6273.92</v>
      </c>
      <c r="J54" s="137">
        <f t="shared" si="0"/>
        <v>7842.4</v>
      </c>
      <c r="K54" s="138"/>
      <c r="L54" s="138"/>
      <c r="M54" s="138"/>
      <c r="N54" s="138"/>
      <c r="O54" s="138"/>
      <c r="P54" s="138"/>
      <c r="Q54" s="13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82" t="s">
        <v>641</v>
      </c>
      <c r="B55" s="67" t="s">
        <v>29</v>
      </c>
      <c r="C55" s="83" t="s">
        <v>188</v>
      </c>
      <c r="D55" s="48" t="s">
        <v>190</v>
      </c>
      <c r="E55" s="135">
        <v>1</v>
      </c>
      <c r="F55" s="82" t="s">
        <v>640</v>
      </c>
      <c r="G55" s="136">
        <v>0</v>
      </c>
      <c r="H55" s="136">
        <v>1568.48</v>
      </c>
      <c r="I55" s="136">
        <v>6273.92</v>
      </c>
      <c r="J55" s="137">
        <f t="shared" si="0"/>
        <v>7842.4</v>
      </c>
      <c r="K55" s="138"/>
      <c r="L55" s="138"/>
      <c r="M55" s="138"/>
      <c r="N55" s="138"/>
      <c r="O55" s="138"/>
      <c r="P55" s="138"/>
      <c r="Q55" s="13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82" t="s">
        <v>242</v>
      </c>
      <c r="B56" s="67" t="s">
        <v>29</v>
      </c>
      <c r="C56" s="83" t="s">
        <v>185</v>
      </c>
      <c r="D56" s="48" t="s">
        <v>190</v>
      </c>
      <c r="E56" s="135">
        <v>1</v>
      </c>
      <c r="F56" s="82" t="s">
        <v>657</v>
      </c>
      <c r="G56" s="136">
        <v>0</v>
      </c>
      <c r="H56" s="136">
        <v>1568.48</v>
      </c>
      <c r="I56" s="136">
        <v>6273.92</v>
      </c>
      <c r="J56" s="137">
        <f t="shared" si="0"/>
        <v>7842.4</v>
      </c>
      <c r="K56" s="138"/>
      <c r="L56" s="138"/>
      <c r="M56" s="138"/>
      <c r="N56" s="138"/>
      <c r="O56" s="138"/>
      <c r="P56" s="138"/>
      <c r="Q56" s="13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82" t="s">
        <v>242</v>
      </c>
      <c r="B57" s="67" t="s">
        <v>29</v>
      </c>
      <c r="C57" s="83" t="s">
        <v>185</v>
      </c>
      <c r="D57" s="48" t="s">
        <v>190</v>
      </c>
      <c r="E57" s="135">
        <v>1</v>
      </c>
      <c r="F57" s="202" t="s">
        <v>677</v>
      </c>
      <c r="G57" s="136">
        <v>0</v>
      </c>
      <c r="H57" s="136">
        <v>1568.48</v>
      </c>
      <c r="I57" s="136">
        <v>6273.92</v>
      </c>
      <c r="J57" s="137">
        <f t="shared" si="0"/>
        <v>7842.4</v>
      </c>
      <c r="K57" s="138"/>
      <c r="L57" s="138"/>
      <c r="M57" s="138"/>
      <c r="N57" s="138"/>
      <c r="O57" s="138"/>
      <c r="P57" s="138"/>
      <c r="Q57" s="13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82" t="s">
        <v>692</v>
      </c>
      <c r="B58" s="67" t="s">
        <v>29</v>
      </c>
      <c r="C58" s="83" t="s">
        <v>188</v>
      </c>
      <c r="D58" s="48" t="s">
        <v>189</v>
      </c>
      <c r="E58" s="135">
        <v>1</v>
      </c>
      <c r="F58" s="82" t="s">
        <v>690</v>
      </c>
      <c r="G58" s="136">
        <v>0</v>
      </c>
      <c r="H58" s="136">
        <v>0</v>
      </c>
      <c r="I58" s="136">
        <v>6273.92</v>
      </c>
      <c r="J58" s="137">
        <f t="shared" si="0"/>
        <v>6273.92</v>
      </c>
      <c r="K58" s="138"/>
      <c r="L58" s="138"/>
      <c r="M58" s="138"/>
      <c r="N58" s="138"/>
      <c r="O58" s="138"/>
      <c r="P58" s="138"/>
      <c r="Q58" s="13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82" t="s">
        <v>694</v>
      </c>
      <c r="B59" s="67" t="s">
        <v>29</v>
      </c>
      <c r="C59" s="83" t="s">
        <v>188</v>
      </c>
      <c r="D59" s="48" t="s">
        <v>189</v>
      </c>
      <c r="E59" s="135">
        <v>1</v>
      </c>
      <c r="F59" s="82" t="s">
        <v>693</v>
      </c>
      <c r="G59" s="136">
        <v>0</v>
      </c>
      <c r="H59" s="136">
        <v>0</v>
      </c>
      <c r="I59" s="136">
        <v>6273.92</v>
      </c>
      <c r="J59" s="137">
        <f t="shared" si="0"/>
        <v>6273.92</v>
      </c>
      <c r="K59" s="138"/>
      <c r="L59" s="138"/>
      <c r="M59" s="138"/>
      <c r="N59" s="138"/>
      <c r="O59" s="138"/>
      <c r="P59" s="138"/>
      <c r="Q59" s="13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82" t="s">
        <v>703</v>
      </c>
      <c r="B60" s="67" t="s">
        <v>29</v>
      </c>
      <c r="C60" s="83" t="s">
        <v>191</v>
      </c>
      <c r="D60" s="48" t="s">
        <v>190</v>
      </c>
      <c r="E60" s="135">
        <v>1</v>
      </c>
      <c r="F60" s="204" t="s">
        <v>702</v>
      </c>
      <c r="G60" s="136">
        <v>0</v>
      </c>
      <c r="H60" s="136">
        <v>1568.48</v>
      </c>
      <c r="I60" s="136">
        <v>6273.92</v>
      </c>
      <c r="J60" s="137">
        <f t="shared" si="0"/>
        <v>7842.4</v>
      </c>
      <c r="K60" s="138"/>
      <c r="L60" s="138"/>
      <c r="M60" s="138"/>
      <c r="N60" s="138"/>
      <c r="O60" s="138"/>
      <c r="P60" s="138"/>
      <c r="Q60" s="13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82" t="s">
        <v>572</v>
      </c>
      <c r="B61" s="67" t="s">
        <v>29</v>
      </c>
      <c r="C61" s="83" t="s">
        <v>191</v>
      </c>
      <c r="D61" s="48" t="s">
        <v>190</v>
      </c>
      <c r="E61" s="135">
        <v>1</v>
      </c>
      <c r="F61" s="63" t="s">
        <v>302</v>
      </c>
      <c r="G61" s="136">
        <v>0</v>
      </c>
      <c r="H61" s="136">
        <v>1568.48</v>
      </c>
      <c r="I61" s="136">
        <v>6273.92</v>
      </c>
      <c r="J61" s="137">
        <f t="shared" ref="J61" si="2">SUM(G61:I61)</f>
        <v>7842.4</v>
      </c>
      <c r="K61" s="138"/>
      <c r="L61" s="138"/>
      <c r="M61" s="138"/>
      <c r="N61" s="138"/>
      <c r="O61" s="138"/>
      <c r="P61" s="138"/>
      <c r="Q61" s="13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82" t="s">
        <v>572</v>
      </c>
      <c r="B62" s="67" t="s">
        <v>29</v>
      </c>
      <c r="C62" s="83" t="s">
        <v>191</v>
      </c>
      <c r="D62" s="48" t="s">
        <v>190</v>
      </c>
      <c r="E62" s="135">
        <v>1</v>
      </c>
      <c r="F62" s="63" t="s">
        <v>618</v>
      </c>
      <c r="G62" s="136">
        <v>0</v>
      </c>
      <c r="H62" s="136">
        <v>1568.48</v>
      </c>
      <c r="I62" s="136">
        <v>6273.92</v>
      </c>
      <c r="J62" s="137">
        <f t="shared" ref="J62" si="3">SUM(G62:I62)</f>
        <v>7842.4</v>
      </c>
      <c r="K62" s="138"/>
      <c r="L62" s="138"/>
      <c r="M62" s="138"/>
      <c r="N62" s="138"/>
      <c r="O62" s="138"/>
      <c r="P62" s="138"/>
      <c r="Q62" s="13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82" t="s">
        <v>572</v>
      </c>
      <c r="B63" s="67" t="s">
        <v>29</v>
      </c>
      <c r="C63" s="83" t="s">
        <v>186</v>
      </c>
      <c r="D63" s="48" t="s">
        <v>190</v>
      </c>
      <c r="E63" s="135">
        <v>1</v>
      </c>
      <c r="F63" s="63" t="s">
        <v>308</v>
      </c>
      <c r="G63" s="136">
        <v>0</v>
      </c>
      <c r="H63" s="136">
        <v>1568.48</v>
      </c>
      <c r="I63" s="136">
        <v>6273.92</v>
      </c>
      <c r="J63" s="137">
        <f t="shared" ref="J63" si="4">SUM(G63:I63)</f>
        <v>7842.4</v>
      </c>
      <c r="K63" s="138"/>
      <c r="L63" s="138"/>
      <c r="M63" s="138"/>
      <c r="N63" s="138"/>
      <c r="O63" s="138"/>
      <c r="P63" s="138"/>
      <c r="Q63" s="13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82" t="s">
        <v>572</v>
      </c>
      <c r="B64" s="67" t="s">
        <v>29</v>
      </c>
      <c r="C64" s="83" t="s">
        <v>186</v>
      </c>
      <c r="D64" s="48" t="s">
        <v>190</v>
      </c>
      <c r="E64" s="135">
        <v>1</v>
      </c>
      <c r="F64" s="63" t="s">
        <v>727</v>
      </c>
      <c r="G64" s="136">
        <v>0</v>
      </c>
      <c r="H64" s="136">
        <v>1568.48</v>
      </c>
      <c r="I64" s="136">
        <v>6273.92</v>
      </c>
      <c r="J64" s="137">
        <f t="shared" ref="J64" si="5">SUM(G64:I64)</f>
        <v>7842.4</v>
      </c>
      <c r="K64" s="138"/>
      <c r="L64" s="138"/>
      <c r="M64" s="138"/>
      <c r="N64" s="138"/>
      <c r="O64" s="138"/>
      <c r="P64" s="138"/>
      <c r="Q64" s="138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82" t="s">
        <v>572</v>
      </c>
      <c r="B65" s="67" t="s">
        <v>29</v>
      </c>
      <c r="C65" s="83" t="s">
        <v>188</v>
      </c>
      <c r="D65" s="48" t="s">
        <v>190</v>
      </c>
      <c r="E65" s="135">
        <v>1</v>
      </c>
      <c r="F65" s="212" t="s">
        <v>287</v>
      </c>
      <c r="G65" s="136">
        <v>0</v>
      </c>
      <c r="H65" s="136">
        <v>1568.48</v>
      </c>
      <c r="I65" s="136">
        <v>6273.92</v>
      </c>
      <c r="J65" s="137">
        <f t="shared" ref="J65" si="6">SUM(G65:I65)</f>
        <v>7842.4</v>
      </c>
      <c r="K65" s="138"/>
      <c r="L65" s="138"/>
      <c r="M65" s="138"/>
      <c r="N65" s="138"/>
      <c r="O65" s="138"/>
      <c r="P65" s="138"/>
      <c r="Q65" s="138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54" t="s">
        <v>192</v>
      </c>
      <c r="B66" s="67" t="s">
        <v>29</v>
      </c>
      <c r="C66" s="52" t="s">
        <v>192</v>
      </c>
      <c r="D66" s="48" t="s">
        <v>192</v>
      </c>
      <c r="E66" s="135">
        <v>1</v>
      </c>
      <c r="F66" s="54" t="s">
        <v>192</v>
      </c>
      <c r="G66" s="136">
        <v>0</v>
      </c>
      <c r="H66" s="136">
        <v>0</v>
      </c>
      <c r="I66" s="136">
        <v>0</v>
      </c>
      <c r="J66" s="137">
        <f t="shared" si="0"/>
        <v>0</v>
      </c>
      <c r="K66" s="138"/>
      <c r="L66" s="138"/>
      <c r="M66" s="138"/>
      <c r="N66" s="138"/>
      <c r="O66" s="138"/>
      <c r="P66" s="138"/>
      <c r="Q66" s="138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A67" s="54" t="s">
        <v>192</v>
      </c>
      <c r="B67" s="67" t="s">
        <v>29</v>
      </c>
      <c r="C67" s="52" t="s">
        <v>192</v>
      </c>
      <c r="D67" s="48" t="s">
        <v>192</v>
      </c>
      <c r="E67" s="135">
        <v>1</v>
      </c>
      <c r="F67" s="54" t="s">
        <v>192</v>
      </c>
      <c r="G67" s="136">
        <v>0</v>
      </c>
      <c r="H67" s="136">
        <v>0</v>
      </c>
      <c r="I67" s="136">
        <v>0</v>
      </c>
      <c r="J67" s="137">
        <f t="shared" si="0"/>
        <v>0</v>
      </c>
      <c r="K67" s="138"/>
      <c r="L67" s="138"/>
      <c r="M67" s="138"/>
      <c r="N67" s="138"/>
      <c r="O67" s="138"/>
      <c r="P67" s="138"/>
      <c r="Q67" s="138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A68" s="54" t="s">
        <v>192</v>
      </c>
      <c r="B68" s="67" t="s">
        <v>29</v>
      </c>
      <c r="C68" s="52" t="s">
        <v>192</v>
      </c>
      <c r="D68" s="48" t="s">
        <v>192</v>
      </c>
      <c r="E68" s="135">
        <v>1</v>
      </c>
      <c r="F68" s="54" t="s">
        <v>192</v>
      </c>
      <c r="G68" s="136">
        <v>0</v>
      </c>
      <c r="H68" s="136">
        <v>0</v>
      </c>
      <c r="I68" s="136">
        <v>0</v>
      </c>
      <c r="J68" s="137">
        <f t="shared" si="0"/>
        <v>0</v>
      </c>
      <c r="K68" s="138"/>
      <c r="L68" s="138"/>
      <c r="M68" s="138"/>
      <c r="N68" s="138"/>
      <c r="O68" s="138"/>
      <c r="P68" s="138"/>
      <c r="Q68" s="13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54" t="s">
        <v>192</v>
      </c>
      <c r="B69" s="67" t="s">
        <v>29</v>
      </c>
      <c r="C69" s="52" t="s">
        <v>192</v>
      </c>
      <c r="D69" s="48" t="s">
        <v>192</v>
      </c>
      <c r="E69" s="135">
        <v>1</v>
      </c>
      <c r="F69" s="54" t="s">
        <v>192</v>
      </c>
      <c r="G69" s="136">
        <v>0</v>
      </c>
      <c r="H69" s="136">
        <v>0</v>
      </c>
      <c r="I69" s="136">
        <v>0</v>
      </c>
      <c r="J69" s="137">
        <f t="shared" si="0"/>
        <v>0</v>
      </c>
      <c r="K69" s="138"/>
      <c r="L69" s="138"/>
      <c r="M69" s="138"/>
      <c r="N69" s="138"/>
      <c r="O69" s="138"/>
      <c r="P69" s="138"/>
      <c r="Q69" s="138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61" t="s">
        <v>205</v>
      </c>
      <c r="B70" s="67" t="s">
        <v>31</v>
      </c>
      <c r="C70" s="101" t="s">
        <v>185</v>
      </c>
      <c r="D70" s="48" t="s">
        <v>190</v>
      </c>
      <c r="E70" s="135">
        <v>1</v>
      </c>
      <c r="F70" s="82" t="s">
        <v>560</v>
      </c>
      <c r="G70" s="136">
        <v>0</v>
      </c>
      <c r="H70" s="136">
        <v>1441.31</v>
      </c>
      <c r="I70" s="136">
        <v>5765.22</v>
      </c>
      <c r="J70" s="137">
        <f t="shared" si="0"/>
        <v>7206.5300000000007</v>
      </c>
      <c r="K70" s="138"/>
      <c r="L70" s="138"/>
      <c r="M70" s="138"/>
      <c r="N70" s="138"/>
      <c r="O70" s="138"/>
      <c r="P70" s="138"/>
      <c r="Q70" s="138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81" t="s">
        <v>205</v>
      </c>
      <c r="B71" s="48" t="s">
        <v>31</v>
      </c>
      <c r="C71" s="48" t="s">
        <v>191</v>
      </c>
      <c r="D71" s="48" t="s">
        <v>190</v>
      </c>
      <c r="E71" s="135">
        <v>1</v>
      </c>
      <c r="F71" s="81" t="s">
        <v>606</v>
      </c>
      <c r="G71" s="136">
        <v>0</v>
      </c>
      <c r="H71" s="136">
        <v>1441.31</v>
      </c>
      <c r="I71" s="136">
        <v>5765.22</v>
      </c>
      <c r="J71" s="137">
        <f t="shared" si="0"/>
        <v>7206.5300000000007</v>
      </c>
      <c r="K71" s="138"/>
      <c r="L71" s="138"/>
      <c r="M71" s="138"/>
      <c r="N71" s="138"/>
      <c r="O71" s="138"/>
      <c r="P71" s="138"/>
      <c r="Q71" s="138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A72" s="121" t="s">
        <v>205</v>
      </c>
      <c r="B72" s="145" t="s">
        <v>31</v>
      </c>
      <c r="C72" s="145" t="s">
        <v>186</v>
      </c>
      <c r="D72" s="145" t="s">
        <v>190</v>
      </c>
      <c r="E72" s="186">
        <v>1</v>
      </c>
      <c r="F72" s="120" t="s">
        <v>220</v>
      </c>
      <c r="G72" s="147">
        <v>0</v>
      </c>
      <c r="H72" s="147">
        <v>1441.31</v>
      </c>
      <c r="I72" s="147">
        <v>5765.22</v>
      </c>
      <c r="J72" s="148">
        <f t="shared" ref="J72:J134" si="7">SUM(G72:I72)</f>
        <v>7206.5300000000007</v>
      </c>
      <c r="K72" s="149"/>
      <c r="L72" s="149"/>
      <c r="M72" s="149"/>
      <c r="N72" s="149"/>
      <c r="O72" s="149"/>
      <c r="P72" s="149"/>
      <c r="Q72" s="14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</row>
    <row r="73" spans="1:30" ht="15.75" customHeight="1" x14ac:dyDescent="0.2">
      <c r="A73" s="110" t="s">
        <v>205</v>
      </c>
      <c r="B73" s="67" t="s">
        <v>31</v>
      </c>
      <c r="C73" s="67" t="s">
        <v>186</v>
      </c>
      <c r="D73" s="67" t="s">
        <v>190</v>
      </c>
      <c r="E73" s="139">
        <v>1</v>
      </c>
      <c r="F73" s="88" t="s">
        <v>264</v>
      </c>
      <c r="G73" s="140">
        <v>0</v>
      </c>
      <c r="H73" s="140">
        <v>1441.31</v>
      </c>
      <c r="I73" s="140">
        <v>5765.22</v>
      </c>
      <c r="J73" s="141">
        <f t="shared" si="7"/>
        <v>7206.5300000000007</v>
      </c>
      <c r="K73" s="142"/>
      <c r="L73" s="142"/>
      <c r="M73" s="142"/>
      <c r="N73" s="142"/>
      <c r="O73" s="142"/>
      <c r="P73" s="142"/>
      <c r="Q73" s="142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</row>
    <row r="74" spans="1:30" x14ac:dyDescent="0.2">
      <c r="A74" s="61" t="s">
        <v>205</v>
      </c>
      <c r="B74" s="48" t="s">
        <v>31</v>
      </c>
      <c r="C74" s="48" t="s">
        <v>186</v>
      </c>
      <c r="D74" s="48" t="s">
        <v>190</v>
      </c>
      <c r="E74" s="135">
        <v>1</v>
      </c>
      <c r="F74" s="81" t="s">
        <v>269</v>
      </c>
      <c r="G74" s="136">
        <v>0</v>
      </c>
      <c r="H74" s="136">
        <v>1441.31</v>
      </c>
      <c r="I74" s="136">
        <v>5765.22</v>
      </c>
      <c r="J74" s="137">
        <f t="shared" si="7"/>
        <v>7206.5300000000007</v>
      </c>
      <c r="K74" s="138"/>
      <c r="L74" s="138"/>
      <c r="M74" s="138"/>
      <c r="N74" s="138"/>
      <c r="O74" s="138"/>
      <c r="P74" s="138"/>
      <c r="Q74" s="13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x14ac:dyDescent="0.2">
      <c r="A75" s="61" t="s">
        <v>299</v>
      </c>
      <c r="B75" s="48" t="s">
        <v>31</v>
      </c>
      <c r="C75" s="48" t="s">
        <v>187</v>
      </c>
      <c r="D75" s="48" t="s">
        <v>190</v>
      </c>
      <c r="E75" s="143">
        <v>1</v>
      </c>
      <c r="F75" s="81" t="s">
        <v>288</v>
      </c>
      <c r="G75" s="136">
        <v>0</v>
      </c>
      <c r="H75" s="136">
        <v>1441.31</v>
      </c>
      <c r="I75" s="136">
        <v>5765.22</v>
      </c>
      <c r="J75" s="137">
        <f t="shared" si="7"/>
        <v>7206.5300000000007</v>
      </c>
      <c r="K75" s="138"/>
      <c r="L75" s="138"/>
      <c r="M75" s="138"/>
      <c r="N75" s="138"/>
      <c r="O75" s="138"/>
      <c r="P75" s="138"/>
      <c r="Q75" s="138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x14ac:dyDescent="0.2">
      <c r="A76" s="110" t="s">
        <v>205</v>
      </c>
      <c r="B76" s="67" t="s">
        <v>31</v>
      </c>
      <c r="C76" s="67" t="s">
        <v>186</v>
      </c>
      <c r="D76" s="67" t="s">
        <v>190</v>
      </c>
      <c r="E76" s="144">
        <v>1</v>
      </c>
      <c r="F76" s="88" t="s">
        <v>265</v>
      </c>
      <c r="G76" s="140">
        <v>0</v>
      </c>
      <c r="H76" s="140">
        <v>1441.31</v>
      </c>
      <c r="I76" s="140">
        <v>5765.22</v>
      </c>
      <c r="J76" s="141">
        <f t="shared" si="7"/>
        <v>7206.5300000000007</v>
      </c>
      <c r="K76" s="142"/>
      <c r="L76" s="142"/>
      <c r="M76" s="142"/>
      <c r="N76" s="142"/>
      <c r="O76" s="142"/>
      <c r="P76" s="142"/>
      <c r="Q76" s="142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</row>
    <row r="77" spans="1:30" x14ac:dyDescent="0.2">
      <c r="A77" s="82" t="s">
        <v>205</v>
      </c>
      <c r="B77" s="48" t="s">
        <v>31</v>
      </c>
      <c r="C77" s="83" t="s">
        <v>191</v>
      </c>
      <c r="D77" s="48" t="s">
        <v>190</v>
      </c>
      <c r="E77" s="143">
        <v>1</v>
      </c>
      <c r="F77" s="82" t="s">
        <v>343</v>
      </c>
      <c r="G77" s="136">
        <v>0</v>
      </c>
      <c r="H77" s="136">
        <v>1441.31</v>
      </c>
      <c r="I77" s="136">
        <v>5765.22</v>
      </c>
      <c r="J77" s="137">
        <f t="shared" si="7"/>
        <v>7206.5300000000007</v>
      </c>
      <c r="K77" s="138"/>
      <c r="L77" s="138"/>
      <c r="M77" s="138"/>
      <c r="N77" s="138"/>
      <c r="O77" s="138"/>
      <c r="P77" s="138"/>
      <c r="Q77" s="138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61" t="s">
        <v>205</v>
      </c>
      <c r="B78" s="48" t="s">
        <v>31</v>
      </c>
      <c r="C78" s="48" t="s">
        <v>185</v>
      </c>
      <c r="D78" s="48" t="s">
        <v>190</v>
      </c>
      <c r="E78" s="143">
        <v>1</v>
      </c>
      <c r="F78" s="81" t="s">
        <v>283</v>
      </c>
      <c r="G78" s="136">
        <v>0</v>
      </c>
      <c r="H78" s="136">
        <v>1441.31</v>
      </c>
      <c r="I78" s="136">
        <v>5765.22</v>
      </c>
      <c r="J78" s="137">
        <f t="shared" si="7"/>
        <v>7206.5300000000007</v>
      </c>
      <c r="K78" s="138"/>
      <c r="L78" s="138"/>
      <c r="M78" s="138"/>
      <c r="N78" s="138"/>
      <c r="O78" s="138"/>
      <c r="P78" s="138"/>
      <c r="Q78" s="138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107" t="s">
        <v>205</v>
      </c>
      <c r="B79" s="67" t="s">
        <v>31</v>
      </c>
      <c r="C79" s="101" t="s">
        <v>212</v>
      </c>
      <c r="D79" s="67" t="s">
        <v>190</v>
      </c>
      <c r="E79" s="144">
        <v>1</v>
      </c>
      <c r="F79" s="119" t="s">
        <v>548</v>
      </c>
      <c r="G79" s="140">
        <v>0</v>
      </c>
      <c r="H79" s="140">
        <v>1441.31</v>
      </c>
      <c r="I79" s="140">
        <v>5765.22</v>
      </c>
      <c r="J79" s="141">
        <f t="shared" si="7"/>
        <v>7206.5300000000007</v>
      </c>
      <c r="K79" s="142"/>
      <c r="L79" s="142"/>
      <c r="M79" s="142"/>
      <c r="N79" s="142"/>
      <c r="O79" s="142"/>
      <c r="P79" s="142"/>
      <c r="Q79" s="142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</row>
    <row r="80" spans="1:30" x14ac:dyDescent="0.2">
      <c r="A80" s="107" t="s">
        <v>205</v>
      </c>
      <c r="B80" s="67" t="s">
        <v>31</v>
      </c>
      <c r="C80" s="101" t="s">
        <v>186</v>
      </c>
      <c r="D80" s="67" t="s">
        <v>190</v>
      </c>
      <c r="E80" s="144">
        <v>1</v>
      </c>
      <c r="F80" s="119" t="s">
        <v>573</v>
      </c>
      <c r="G80" s="140">
        <v>0</v>
      </c>
      <c r="H80" s="140">
        <v>1441.31</v>
      </c>
      <c r="I80" s="140">
        <v>5765.22</v>
      </c>
      <c r="J80" s="141">
        <f t="shared" si="7"/>
        <v>7206.5300000000007</v>
      </c>
      <c r="K80" s="142"/>
      <c r="L80" s="142"/>
      <c r="M80" s="142"/>
      <c r="N80" s="142"/>
      <c r="O80" s="142"/>
      <c r="P80" s="142"/>
      <c r="Q80" s="142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</row>
    <row r="81" spans="1:30" x14ac:dyDescent="0.2">
      <c r="A81" s="126" t="s">
        <v>205</v>
      </c>
      <c r="B81" s="48" t="s">
        <v>31</v>
      </c>
      <c r="C81" s="101" t="s">
        <v>212</v>
      </c>
      <c r="D81" s="48" t="s">
        <v>190</v>
      </c>
      <c r="E81" s="143">
        <v>1</v>
      </c>
      <c r="F81" s="82" t="s">
        <v>601</v>
      </c>
      <c r="G81" s="136">
        <v>0</v>
      </c>
      <c r="H81" s="136">
        <v>1441.31</v>
      </c>
      <c r="I81" s="136">
        <v>5765.22</v>
      </c>
      <c r="J81" s="137">
        <f t="shared" si="7"/>
        <v>7206.5300000000007</v>
      </c>
      <c r="K81" s="138"/>
      <c r="L81" s="138"/>
      <c r="M81" s="138"/>
      <c r="N81" s="138"/>
      <c r="O81" s="138"/>
      <c r="P81" s="138"/>
      <c r="Q81" s="138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107" t="s">
        <v>205</v>
      </c>
      <c r="B82" s="67" t="s">
        <v>31</v>
      </c>
      <c r="C82" s="101" t="s">
        <v>186</v>
      </c>
      <c r="D82" s="67" t="s">
        <v>190</v>
      </c>
      <c r="E82" s="144">
        <v>1</v>
      </c>
      <c r="F82" s="119" t="s">
        <v>568</v>
      </c>
      <c r="G82" s="140">
        <v>0</v>
      </c>
      <c r="H82" s="140">
        <v>1441.31</v>
      </c>
      <c r="I82" s="140">
        <v>5765.22</v>
      </c>
      <c r="J82" s="141">
        <f t="shared" si="7"/>
        <v>7206.5300000000007</v>
      </c>
      <c r="K82" s="142"/>
      <c r="L82" s="142"/>
      <c r="M82" s="142"/>
      <c r="N82" s="142"/>
      <c r="O82" s="142"/>
      <c r="P82" s="142"/>
      <c r="Q82" s="142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</row>
    <row r="83" spans="1:30" x14ac:dyDescent="0.2">
      <c r="A83" s="107" t="s">
        <v>205</v>
      </c>
      <c r="B83" s="67" t="s">
        <v>31</v>
      </c>
      <c r="C83" s="101" t="s">
        <v>188</v>
      </c>
      <c r="D83" s="67" t="s">
        <v>190</v>
      </c>
      <c r="E83" s="144">
        <v>1</v>
      </c>
      <c r="F83" s="119" t="s">
        <v>322</v>
      </c>
      <c r="G83" s="140">
        <v>0</v>
      </c>
      <c r="H83" s="140">
        <v>1441.31</v>
      </c>
      <c r="I83" s="140">
        <v>5765.22</v>
      </c>
      <c r="J83" s="141">
        <f t="shared" si="7"/>
        <v>7206.5300000000007</v>
      </c>
      <c r="K83" s="142"/>
      <c r="L83" s="142"/>
      <c r="M83" s="142"/>
      <c r="N83" s="142"/>
      <c r="O83" s="142"/>
      <c r="P83" s="142"/>
      <c r="Q83" s="142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</row>
    <row r="84" spans="1:30" s="106" customFormat="1" x14ac:dyDescent="0.2">
      <c r="A84" s="107" t="s">
        <v>205</v>
      </c>
      <c r="B84" s="67" t="s">
        <v>31</v>
      </c>
      <c r="C84" s="101" t="s">
        <v>187</v>
      </c>
      <c r="D84" s="67" t="s">
        <v>190</v>
      </c>
      <c r="E84" s="144">
        <v>1</v>
      </c>
      <c r="F84" s="200" t="s">
        <v>665</v>
      </c>
      <c r="G84" s="140">
        <v>0</v>
      </c>
      <c r="H84" s="140">
        <v>1441.31</v>
      </c>
      <c r="I84" s="140">
        <v>5765.22</v>
      </c>
      <c r="J84" s="141">
        <f t="shared" si="7"/>
        <v>7206.5300000000007</v>
      </c>
      <c r="K84" s="142"/>
      <c r="L84" s="142"/>
      <c r="M84" s="142"/>
      <c r="N84" s="142"/>
      <c r="O84" s="142"/>
      <c r="P84" s="142"/>
      <c r="Q84" s="142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</row>
    <row r="85" spans="1:30" s="106" customFormat="1" x14ac:dyDescent="0.2">
      <c r="A85" s="110" t="s">
        <v>205</v>
      </c>
      <c r="B85" s="67" t="s">
        <v>31</v>
      </c>
      <c r="C85" s="67" t="s">
        <v>185</v>
      </c>
      <c r="D85" s="67" t="s">
        <v>190</v>
      </c>
      <c r="E85" s="144">
        <v>1</v>
      </c>
      <c r="F85" s="88" t="s">
        <v>262</v>
      </c>
      <c r="G85" s="140">
        <v>0</v>
      </c>
      <c r="H85" s="140">
        <v>1441.31</v>
      </c>
      <c r="I85" s="140">
        <v>5765.22</v>
      </c>
      <c r="J85" s="141">
        <f t="shared" si="7"/>
        <v>7206.5300000000007</v>
      </c>
      <c r="K85" s="142"/>
      <c r="L85" s="142"/>
      <c r="M85" s="142"/>
      <c r="N85" s="142"/>
      <c r="O85" s="142"/>
      <c r="P85" s="142"/>
      <c r="Q85" s="142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</row>
    <row r="86" spans="1:30" s="106" customFormat="1" x14ac:dyDescent="0.2">
      <c r="A86" s="107" t="s">
        <v>205</v>
      </c>
      <c r="B86" s="67" t="s">
        <v>31</v>
      </c>
      <c r="C86" s="101" t="s">
        <v>185</v>
      </c>
      <c r="D86" s="67" t="s">
        <v>190</v>
      </c>
      <c r="E86" s="144">
        <v>1</v>
      </c>
      <c r="F86" s="119" t="s">
        <v>653</v>
      </c>
      <c r="G86" s="140">
        <v>0</v>
      </c>
      <c r="H86" s="136">
        <v>1441.31</v>
      </c>
      <c r="I86" s="136">
        <v>5765.22</v>
      </c>
      <c r="J86" s="141">
        <f t="shared" si="7"/>
        <v>7206.5300000000007</v>
      </c>
      <c r="K86" s="142"/>
      <c r="L86" s="142"/>
      <c r="M86" s="142"/>
      <c r="N86" s="142"/>
      <c r="O86" s="142"/>
      <c r="P86" s="142"/>
      <c r="Q86" s="142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</row>
    <row r="87" spans="1:30" s="106" customFormat="1" x14ac:dyDescent="0.2">
      <c r="A87" s="61" t="s">
        <v>205</v>
      </c>
      <c r="B87" s="48" t="s">
        <v>31</v>
      </c>
      <c r="C87" s="58" t="s">
        <v>257</v>
      </c>
      <c r="D87" s="48" t="s">
        <v>190</v>
      </c>
      <c r="E87" s="143">
        <v>1</v>
      </c>
      <c r="F87" s="81" t="s">
        <v>255</v>
      </c>
      <c r="G87" s="136">
        <v>0</v>
      </c>
      <c r="H87" s="136">
        <v>1441.31</v>
      </c>
      <c r="I87" s="136">
        <v>5765.22</v>
      </c>
      <c r="J87" s="137">
        <f t="shared" si="7"/>
        <v>7206.5300000000007</v>
      </c>
      <c r="K87" s="138"/>
      <c r="L87" s="138"/>
      <c r="M87" s="138"/>
      <c r="N87" s="138"/>
      <c r="O87" s="138"/>
      <c r="P87" s="138"/>
      <c r="Q87" s="138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s="106" customFormat="1" x14ac:dyDescent="0.2">
      <c r="A88" s="107" t="s">
        <v>205</v>
      </c>
      <c r="B88" s="67" t="s">
        <v>31</v>
      </c>
      <c r="C88" s="101" t="s">
        <v>212</v>
      </c>
      <c r="D88" s="67" t="s">
        <v>190</v>
      </c>
      <c r="E88" s="144">
        <v>1</v>
      </c>
      <c r="F88" s="119" t="s">
        <v>537</v>
      </c>
      <c r="G88" s="140">
        <v>0</v>
      </c>
      <c r="H88" s="140">
        <v>1441.31</v>
      </c>
      <c r="I88" s="140">
        <v>5765.22</v>
      </c>
      <c r="J88" s="141">
        <f t="shared" si="7"/>
        <v>7206.5300000000007</v>
      </c>
      <c r="K88" s="142"/>
      <c r="L88" s="142"/>
      <c r="M88" s="142"/>
      <c r="N88" s="142"/>
      <c r="O88" s="142"/>
      <c r="P88" s="142"/>
      <c r="Q88" s="142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</row>
    <row r="89" spans="1:30" s="106" customFormat="1" x14ac:dyDescent="0.2">
      <c r="A89" s="61" t="s">
        <v>205</v>
      </c>
      <c r="B89" s="48" t="s">
        <v>31</v>
      </c>
      <c r="C89" s="48" t="s">
        <v>186</v>
      </c>
      <c r="D89" s="48" t="s">
        <v>190</v>
      </c>
      <c r="E89" s="143">
        <v>1</v>
      </c>
      <c r="F89" s="81" t="s">
        <v>272</v>
      </c>
      <c r="G89" s="136">
        <v>0</v>
      </c>
      <c r="H89" s="136">
        <v>1441.31</v>
      </c>
      <c r="I89" s="136">
        <v>5765.22</v>
      </c>
      <c r="J89" s="137">
        <f t="shared" si="7"/>
        <v>7206.5300000000007</v>
      </c>
      <c r="K89" s="138"/>
      <c r="L89" s="138"/>
      <c r="M89" s="138"/>
      <c r="N89" s="138"/>
      <c r="O89" s="138"/>
      <c r="P89" s="138"/>
      <c r="Q89" s="138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s="106" customFormat="1" x14ac:dyDescent="0.2">
      <c r="A90" s="61" t="s">
        <v>205</v>
      </c>
      <c r="B90" s="48" t="s">
        <v>31</v>
      </c>
      <c r="C90" s="179" t="s">
        <v>186</v>
      </c>
      <c r="D90" s="48" t="s">
        <v>190</v>
      </c>
      <c r="E90" s="143">
        <v>1</v>
      </c>
      <c r="F90" s="187" t="s">
        <v>313</v>
      </c>
      <c r="G90" s="136">
        <v>0</v>
      </c>
      <c r="H90" s="136">
        <v>1441.31</v>
      </c>
      <c r="I90" s="136">
        <v>5765.22</v>
      </c>
      <c r="J90" s="137">
        <f t="shared" si="7"/>
        <v>7206.5300000000007</v>
      </c>
      <c r="K90" s="138"/>
      <c r="L90" s="138"/>
      <c r="M90" s="138"/>
      <c r="N90" s="138"/>
      <c r="O90" s="138"/>
      <c r="P90" s="138"/>
      <c r="Q90" s="138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s="106" customFormat="1" x14ac:dyDescent="0.2">
      <c r="A91" s="126" t="s">
        <v>205</v>
      </c>
      <c r="B91" s="48" t="s">
        <v>31</v>
      </c>
      <c r="C91" s="182" t="s">
        <v>191</v>
      </c>
      <c r="D91" s="48" t="s">
        <v>190</v>
      </c>
      <c r="E91" s="143">
        <v>1</v>
      </c>
      <c r="F91" s="190" t="s">
        <v>341</v>
      </c>
      <c r="G91" s="136">
        <v>0</v>
      </c>
      <c r="H91" s="136">
        <v>1441.31</v>
      </c>
      <c r="I91" s="136">
        <v>5765.22</v>
      </c>
      <c r="J91" s="137">
        <f t="shared" si="7"/>
        <v>7206.5300000000007</v>
      </c>
      <c r="K91" s="138"/>
      <c r="L91" s="138"/>
      <c r="M91" s="138"/>
      <c r="N91" s="138"/>
      <c r="O91" s="138"/>
      <c r="P91" s="138"/>
      <c r="Q91" s="138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s="106" customFormat="1" x14ac:dyDescent="0.2">
      <c r="A92" s="119" t="s">
        <v>205</v>
      </c>
      <c r="B92" s="67" t="s">
        <v>31</v>
      </c>
      <c r="C92" s="101" t="s">
        <v>185</v>
      </c>
      <c r="D92" s="67" t="s">
        <v>190</v>
      </c>
      <c r="E92" s="144">
        <v>1</v>
      </c>
      <c r="F92" s="119" t="s">
        <v>658</v>
      </c>
      <c r="G92" s="140">
        <v>0</v>
      </c>
      <c r="H92" s="136">
        <v>1441.31</v>
      </c>
      <c r="I92" s="136">
        <v>5765.22</v>
      </c>
      <c r="J92" s="141">
        <f t="shared" si="7"/>
        <v>7206.5300000000007</v>
      </c>
      <c r="K92" s="142"/>
      <c r="L92" s="142"/>
      <c r="M92" s="142"/>
      <c r="N92" s="142"/>
      <c r="O92" s="142"/>
      <c r="P92" s="142"/>
      <c r="Q92" s="142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</row>
    <row r="93" spans="1:30" s="106" customFormat="1" x14ac:dyDescent="0.2">
      <c r="A93" s="107" t="s">
        <v>205</v>
      </c>
      <c r="B93" s="67" t="s">
        <v>31</v>
      </c>
      <c r="C93" s="101" t="s">
        <v>212</v>
      </c>
      <c r="D93" s="67" t="s">
        <v>190</v>
      </c>
      <c r="E93" s="144">
        <v>1</v>
      </c>
      <c r="F93" s="119" t="s">
        <v>627</v>
      </c>
      <c r="G93" s="140">
        <v>0</v>
      </c>
      <c r="H93" s="140">
        <v>1441.31</v>
      </c>
      <c r="I93" s="140">
        <v>5765.22</v>
      </c>
      <c r="J93" s="141">
        <f t="shared" si="7"/>
        <v>7206.5300000000007</v>
      </c>
      <c r="K93" s="142"/>
      <c r="L93" s="142"/>
      <c r="M93" s="142"/>
      <c r="N93" s="142"/>
      <c r="O93" s="142"/>
      <c r="P93" s="142"/>
      <c r="Q93" s="142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</row>
    <row r="94" spans="1:30" s="106" customFormat="1" x14ac:dyDescent="0.2">
      <c r="A94" s="107" t="s">
        <v>205</v>
      </c>
      <c r="B94" s="67" t="s">
        <v>31</v>
      </c>
      <c r="C94" s="101" t="s">
        <v>186</v>
      </c>
      <c r="D94" s="67" t="s">
        <v>190</v>
      </c>
      <c r="E94" s="144">
        <v>1</v>
      </c>
      <c r="F94" s="119" t="s">
        <v>554</v>
      </c>
      <c r="G94" s="140">
        <v>0</v>
      </c>
      <c r="H94" s="140">
        <v>1441.31</v>
      </c>
      <c r="I94" s="140">
        <v>5765.22</v>
      </c>
      <c r="J94" s="141">
        <f t="shared" si="7"/>
        <v>7206.5300000000007</v>
      </c>
      <c r="K94" s="142"/>
      <c r="L94" s="142"/>
      <c r="M94" s="142"/>
      <c r="N94" s="142"/>
      <c r="O94" s="142"/>
      <c r="P94" s="142"/>
      <c r="Q94" s="142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</row>
    <row r="95" spans="1:30" s="106" customFormat="1" x14ac:dyDescent="0.2">
      <c r="A95" s="61" t="s">
        <v>205</v>
      </c>
      <c r="B95" s="48" t="s">
        <v>31</v>
      </c>
      <c r="C95" s="48" t="s">
        <v>186</v>
      </c>
      <c r="D95" s="48" t="s">
        <v>190</v>
      </c>
      <c r="E95" s="143">
        <v>1</v>
      </c>
      <c r="F95" s="81" t="s">
        <v>300</v>
      </c>
      <c r="G95" s="136">
        <v>0</v>
      </c>
      <c r="H95" s="136">
        <v>1441.31</v>
      </c>
      <c r="I95" s="136">
        <v>5765.22</v>
      </c>
      <c r="J95" s="137">
        <f t="shared" si="7"/>
        <v>7206.5300000000007</v>
      </c>
      <c r="K95" s="138"/>
      <c r="L95" s="138"/>
      <c r="M95" s="138"/>
      <c r="N95" s="138"/>
      <c r="O95" s="138"/>
      <c r="P95" s="138"/>
      <c r="Q95" s="138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s="106" customFormat="1" x14ac:dyDescent="0.2">
      <c r="A96" s="88" t="s">
        <v>249</v>
      </c>
      <c r="B96" s="67" t="s">
        <v>31</v>
      </c>
      <c r="C96" s="58" t="s">
        <v>212</v>
      </c>
      <c r="D96" s="48" t="s">
        <v>190</v>
      </c>
      <c r="E96" s="143">
        <v>1</v>
      </c>
      <c r="F96" s="81" t="s">
        <v>245</v>
      </c>
      <c r="G96" s="136">
        <v>0</v>
      </c>
      <c r="H96" s="136">
        <v>1441.31</v>
      </c>
      <c r="I96" s="136">
        <v>5765.22</v>
      </c>
      <c r="J96" s="137">
        <f t="shared" si="7"/>
        <v>7206.5300000000007</v>
      </c>
      <c r="K96" s="138"/>
      <c r="L96" s="138"/>
      <c r="M96" s="138"/>
      <c r="N96" s="138"/>
      <c r="O96" s="138"/>
      <c r="P96" s="138"/>
      <c r="Q96" s="138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s="106" customFormat="1" x14ac:dyDescent="0.2">
      <c r="A97" s="61" t="s">
        <v>277</v>
      </c>
      <c r="B97" s="48" t="s">
        <v>31</v>
      </c>
      <c r="C97" s="48" t="s">
        <v>186</v>
      </c>
      <c r="D97" s="48" t="s">
        <v>190</v>
      </c>
      <c r="E97" s="143">
        <v>1</v>
      </c>
      <c r="F97" s="81" t="s">
        <v>273</v>
      </c>
      <c r="G97" s="136">
        <v>0</v>
      </c>
      <c r="H97" s="136">
        <v>1441.31</v>
      </c>
      <c r="I97" s="136">
        <v>5765.22</v>
      </c>
      <c r="J97" s="137">
        <f t="shared" si="7"/>
        <v>7206.5300000000007</v>
      </c>
      <c r="K97" s="138"/>
      <c r="L97" s="138"/>
      <c r="M97" s="138"/>
      <c r="N97" s="138"/>
      <c r="O97" s="138"/>
      <c r="P97" s="138"/>
      <c r="Q97" s="138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s="106" customFormat="1" x14ac:dyDescent="0.2">
      <c r="A98" s="126" t="s">
        <v>205</v>
      </c>
      <c r="B98" s="48" t="s">
        <v>31</v>
      </c>
      <c r="C98" s="83" t="s">
        <v>186</v>
      </c>
      <c r="D98" s="48" t="s">
        <v>190</v>
      </c>
      <c r="E98" s="143">
        <v>1</v>
      </c>
      <c r="F98" s="82" t="s">
        <v>564</v>
      </c>
      <c r="G98" s="136">
        <v>0</v>
      </c>
      <c r="H98" s="136">
        <v>1441.31</v>
      </c>
      <c r="I98" s="136">
        <v>5765.22</v>
      </c>
      <c r="J98" s="137">
        <f t="shared" si="7"/>
        <v>7206.5300000000007</v>
      </c>
      <c r="K98" s="138"/>
      <c r="L98" s="138"/>
      <c r="M98" s="138"/>
      <c r="N98" s="138"/>
      <c r="O98" s="138"/>
      <c r="P98" s="138"/>
      <c r="Q98" s="138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s="106" customFormat="1" x14ac:dyDescent="0.2">
      <c r="A99" s="119" t="s">
        <v>205</v>
      </c>
      <c r="B99" s="67" t="s">
        <v>31</v>
      </c>
      <c r="C99" s="101" t="s">
        <v>186</v>
      </c>
      <c r="D99" s="67" t="s">
        <v>190</v>
      </c>
      <c r="E99" s="144">
        <v>1</v>
      </c>
      <c r="F99" s="119" t="s">
        <v>551</v>
      </c>
      <c r="G99" s="140">
        <v>0</v>
      </c>
      <c r="H99" s="140">
        <v>1441.31</v>
      </c>
      <c r="I99" s="140">
        <v>5765.22</v>
      </c>
      <c r="J99" s="141">
        <f t="shared" si="7"/>
        <v>7206.5300000000007</v>
      </c>
      <c r="K99" s="142"/>
      <c r="L99" s="142"/>
      <c r="M99" s="142"/>
      <c r="N99" s="142"/>
      <c r="O99" s="142"/>
      <c r="P99" s="142"/>
      <c r="Q99" s="142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</row>
    <row r="100" spans="1:30" s="106" customFormat="1" x14ac:dyDescent="0.2">
      <c r="A100" s="107" t="s">
        <v>205</v>
      </c>
      <c r="B100" s="67" t="s">
        <v>31</v>
      </c>
      <c r="C100" s="101" t="s">
        <v>186</v>
      </c>
      <c r="D100" s="67" t="s">
        <v>190</v>
      </c>
      <c r="E100" s="144">
        <v>1</v>
      </c>
      <c r="F100" s="119" t="s">
        <v>631</v>
      </c>
      <c r="G100" s="140">
        <v>0</v>
      </c>
      <c r="H100" s="140">
        <v>1441.31</v>
      </c>
      <c r="I100" s="140">
        <v>5765.22</v>
      </c>
      <c r="J100" s="141">
        <f t="shared" si="7"/>
        <v>7206.5300000000007</v>
      </c>
      <c r="K100" s="142"/>
      <c r="L100" s="142"/>
      <c r="M100" s="142"/>
      <c r="N100" s="142"/>
      <c r="O100" s="142"/>
      <c r="P100" s="142"/>
      <c r="Q100" s="142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</row>
    <row r="101" spans="1:30" s="106" customFormat="1" x14ac:dyDescent="0.2">
      <c r="A101" s="107" t="s">
        <v>205</v>
      </c>
      <c r="B101" s="67" t="s">
        <v>31</v>
      </c>
      <c r="C101" s="101" t="s">
        <v>212</v>
      </c>
      <c r="D101" s="67" t="s">
        <v>190</v>
      </c>
      <c r="E101" s="144">
        <v>1</v>
      </c>
      <c r="F101" s="119" t="s">
        <v>541</v>
      </c>
      <c r="G101" s="140">
        <v>0</v>
      </c>
      <c r="H101" s="140">
        <v>1441.31</v>
      </c>
      <c r="I101" s="140">
        <v>5765.22</v>
      </c>
      <c r="J101" s="141">
        <f t="shared" si="7"/>
        <v>7206.5300000000007</v>
      </c>
      <c r="K101" s="142"/>
      <c r="L101" s="142"/>
      <c r="M101" s="142"/>
      <c r="N101" s="142"/>
      <c r="O101" s="142"/>
      <c r="P101" s="142"/>
      <c r="Q101" s="142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</row>
    <row r="102" spans="1:30" s="106" customFormat="1" x14ac:dyDescent="0.2">
      <c r="A102" s="107" t="s">
        <v>205</v>
      </c>
      <c r="B102" s="67" t="s">
        <v>31</v>
      </c>
      <c r="C102" s="101" t="s">
        <v>186</v>
      </c>
      <c r="D102" s="67" t="s">
        <v>190</v>
      </c>
      <c r="E102" s="144">
        <v>1</v>
      </c>
      <c r="F102" s="119" t="s">
        <v>630</v>
      </c>
      <c r="G102" s="140">
        <v>0</v>
      </c>
      <c r="H102" s="140">
        <v>1441.31</v>
      </c>
      <c r="I102" s="140">
        <v>5765.22</v>
      </c>
      <c r="J102" s="141">
        <f t="shared" si="7"/>
        <v>7206.5300000000007</v>
      </c>
      <c r="K102" s="142"/>
      <c r="L102" s="142"/>
      <c r="M102" s="142"/>
      <c r="N102" s="142"/>
      <c r="O102" s="142"/>
      <c r="P102" s="142"/>
      <c r="Q102" s="142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</row>
    <row r="103" spans="1:30" s="106" customFormat="1" x14ac:dyDescent="0.2">
      <c r="A103" s="88" t="s">
        <v>251</v>
      </c>
      <c r="B103" s="67" t="s">
        <v>31</v>
      </c>
      <c r="C103" s="58" t="s">
        <v>252</v>
      </c>
      <c r="D103" s="48" t="s">
        <v>190</v>
      </c>
      <c r="E103" s="143">
        <v>1</v>
      </c>
      <c r="F103" s="81" t="s">
        <v>247</v>
      </c>
      <c r="G103" s="136">
        <v>0</v>
      </c>
      <c r="H103" s="136">
        <v>1441.31</v>
      </c>
      <c r="I103" s="136">
        <v>5765.22</v>
      </c>
      <c r="J103" s="137">
        <f t="shared" si="7"/>
        <v>7206.5300000000007</v>
      </c>
      <c r="K103" s="138"/>
      <c r="L103" s="138"/>
      <c r="M103" s="138"/>
      <c r="N103" s="138"/>
      <c r="O103" s="138"/>
      <c r="P103" s="138"/>
      <c r="Q103" s="138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s="106" customFormat="1" x14ac:dyDescent="0.2">
      <c r="A104" s="119" t="s">
        <v>205</v>
      </c>
      <c r="B104" s="67" t="s">
        <v>31</v>
      </c>
      <c r="C104" s="101" t="s">
        <v>191</v>
      </c>
      <c r="D104" s="67" t="s">
        <v>190</v>
      </c>
      <c r="E104" s="144">
        <v>1</v>
      </c>
      <c r="F104" s="63" t="s">
        <v>726</v>
      </c>
      <c r="G104" s="140">
        <v>0</v>
      </c>
      <c r="H104" s="136">
        <v>1441.31</v>
      </c>
      <c r="I104" s="136">
        <v>5765.22</v>
      </c>
      <c r="J104" s="137">
        <f t="shared" ref="J104" si="8">SUM(G104:I104)</f>
        <v>7206.5300000000007</v>
      </c>
      <c r="K104" s="142"/>
      <c r="L104" s="142"/>
      <c r="M104" s="142"/>
      <c r="N104" s="142"/>
      <c r="O104" s="142"/>
      <c r="P104" s="142"/>
      <c r="Q104" s="142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</row>
    <row r="105" spans="1:30" s="106" customFormat="1" x14ac:dyDescent="0.2">
      <c r="A105" s="126" t="s">
        <v>205</v>
      </c>
      <c r="B105" s="48" t="s">
        <v>31</v>
      </c>
      <c r="C105" s="182" t="s">
        <v>191</v>
      </c>
      <c r="D105" s="48" t="s">
        <v>190</v>
      </c>
      <c r="E105" s="143">
        <v>1</v>
      </c>
      <c r="F105" s="202" t="s">
        <v>668</v>
      </c>
      <c r="G105" s="136">
        <v>0</v>
      </c>
      <c r="H105" s="136">
        <v>1441.31</v>
      </c>
      <c r="I105" s="136">
        <v>5765.22</v>
      </c>
      <c r="J105" s="137">
        <f t="shared" si="7"/>
        <v>7206.5300000000007</v>
      </c>
      <c r="K105" s="138"/>
      <c r="L105" s="138"/>
      <c r="M105" s="138"/>
      <c r="N105" s="138"/>
      <c r="O105" s="138"/>
      <c r="P105" s="138"/>
      <c r="Q105" s="138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s="106" customFormat="1" x14ac:dyDescent="0.2">
      <c r="A106" s="107" t="s">
        <v>205</v>
      </c>
      <c r="B106" s="67" t="s">
        <v>31</v>
      </c>
      <c r="C106" s="101" t="s">
        <v>185</v>
      </c>
      <c r="D106" s="67" t="s">
        <v>190</v>
      </c>
      <c r="E106" s="144">
        <v>1</v>
      </c>
      <c r="F106" s="119" t="s">
        <v>710</v>
      </c>
      <c r="G106" s="140">
        <v>0</v>
      </c>
      <c r="H106" s="136">
        <v>1441.31</v>
      </c>
      <c r="I106" s="136">
        <v>5765.22</v>
      </c>
      <c r="J106" s="137">
        <f t="shared" si="7"/>
        <v>7206.5300000000007</v>
      </c>
      <c r="K106" s="142"/>
      <c r="L106" s="142"/>
      <c r="M106" s="142"/>
      <c r="N106" s="142"/>
      <c r="O106" s="142"/>
      <c r="P106" s="142"/>
      <c r="Q106" s="142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</row>
    <row r="107" spans="1:30" s="106" customFormat="1" x14ac:dyDescent="0.2">
      <c r="A107" s="107" t="s">
        <v>205</v>
      </c>
      <c r="B107" s="67" t="s">
        <v>31</v>
      </c>
      <c r="C107" s="101" t="s">
        <v>187</v>
      </c>
      <c r="D107" s="67" t="s">
        <v>190</v>
      </c>
      <c r="E107" s="144">
        <v>1</v>
      </c>
      <c r="F107" s="192" t="s">
        <v>602</v>
      </c>
      <c r="G107" s="140">
        <v>0</v>
      </c>
      <c r="H107" s="140">
        <v>1441.31</v>
      </c>
      <c r="I107" s="140">
        <v>5765.22</v>
      </c>
      <c r="J107" s="141">
        <f t="shared" si="7"/>
        <v>7206.5300000000007</v>
      </c>
      <c r="K107" s="142"/>
      <c r="L107" s="142"/>
      <c r="M107" s="142"/>
      <c r="N107" s="142"/>
      <c r="O107" s="142"/>
      <c r="P107" s="142"/>
      <c r="Q107" s="142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</row>
    <row r="108" spans="1:30" s="106" customFormat="1" x14ac:dyDescent="0.2">
      <c r="A108" s="126" t="s">
        <v>205</v>
      </c>
      <c r="B108" s="48" t="s">
        <v>31</v>
      </c>
      <c r="C108" s="182" t="s">
        <v>191</v>
      </c>
      <c r="D108" s="48" t="s">
        <v>190</v>
      </c>
      <c r="E108" s="143">
        <v>1</v>
      </c>
      <c r="F108" s="190" t="s">
        <v>610</v>
      </c>
      <c r="G108" s="136">
        <v>0</v>
      </c>
      <c r="H108" s="136">
        <v>1441.31</v>
      </c>
      <c r="I108" s="136">
        <v>5765.22</v>
      </c>
      <c r="J108" s="137">
        <f t="shared" si="7"/>
        <v>7206.5300000000007</v>
      </c>
      <c r="K108" s="138"/>
      <c r="L108" s="138"/>
      <c r="M108" s="138"/>
      <c r="N108" s="138"/>
      <c r="O108" s="138"/>
      <c r="P108" s="138"/>
      <c r="Q108" s="138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s="106" customFormat="1" x14ac:dyDescent="0.2">
      <c r="A109" s="61" t="s">
        <v>205</v>
      </c>
      <c r="B109" s="48" t="s">
        <v>31</v>
      </c>
      <c r="C109" s="58" t="s">
        <v>185</v>
      </c>
      <c r="D109" s="48" t="s">
        <v>190</v>
      </c>
      <c r="E109" s="143">
        <v>1</v>
      </c>
      <c r="F109" s="81" t="s">
        <v>256</v>
      </c>
      <c r="G109" s="136">
        <v>0</v>
      </c>
      <c r="H109" s="136">
        <v>1441.31</v>
      </c>
      <c r="I109" s="136">
        <v>5765.22</v>
      </c>
      <c r="J109" s="137">
        <f t="shared" si="7"/>
        <v>7206.5300000000007</v>
      </c>
      <c r="K109" s="138"/>
      <c r="L109" s="138"/>
      <c r="M109" s="138"/>
      <c r="N109" s="138"/>
      <c r="O109" s="138"/>
      <c r="P109" s="138"/>
      <c r="Q109" s="138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s="106" customFormat="1" x14ac:dyDescent="0.2">
      <c r="A110" s="126" t="s">
        <v>205</v>
      </c>
      <c r="B110" s="48" t="s">
        <v>31</v>
      </c>
      <c r="C110" s="101" t="s">
        <v>185</v>
      </c>
      <c r="D110" s="48" t="s">
        <v>190</v>
      </c>
      <c r="E110" s="143">
        <v>1</v>
      </c>
      <c r="F110" s="82" t="s">
        <v>561</v>
      </c>
      <c r="G110" s="136">
        <v>0</v>
      </c>
      <c r="H110" s="136">
        <v>1441.31</v>
      </c>
      <c r="I110" s="136">
        <v>5765.22</v>
      </c>
      <c r="J110" s="137">
        <f t="shared" si="7"/>
        <v>7206.5300000000007</v>
      </c>
      <c r="K110" s="138"/>
      <c r="L110" s="138"/>
      <c r="M110" s="138"/>
      <c r="N110" s="138"/>
      <c r="O110" s="138"/>
      <c r="P110" s="138"/>
      <c r="Q110" s="138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s="106" customFormat="1" x14ac:dyDescent="0.2">
      <c r="A111" s="61" t="s">
        <v>297</v>
      </c>
      <c r="B111" s="48" t="s">
        <v>31</v>
      </c>
      <c r="C111" s="48" t="s">
        <v>185</v>
      </c>
      <c r="D111" s="48" t="s">
        <v>190</v>
      </c>
      <c r="E111" s="143">
        <v>1</v>
      </c>
      <c r="F111" s="81" t="s">
        <v>286</v>
      </c>
      <c r="G111" s="136">
        <v>0</v>
      </c>
      <c r="H111" s="136">
        <v>1441.31</v>
      </c>
      <c r="I111" s="136">
        <v>5765.22</v>
      </c>
      <c r="J111" s="137">
        <f t="shared" si="7"/>
        <v>7206.5300000000007</v>
      </c>
      <c r="K111" s="138"/>
      <c r="L111" s="138"/>
      <c r="M111" s="138"/>
      <c r="N111" s="138"/>
      <c r="O111" s="138"/>
      <c r="P111" s="138"/>
      <c r="Q111" s="138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s="106" customFormat="1" x14ac:dyDescent="0.2">
      <c r="A112" s="126" t="s">
        <v>205</v>
      </c>
      <c r="B112" s="48" t="s">
        <v>31</v>
      </c>
      <c r="C112" s="182" t="s">
        <v>191</v>
      </c>
      <c r="D112" s="48" t="s">
        <v>190</v>
      </c>
      <c r="E112" s="143">
        <v>1</v>
      </c>
      <c r="F112" s="87" t="s">
        <v>609</v>
      </c>
      <c r="G112" s="136">
        <v>0</v>
      </c>
      <c r="H112" s="136">
        <v>1441.31</v>
      </c>
      <c r="I112" s="136">
        <v>5765.22</v>
      </c>
      <c r="J112" s="137">
        <f t="shared" si="7"/>
        <v>7206.5300000000007</v>
      </c>
      <c r="K112" s="138"/>
      <c r="L112" s="138"/>
      <c r="M112" s="138"/>
      <c r="N112" s="138"/>
      <c r="O112" s="138"/>
      <c r="P112" s="138"/>
      <c r="Q112" s="138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s="106" customFormat="1" x14ac:dyDescent="0.2">
      <c r="A113" s="61" t="s">
        <v>205</v>
      </c>
      <c r="B113" s="48" t="s">
        <v>31</v>
      </c>
      <c r="C113" s="183" t="s">
        <v>191</v>
      </c>
      <c r="D113" s="48" t="s">
        <v>190</v>
      </c>
      <c r="E113" s="143">
        <v>1</v>
      </c>
      <c r="F113" s="191" t="s">
        <v>260</v>
      </c>
      <c r="G113" s="136">
        <v>0</v>
      </c>
      <c r="H113" s="136">
        <v>1441.31</v>
      </c>
      <c r="I113" s="136">
        <v>5765.22</v>
      </c>
      <c r="J113" s="137">
        <f t="shared" si="7"/>
        <v>7206.5300000000007</v>
      </c>
      <c r="K113" s="138"/>
      <c r="L113" s="138"/>
      <c r="M113" s="138"/>
      <c r="N113" s="138"/>
      <c r="O113" s="138"/>
      <c r="P113" s="138"/>
      <c r="Q113" s="138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s="106" customFormat="1" x14ac:dyDescent="0.2">
      <c r="A114" s="126" t="s">
        <v>205</v>
      </c>
      <c r="B114" s="48" t="s">
        <v>31</v>
      </c>
      <c r="C114" s="182" t="s">
        <v>191</v>
      </c>
      <c r="D114" s="48" t="s">
        <v>190</v>
      </c>
      <c r="E114" s="143">
        <v>1</v>
      </c>
      <c r="F114" s="87" t="s">
        <v>316</v>
      </c>
      <c r="G114" s="136">
        <v>0</v>
      </c>
      <c r="H114" s="136">
        <v>1441.31</v>
      </c>
      <c r="I114" s="136">
        <v>5765.22</v>
      </c>
      <c r="J114" s="137">
        <f t="shared" si="7"/>
        <v>7206.5300000000007</v>
      </c>
      <c r="K114" s="138"/>
      <c r="L114" s="138"/>
      <c r="M114" s="138"/>
      <c r="N114" s="138"/>
      <c r="O114" s="138"/>
      <c r="P114" s="138"/>
      <c r="Q114" s="138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s="106" customFormat="1" x14ac:dyDescent="0.2">
      <c r="A115" s="107" t="s">
        <v>205</v>
      </c>
      <c r="B115" s="67" t="s">
        <v>31</v>
      </c>
      <c r="C115" s="101" t="s">
        <v>186</v>
      </c>
      <c r="D115" s="67" t="s">
        <v>190</v>
      </c>
      <c r="E115" s="144">
        <v>1</v>
      </c>
      <c r="F115" s="119" t="s">
        <v>654</v>
      </c>
      <c r="G115" s="140">
        <v>0</v>
      </c>
      <c r="H115" s="136">
        <v>1441.31</v>
      </c>
      <c r="I115" s="136">
        <v>5765.22</v>
      </c>
      <c r="J115" s="141">
        <f t="shared" si="7"/>
        <v>7206.5300000000007</v>
      </c>
      <c r="K115" s="142"/>
      <c r="L115" s="142"/>
      <c r="M115" s="142"/>
      <c r="N115" s="142"/>
      <c r="O115" s="142"/>
      <c r="P115" s="142"/>
      <c r="Q115" s="142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</row>
    <row r="116" spans="1:30" x14ac:dyDescent="0.2">
      <c r="A116" s="126" t="s">
        <v>205</v>
      </c>
      <c r="B116" s="48" t="s">
        <v>31</v>
      </c>
      <c r="C116" s="195" t="s">
        <v>191</v>
      </c>
      <c r="D116" s="48" t="s">
        <v>190</v>
      </c>
      <c r="E116" s="143">
        <v>1</v>
      </c>
      <c r="F116" s="63" t="s">
        <v>725</v>
      </c>
      <c r="G116" s="136">
        <v>0</v>
      </c>
      <c r="H116" s="136">
        <v>1441.31</v>
      </c>
      <c r="I116" s="136">
        <v>5765.22</v>
      </c>
      <c r="J116" s="141">
        <f t="shared" ref="J116" si="9">SUM(G116:I116)</f>
        <v>7206.5300000000007</v>
      </c>
      <c r="K116" s="138"/>
      <c r="L116" s="138"/>
      <c r="M116" s="138"/>
      <c r="N116" s="138"/>
      <c r="O116" s="138"/>
      <c r="P116" s="138"/>
      <c r="Q116" s="138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s="106" customFormat="1" x14ac:dyDescent="0.2">
      <c r="A117" s="88" t="s">
        <v>250</v>
      </c>
      <c r="B117" s="67" t="s">
        <v>31</v>
      </c>
      <c r="C117" s="58" t="s">
        <v>212</v>
      </c>
      <c r="D117" s="48" t="s">
        <v>189</v>
      </c>
      <c r="E117" s="143">
        <v>1</v>
      </c>
      <c r="F117" s="81" t="s">
        <v>246</v>
      </c>
      <c r="G117" s="136">
        <v>0</v>
      </c>
      <c r="H117" s="136">
        <v>0</v>
      </c>
      <c r="I117" s="136">
        <v>5765.22</v>
      </c>
      <c r="J117" s="137">
        <f t="shared" si="7"/>
        <v>5765.22</v>
      </c>
      <c r="K117" s="138"/>
      <c r="L117" s="138"/>
      <c r="M117" s="138"/>
      <c r="N117" s="138"/>
      <c r="O117" s="138"/>
      <c r="P117" s="138"/>
      <c r="Q117" s="138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s="106" customFormat="1" x14ac:dyDescent="0.2">
      <c r="A118" s="126" t="s">
        <v>205</v>
      </c>
      <c r="B118" s="48" t="s">
        <v>31</v>
      </c>
      <c r="C118" s="182" t="s">
        <v>191</v>
      </c>
      <c r="D118" s="48" t="s">
        <v>190</v>
      </c>
      <c r="E118" s="143">
        <v>1</v>
      </c>
      <c r="F118" s="190" t="s">
        <v>608</v>
      </c>
      <c r="G118" s="136">
        <v>0</v>
      </c>
      <c r="H118" s="136">
        <v>1441.31</v>
      </c>
      <c r="I118" s="136">
        <v>5765.22</v>
      </c>
      <c r="J118" s="137">
        <f t="shared" si="7"/>
        <v>7206.5300000000007</v>
      </c>
      <c r="K118" s="138"/>
      <c r="L118" s="138"/>
      <c r="M118" s="138"/>
      <c r="N118" s="138"/>
      <c r="O118" s="138"/>
      <c r="P118" s="138"/>
      <c r="Q118" s="138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x14ac:dyDescent="0.2">
      <c r="A119" s="126" t="s">
        <v>205</v>
      </c>
      <c r="B119" s="48" t="s">
        <v>31</v>
      </c>
      <c r="C119" s="83" t="s">
        <v>186</v>
      </c>
      <c r="D119" s="48" t="s">
        <v>190</v>
      </c>
      <c r="E119" s="143">
        <v>1</v>
      </c>
      <c r="F119" s="82" t="s">
        <v>565</v>
      </c>
      <c r="G119" s="136">
        <v>0</v>
      </c>
      <c r="H119" s="136">
        <v>1441.31</v>
      </c>
      <c r="I119" s="136">
        <v>5765.22</v>
      </c>
      <c r="J119" s="137">
        <f t="shared" si="7"/>
        <v>7206.5300000000007</v>
      </c>
      <c r="K119" s="138"/>
      <c r="L119" s="138"/>
      <c r="M119" s="138"/>
      <c r="N119" s="138"/>
      <c r="O119" s="138"/>
      <c r="P119" s="138"/>
      <c r="Q119" s="138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x14ac:dyDescent="0.2">
      <c r="A120" s="107" t="s">
        <v>205</v>
      </c>
      <c r="B120" s="67" t="s">
        <v>31</v>
      </c>
      <c r="C120" s="179" t="s">
        <v>187</v>
      </c>
      <c r="D120" s="48" t="s">
        <v>190</v>
      </c>
      <c r="E120" s="143">
        <v>1</v>
      </c>
      <c r="F120" s="187" t="s">
        <v>321</v>
      </c>
      <c r="G120" s="140">
        <v>0</v>
      </c>
      <c r="H120" s="140">
        <v>1441.31</v>
      </c>
      <c r="I120" s="140">
        <v>5765.22</v>
      </c>
      <c r="J120" s="141">
        <f t="shared" si="7"/>
        <v>7206.5300000000007</v>
      </c>
      <c r="K120" s="142"/>
      <c r="L120" s="142"/>
      <c r="M120" s="142"/>
      <c r="N120" s="142"/>
      <c r="O120" s="142"/>
      <c r="P120" s="142"/>
      <c r="Q120" s="142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</row>
    <row r="121" spans="1:30" s="106" customFormat="1" x14ac:dyDescent="0.2">
      <c r="A121" s="61" t="s">
        <v>259</v>
      </c>
      <c r="B121" s="48" t="s">
        <v>31</v>
      </c>
      <c r="C121" s="48" t="s">
        <v>253</v>
      </c>
      <c r="D121" s="48" t="s">
        <v>189</v>
      </c>
      <c r="E121" s="143">
        <v>1</v>
      </c>
      <c r="F121" s="81" t="s">
        <v>248</v>
      </c>
      <c r="G121" s="136">
        <v>0</v>
      </c>
      <c r="H121" s="136">
        <v>0</v>
      </c>
      <c r="I121" s="136">
        <v>5765.22</v>
      </c>
      <c r="J121" s="137">
        <f t="shared" si="7"/>
        <v>5765.22</v>
      </c>
      <c r="K121" s="138"/>
      <c r="L121" s="138"/>
      <c r="M121" s="138"/>
      <c r="N121" s="138"/>
      <c r="O121" s="138"/>
      <c r="P121" s="138"/>
      <c r="Q121" s="138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s="106" customFormat="1" x14ac:dyDescent="0.2">
      <c r="A122" s="107" t="s">
        <v>205</v>
      </c>
      <c r="B122" s="67" t="s">
        <v>31</v>
      </c>
      <c r="C122" s="101" t="s">
        <v>187</v>
      </c>
      <c r="D122" s="67" t="s">
        <v>190</v>
      </c>
      <c r="E122" s="144">
        <v>1</v>
      </c>
      <c r="F122" s="119" t="s">
        <v>603</v>
      </c>
      <c r="G122" s="140">
        <v>0</v>
      </c>
      <c r="H122" s="140">
        <v>1441.31</v>
      </c>
      <c r="I122" s="140">
        <v>5765.22</v>
      </c>
      <c r="J122" s="141">
        <f t="shared" si="7"/>
        <v>7206.5300000000007</v>
      </c>
      <c r="K122" s="142"/>
      <c r="L122" s="142"/>
      <c r="M122" s="142"/>
      <c r="N122" s="142"/>
      <c r="O122" s="142"/>
      <c r="P122" s="142"/>
      <c r="Q122" s="142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</row>
    <row r="123" spans="1:30" s="106" customFormat="1" x14ac:dyDescent="0.2">
      <c r="A123" s="126" t="s">
        <v>205</v>
      </c>
      <c r="B123" s="48" t="s">
        <v>31</v>
      </c>
      <c r="C123" s="182" t="s">
        <v>191</v>
      </c>
      <c r="D123" s="48" t="s">
        <v>190</v>
      </c>
      <c r="E123" s="143">
        <v>1</v>
      </c>
      <c r="F123" s="190" t="s">
        <v>338</v>
      </c>
      <c r="G123" s="136">
        <v>0</v>
      </c>
      <c r="H123" s="136">
        <v>1441.31</v>
      </c>
      <c r="I123" s="136">
        <v>5765.22</v>
      </c>
      <c r="J123" s="137">
        <f t="shared" si="7"/>
        <v>7206.5300000000007</v>
      </c>
      <c r="K123" s="138"/>
      <c r="L123" s="138"/>
      <c r="M123" s="138"/>
      <c r="N123" s="138"/>
      <c r="O123" s="138"/>
      <c r="P123" s="138"/>
      <c r="Q123" s="138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s="106" customFormat="1" x14ac:dyDescent="0.2">
      <c r="A124" s="126" t="s">
        <v>205</v>
      </c>
      <c r="B124" s="48" t="s">
        <v>31</v>
      </c>
      <c r="C124" s="101" t="s">
        <v>185</v>
      </c>
      <c r="D124" s="48" t="s">
        <v>190</v>
      </c>
      <c r="E124" s="143">
        <v>1</v>
      </c>
      <c r="F124" s="82" t="s">
        <v>563</v>
      </c>
      <c r="G124" s="136">
        <v>0</v>
      </c>
      <c r="H124" s="136">
        <v>1441.31</v>
      </c>
      <c r="I124" s="136">
        <v>5765.22</v>
      </c>
      <c r="J124" s="137">
        <f t="shared" si="7"/>
        <v>7206.5300000000007</v>
      </c>
      <c r="K124" s="138"/>
      <c r="L124" s="138"/>
      <c r="M124" s="138"/>
      <c r="N124" s="138"/>
      <c r="O124" s="138"/>
      <c r="P124" s="138"/>
      <c r="Q124" s="138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s="106" customFormat="1" x14ac:dyDescent="0.2">
      <c r="A125" s="107" t="s">
        <v>205</v>
      </c>
      <c r="B125" s="67" t="s">
        <v>31</v>
      </c>
      <c r="C125" s="101" t="s">
        <v>212</v>
      </c>
      <c r="D125" s="67" t="s">
        <v>190</v>
      </c>
      <c r="E125" s="144">
        <v>1</v>
      </c>
      <c r="F125" s="119" t="s">
        <v>574</v>
      </c>
      <c r="G125" s="140">
        <v>0</v>
      </c>
      <c r="H125" s="140">
        <v>1441.31</v>
      </c>
      <c r="I125" s="140">
        <v>5765.22</v>
      </c>
      <c r="J125" s="141">
        <f t="shared" si="7"/>
        <v>7206.5300000000007</v>
      </c>
      <c r="K125" s="142"/>
      <c r="L125" s="142"/>
      <c r="M125" s="142"/>
      <c r="N125" s="142"/>
      <c r="O125" s="142"/>
      <c r="P125" s="142"/>
      <c r="Q125" s="142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</row>
    <row r="126" spans="1:30" s="106" customFormat="1" x14ac:dyDescent="0.2">
      <c r="A126" s="107" t="s">
        <v>205</v>
      </c>
      <c r="B126" s="67" t="s">
        <v>31</v>
      </c>
      <c r="C126" s="101" t="s">
        <v>186</v>
      </c>
      <c r="D126" s="67" t="s">
        <v>190</v>
      </c>
      <c r="E126" s="144">
        <v>1</v>
      </c>
      <c r="F126" s="119" t="s">
        <v>546</v>
      </c>
      <c r="G126" s="140">
        <v>0</v>
      </c>
      <c r="H126" s="140">
        <v>1441.31</v>
      </c>
      <c r="I126" s="140">
        <v>5765.22</v>
      </c>
      <c r="J126" s="141">
        <f t="shared" si="7"/>
        <v>7206.5300000000007</v>
      </c>
      <c r="K126" s="142"/>
      <c r="L126" s="142"/>
      <c r="M126" s="142"/>
      <c r="N126" s="142"/>
      <c r="O126" s="142"/>
      <c r="P126" s="142"/>
      <c r="Q126" s="142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</row>
    <row r="127" spans="1:30" x14ac:dyDescent="0.2">
      <c r="A127" s="61" t="s">
        <v>205</v>
      </c>
      <c r="B127" s="48" t="s">
        <v>31</v>
      </c>
      <c r="C127" s="48" t="s">
        <v>185</v>
      </c>
      <c r="D127" s="48" t="s">
        <v>190</v>
      </c>
      <c r="E127" s="143">
        <v>1</v>
      </c>
      <c r="F127" s="202" t="s">
        <v>711</v>
      </c>
      <c r="G127" s="136">
        <v>0</v>
      </c>
      <c r="H127" s="140">
        <v>1441.31</v>
      </c>
      <c r="I127" s="140">
        <v>5765.22</v>
      </c>
      <c r="J127" s="137">
        <f t="shared" si="7"/>
        <v>7206.5300000000007</v>
      </c>
      <c r="K127" s="138"/>
      <c r="L127" s="138"/>
      <c r="M127" s="138"/>
      <c r="N127" s="138"/>
      <c r="O127" s="138"/>
      <c r="P127" s="138"/>
      <c r="Q127" s="138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107" t="s">
        <v>205</v>
      </c>
      <c r="B128" s="67" t="s">
        <v>31</v>
      </c>
      <c r="C128" s="101" t="s">
        <v>187</v>
      </c>
      <c r="D128" s="67" t="s">
        <v>190</v>
      </c>
      <c r="E128" s="144">
        <v>1</v>
      </c>
      <c r="F128" s="119" t="s">
        <v>655</v>
      </c>
      <c r="G128" s="140">
        <v>0</v>
      </c>
      <c r="H128" s="136">
        <v>1441.31</v>
      </c>
      <c r="I128" s="136">
        <v>5765.22</v>
      </c>
      <c r="J128" s="141">
        <f t="shared" si="7"/>
        <v>7206.5300000000007</v>
      </c>
      <c r="K128" s="142"/>
      <c r="L128" s="142"/>
      <c r="M128" s="142"/>
      <c r="N128" s="142"/>
      <c r="O128" s="142"/>
      <c r="P128" s="142"/>
      <c r="Q128" s="142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</row>
    <row r="129" spans="1:30" x14ac:dyDescent="0.2">
      <c r="A129" s="61" t="s">
        <v>205</v>
      </c>
      <c r="B129" s="48" t="s">
        <v>31</v>
      </c>
      <c r="C129" s="179" t="s">
        <v>186</v>
      </c>
      <c r="D129" s="48" t="s">
        <v>190</v>
      </c>
      <c r="E129" s="143">
        <v>1</v>
      </c>
      <c r="F129" s="187" t="s">
        <v>312</v>
      </c>
      <c r="G129" s="136">
        <v>0</v>
      </c>
      <c r="H129" s="136">
        <v>1441.31</v>
      </c>
      <c r="I129" s="136">
        <v>5765.22</v>
      </c>
      <c r="J129" s="137">
        <f t="shared" si="7"/>
        <v>7206.5300000000007</v>
      </c>
      <c r="K129" s="138"/>
      <c r="L129" s="138"/>
      <c r="M129" s="138"/>
      <c r="N129" s="138"/>
      <c r="O129" s="138"/>
      <c r="P129" s="138"/>
      <c r="Q129" s="138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126" t="s">
        <v>205</v>
      </c>
      <c r="B130" s="48" t="s">
        <v>31</v>
      </c>
      <c r="C130" s="179" t="s">
        <v>187</v>
      </c>
      <c r="D130" s="48" t="s">
        <v>190</v>
      </c>
      <c r="E130" s="143">
        <v>1</v>
      </c>
      <c r="F130" s="212" t="s">
        <v>317</v>
      </c>
      <c r="G130" s="136">
        <v>0</v>
      </c>
      <c r="H130" s="136">
        <v>1441.31</v>
      </c>
      <c r="I130" s="136">
        <v>5765.22</v>
      </c>
      <c r="J130" s="137">
        <f t="shared" ref="J130" si="10">SUM(G130:I130)</f>
        <v>7206.5300000000007</v>
      </c>
      <c r="K130" s="138"/>
      <c r="L130" s="138"/>
      <c r="M130" s="138"/>
      <c r="N130" s="138"/>
      <c r="O130" s="138"/>
      <c r="P130" s="138"/>
      <c r="Q130" s="138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x14ac:dyDescent="0.2">
      <c r="A131" s="61" t="s">
        <v>205</v>
      </c>
      <c r="B131" s="48" t="s">
        <v>31</v>
      </c>
      <c r="C131" s="179" t="s">
        <v>186</v>
      </c>
      <c r="D131" s="48" t="s">
        <v>190</v>
      </c>
      <c r="E131" s="143">
        <v>1</v>
      </c>
      <c r="F131" s="187" t="s">
        <v>311</v>
      </c>
      <c r="G131" s="136">
        <v>0</v>
      </c>
      <c r="H131" s="136">
        <v>1441.31</v>
      </c>
      <c r="I131" s="136">
        <v>5765.22</v>
      </c>
      <c r="J131" s="137">
        <f t="shared" si="7"/>
        <v>7206.5300000000007</v>
      </c>
      <c r="K131" s="138"/>
      <c r="L131" s="138"/>
      <c r="M131" s="138"/>
      <c r="N131" s="138"/>
      <c r="O131" s="138"/>
      <c r="P131" s="138"/>
      <c r="Q131" s="138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x14ac:dyDescent="0.2">
      <c r="A132" s="61" t="s">
        <v>205</v>
      </c>
      <c r="B132" s="48" t="s">
        <v>31</v>
      </c>
      <c r="C132" s="185" t="s">
        <v>191</v>
      </c>
      <c r="D132" s="48" t="s">
        <v>190</v>
      </c>
      <c r="E132" s="143">
        <v>1</v>
      </c>
      <c r="F132" s="193" t="s">
        <v>607</v>
      </c>
      <c r="G132" s="136">
        <v>0</v>
      </c>
      <c r="H132" s="136">
        <v>1441.31</v>
      </c>
      <c r="I132" s="136">
        <v>5765.22</v>
      </c>
      <c r="J132" s="137">
        <f t="shared" si="7"/>
        <v>7206.5300000000007</v>
      </c>
      <c r="K132" s="138"/>
      <c r="L132" s="138"/>
      <c r="M132" s="138"/>
      <c r="N132" s="138"/>
      <c r="O132" s="138"/>
      <c r="P132" s="138"/>
      <c r="Q132" s="138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s="80" customFormat="1" x14ac:dyDescent="0.2">
      <c r="A133" s="61" t="s">
        <v>290</v>
      </c>
      <c r="B133" s="48" t="s">
        <v>31</v>
      </c>
      <c r="C133" s="48" t="s">
        <v>291</v>
      </c>
      <c r="D133" s="48" t="s">
        <v>190</v>
      </c>
      <c r="E133" s="143">
        <v>1</v>
      </c>
      <c r="F133" s="81" t="s">
        <v>281</v>
      </c>
      <c r="G133" s="136">
        <v>0</v>
      </c>
      <c r="H133" s="136">
        <v>1441.31</v>
      </c>
      <c r="I133" s="136">
        <v>5765.22</v>
      </c>
      <c r="J133" s="137">
        <f t="shared" si="7"/>
        <v>7206.5300000000007</v>
      </c>
      <c r="K133" s="138"/>
      <c r="L133" s="138"/>
      <c r="M133" s="138"/>
      <c r="N133" s="138"/>
      <c r="O133" s="138"/>
      <c r="P133" s="138"/>
      <c r="Q133" s="13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107" t="s">
        <v>205</v>
      </c>
      <c r="B134" s="67" t="s">
        <v>31</v>
      </c>
      <c r="C134" s="48" t="s">
        <v>185</v>
      </c>
      <c r="D134" s="48" t="s">
        <v>190</v>
      </c>
      <c r="E134" s="143">
        <v>1</v>
      </c>
      <c r="F134" s="187" t="s">
        <v>340</v>
      </c>
      <c r="G134" s="140">
        <v>0</v>
      </c>
      <c r="H134" s="140">
        <v>1441.31</v>
      </c>
      <c r="I134" s="140">
        <v>5765.22</v>
      </c>
      <c r="J134" s="141">
        <f t="shared" si="7"/>
        <v>7206.5300000000007</v>
      </c>
      <c r="K134" s="142"/>
      <c r="L134" s="142"/>
      <c r="M134" s="142"/>
      <c r="N134" s="142"/>
      <c r="O134" s="142"/>
      <c r="P134" s="142"/>
      <c r="Q134" s="142"/>
      <c r="R134" s="105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5"/>
      <c r="AD134" s="105"/>
    </row>
    <row r="135" spans="1:30" x14ac:dyDescent="0.2">
      <c r="A135" s="61" t="s">
        <v>205</v>
      </c>
      <c r="B135" s="48" t="s">
        <v>31</v>
      </c>
      <c r="C135" s="83" t="s">
        <v>191</v>
      </c>
      <c r="D135" s="48" t="s">
        <v>190</v>
      </c>
      <c r="E135" s="143">
        <v>1</v>
      </c>
      <c r="F135" s="212" t="s">
        <v>704</v>
      </c>
      <c r="G135" s="136">
        <v>0</v>
      </c>
      <c r="H135" s="140">
        <v>1441.31</v>
      </c>
      <c r="I135" s="140">
        <v>5765.22</v>
      </c>
      <c r="J135" s="141">
        <f t="shared" ref="J135" si="11">SUM(G135:I135)</f>
        <v>7206.5300000000007</v>
      </c>
      <c r="K135" s="138"/>
      <c r="L135" s="138"/>
      <c r="M135" s="138"/>
      <c r="N135" s="138"/>
      <c r="O135" s="138"/>
      <c r="P135" s="138"/>
      <c r="Q135" s="13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61" t="s">
        <v>278</v>
      </c>
      <c r="B136" s="48" t="s">
        <v>31</v>
      </c>
      <c r="C136" s="48" t="s">
        <v>235</v>
      </c>
      <c r="D136" s="48" t="s">
        <v>190</v>
      </c>
      <c r="E136" s="143">
        <v>1</v>
      </c>
      <c r="F136" s="81" t="s">
        <v>274</v>
      </c>
      <c r="G136" s="136">
        <v>0</v>
      </c>
      <c r="H136" s="136">
        <v>1441.31</v>
      </c>
      <c r="I136" s="136">
        <v>5765.22</v>
      </c>
      <c r="J136" s="137">
        <f t="shared" ref="J136:J199" si="12">SUM(G136:I136)</f>
        <v>7206.5300000000007</v>
      </c>
      <c r="K136" s="138"/>
      <c r="L136" s="138"/>
      <c r="M136" s="138"/>
      <c r="N136" s="138"/>
      <c r="O136" s="138"/>
      <c r="P136" s="138"/>
      <c r="Q136" s="13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61" t="s">
        <v>205</v>
      </c>
      <c r="B137" s="48" t="s">
        <v>31</v>
      </c>
      <c r="C137" s="179" t="s">
        <v>186</v>
      </c>
      <c r="D137" s="48" t="s">
        <v>190</v>
      </c>
      <c r="E137" s="143">
        <v>1</v>
      </c>
      <c r="F137" s="187" t="s">
        <v>309</v>
      </c>
      <c r="G137" s="136">
        <v>0</v>
      </c>
      <c r="H137" s="136">
        <v>1441.31</v>
      </c>
      <c r="I137" s="136">
        <v>5765.22</v>
      </c>
      <c r="J137" s="137">
        <f t="shared" si="12"/>
        <v>7206.5300000000007</v>
      </c>
      <c r="K137" s="138"/>
      <c r="L137" s="138"/>
      <c r="M137" s="138"/>
      <c r="N137" s="138"/>
      <c r="O137" s="138"/>
      <c r="P137" s="138"/>
      <c r="Q137" s="13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61" t="s">
        <v>294</v>
      </c>
      <c r="B138" s="48" t="s">
        <v>31</v>
      </c>
      <c r="C138" s="48" t="s">
        <v>188</v>
      </c>
      <c r="D138" s="48" t="s">
        <v>190</v>
      </c>
      <c r="E138" s="143">
        <v>1</v>
      </c>
      <c r="F138" s="81" t="s">
        <v>284</v>
      </c>
      <c r="G138" s="136">
        <v>0</v>
      </c>
      <c r="H138" s="136">
        <v>1441.31</v>
      </c>
      <c r="I138" s="136">
        <v>5765.22</v>
      </c>
      <c r="J138" s="137">
        <f t="shared" si="12"/>
        <v>7206.5300000000007</v>
      </c>
      <c r="K138" s="138"/>
      <c r="L138" s="138"/>
      <c r="M138" s="138"/>
      <c r="N138" s="138"/>
      <c r="O138" s="138"/>
      <c r="P138" s="138"/>
      <c r="Q138" s="13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61" t="s">
        <v>280</v>
      </c>
      <c r="B139" s="48" t="s">
        <v>31</v>
      </c>
      <c r="C139" s="48" t="s">
        <v>213</v>
      </c>
      <c r="D139" s="48" t="s">
        <v>190</v>
      </c>
      <c r="E139" s="143">
        <v>1</v>
      </c>
      <c r="F139" s="81" t="s">
        <v>276</v>
      </c>
      <c r="G139" s="136">
        <v>0</v>
      </c>
      <c r="H139" s="136">
        <v>1441.31</v>
      </c>
      <c r="I139" s="136">
        <v>5765.22</v>
      </c>
      <c r="J139" s="137">
        <f t="shared" si="12"/>
        <v>7206.5300000000007</v>
      </c>
      <c r="K139" s="138"/>
      <c r="L139" s="138"/>
      <c r="M139" s="138"/>
      <c r="N139" s="138"/>
      <c r="O139" s="138"/>
      <c r="P139" s="138"/>
      <c r="Q139" s="13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61" t="s">
        <v>205</v>
      </c>
      <c r="B140" s="48" t="s">
        <v>31</v>
      </c>
      <c r="C140" s="48" t="s">
        <v>185</v>
      </c>
      <c r="D140" s="48" t="s">
        <v>190</v>
      </c>
      <c r="E140" s="143">
        <v>1</v>
      </c>
      <c r="F140" s="81" t="s">
        <v>301</v>
      </c>
      <c r="G140" s="136">
        <v>0</v>
      </c>
      <c r="H140" s="136">
        <v>1441.31</v>
      </c>
      <c r="I140" s="136">
        <v>5765.22</v>
      </c>
      <c r="J140" s="137">
        <f t="shared" si="12"/>
        <v>7206.5300000000007</v>
      </c>
      <c r="K140" s="138"/>
      <c r="L140" s="138"/>
      <c r="M140" s="138"/>
      <c r="N140" s="138"/>
      <c r="O140" s="138"/>
      <c r="P140" s="138"/>
      <c r="Q140" s="13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107" t="s">
        <v>205</v>
      </c>
      <c r="B141" s="67" t="s">
        <v>31</v>
      </c>
      <c r="C141" s="101" t="s">
        <v>212</v>
      </c>
      <c r="D141" s="67" t="s">
        <v>190</v>
      </c>
      <c r="E141" s="144">
        <v>1</v>
      </c>
      <c r="F141" s="119" t="s">
        <v>538</v>
      </c>
      <c r="G141" s="140">
        <v>0</v>
      </c>
      <c r="H141" s="140">
        <v>1441.31</v>
      </c>
      <c r="I141" s="140">
        <v>5765.22</v>
      </c>
      <c r="J141" s="141">
        <f t="shared" si="12"/>
        <v>7206.5300000000007</v>
      </c>
      <c r="K141" s="142"/>
      <c r="L141" s="142"/>
      <c r="M141" s="142"/>
      <c r="N141" s="142"/>
      <c r="O141" s="142"/>
      <c r="P141" s="142"/>
      <c r="Q141" s="142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</row>
    <row r="142" spans="1:30" x14ac:dyDescent="0.2">
      <c r="A142" s="107" t="s">
        <v>205</v>
      </c>
      <c r="B142" s="67" t="s">
        <v>31</v>
      </c>
      <c r="C142" s="101" t="s">
        <v>186</v>
      </c>
      <c r="D142" s="67" t="s">
        <v>190</v>
      </c>
      <c r="E142" s="144">
        <v>1</v>
      </c>
      <c r="F142" s="187" t="s">
        <v>330</v>
      </c>
      <c r="G142" s="140">
        <v>0</v>
      </c>
      <c r="H142" s="140">
        <v>1441.31</v>
      </c>
      <c r="I142" s="140">
        <v>5765.22</v>
      </c>
      <c r="J142" s="141">
        <f t="shared" si="12"/>
        <v>7206.5300000000007</v>
      </c>
      <c r="K142" s="142"/>
      <c r="L142" s="142"/>
      <c r="M142" s="142"/>
      <c r="N142" s="142"/>
      <c r="O142" s="142"/>
      <c r="P142" s="142"/>
      <c r="Q142" s="142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105"/>
    </row>
    <row r="143" spans="1:30" x14ac:dyDescent="0.2">
      <c r="A143" s="61" t="s">
        <v>205</v>
      </c>
      <c r="B143" s="48" t="s">
        <v>31</v>
      </c>
      <c r="C143" s="179" t="s">
        <v>185</v>
      </c>
      <c r="D143" s="48" t="s">
        <v>190</v>
      </c>
      <c r="E143" s="143">
        <v>1</v>
      </c>
      <c r="F143" s="187" t="s">
        <v>318</v>
      </c>
      <c r="G143" s="136">
        <v>0</v>
      </c>
      <c r="H143" s="136">
        <v>1441.31</v>
      </c>
      <c r="I143" s="136">
        <v>5765.22</v>
      </c>
      <c r="J143" s="137">
        <f t="shared" si="12"/>
        <v>7206.5300000000007</v>
      </c>
      <c r="K143" s="138"/>
      <c r="L143" s="138"/>
      <c r="M143" s="138"/>
      <c r="N143" s="138"/>
      <c r="O143" s="138"/>
      <c r="P143" s="138"/>
      <c r="Q143" s="13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107" t="s">
        <v>205</v>
      </c>
      <c r="B144" s="67" t="s">
        <v>31</v>
      </c>
      <c r="C144" s="48" t="s">
        <v>213</v>
      </c>
      <c r="D144" s="48" t="s">
        <v>190</v>
      </c>
      <c r="E144" s="143">
        <v>1</v>
      </c>
      <c r="F144" s="187" t="s">
        <v>339</v>
      </c>
      <c r="G144" s="140">
        <v>0</v>
      </c>
      <c r="H144" s="140">
        <v>1441.31</v>
      </c>
      <c r="I144" s="140">
        <v>5765.22</v>
      </c>
      <c r="J144" s="141">
        <f t="shared" si="12"/>
        <v>7206.5300000000007</v>
      </c>
      <c r="K144" s="142"/>
      <c r="L144" s="142"/>
      <c r="M144" s="142"/>
      <c r="N144" s="142"/>
      <c r="O144" s="142"/>
      <c r="P144" s="142"/>
      <c r="Q144" s="142"/>
      <c r="R144" s="105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5"/>
      <c r="AD144" s="105"/>
    </row>
    <row r="145" spans="1:30" x14ac:dyDescent="0.2">
      <c r="A145" s="61" t="s">
        <v>205</v>
      </c>
      <c r="B145" s="48" t="s">
        <v>31</v>
      </c>
      <c r="C145" s="179" t="s">
        <v>186</v>
      </c>
      <c r="D145" s="48" t="s">
        <v>190</v>
      </c>
      <c r="E145" s="143">
        <v>1</v>
      </c>
      <c r="F145" s="187" t="s">
        <v>303</v>
      </c>
      <c r="G145" s="136">
        <v>0</v>
      </c>
      <c r="H145" s="136">
        <v>1441.31</v>
      </c>
      <c r="I145" s="136">
        <v>5765.22</v>
      </c>
      <c r="J145" s="137">
        <f t="shared" si="12"/>
        <v>7206.5300000000007</v>
      </c>
      <c r="K145" s="138"/>
      <c r="L145" s="138"/>
      <c r="M145" s="138"/>
      <c r="N145" s="138"/>
      <c r="O145" s="138"/>
      <c r="P145" s="138"/>
      <c r="Q145" s="13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61" t="s">
        <v>279</v>
      </c>
      <c r="B146" s="48" t="s">
        <v>31</v>
      </c>
      <c r="C146" s="48" t="s">
        <v>235</v>
      </c>
      <c r="D146" s="48" t="s">
        <v>190</v>
      </c>
      <c r="E146" s="143">
        <v>1</v>
      </c>
      <c r="F146" s="81" t="s">
        <v>275</v>
      </c>
      <c r="G146" s="136">
        <v>0</v>
      </c>
      <c r="H146" s="136">
        <v>1441.31</v>
      </c>
      <c r="I146" s="136">
        <v>5765.22</v>
      </c>
      <c r="J146" s="137">
        <f t="shared" si="12"/>
        <v>7206.5300000000007</v>
      </c>
      <c r="K146" s="138"/>
      <c r="L146" s="138"/>
      <c r="M146" s="138"/>
      <c r="N146" s="138"/>
      <c r="O146" s="138"/>
      <c r="P146" s="138"/>
      <c r="Q146" s="13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107" t="s">
        <v>205</v>
      </c>
      <c r="B147" s="67" t="s">
        <v>31</v>
      </c>
      <c r="C147" s="101" t="s">
        <v>191</v>
      </c>
      <c r="D147" s="67" t="s">
        <v>190</v>
      </c>
      <c r="E147" s="144">
        <v>1</v>
      </c>
      <c r="F147" s="202" t="s">
        <v>558</v>
      </c>
      <c r="G147" s="140">
        <v>0</v>
      </c>
      <c r="H147" s="136">
        <v>1441.31</v>
      </c>
      <c r="I147" s="136">
        <v>5765.22</v>
      </c>
      <c r="J147" s="137">
        <f t="shared" si="12"/>
        <v>7206.5300000000007</v>
      </c>
      <c r="K147" s="142"/>
      <c r="L147" s="142"/>
      <c r="M147" s="142"/>
      <c r="N147" s="142"/>
      <c r="O147" s="142"/>
      <c r="P147" s="142"/>
      <c r="Q147" s="142"/>
      <c r="R147" s="105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5"/>
      <c r="AD147" s="105"/>
    </row>
    <row r="148" spans="1:30" x14ac:dyDescent="0.2">
      <c r="A148" s="107" t="s">
        <v>205</v>
      </c>
      <c r="B148" s="67" t="s">
        <v>31</v>
      </c>
      <c r="C148" s="101" t="s">
        <v>186</v>
      </c>
      <c r="D148" s="67" t="s">
        <v>190</v>
      </c>
      <c r="E148" s="144">
        <v>1</v>
      </c>
      <c r="F148" s="119" t="s">
        <v>643</v>
      </c>
      <c r="G148" s="140">
        <v>0</v>
      </c>
      <c r="H148" s="136">
        <v>1441.31</v>
      </c>
      <c r="I148" s="136">
        <v>5765.22</v>
      </c>
      <c r="J148" s="137">
        <f t="shared" si="12"/>
        <v>7206.5300000000007</v>
      </c>
      <c r="K148" s="142"/>
      <c r="L148" s="142"/>
      <c r="M148" s="142"/>
      <c r="N148" s="142"/>
      <c r="O148" s="142"/>
      <c r="P148" s="142"/>
      <c r="Q148" s="142"/>
      <c r="R148" s="105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5"/>
      <c r="AD148" s="105"/>
    </row>
    <row r="149" spans="1:30" x14ac:dyDescent="0.2">
      <c r="A149" s="107" t="s">
        <v>803</v>
      </c>
      <c r="B149" s="67" t="s">
        <v>31</v>
      </c>
      <c r="C149" s="108" t="s">
        <v>188</v>
      </c>
      <c r="D149" s="67" t="s">
        <v>189</v>
      </c>
      <c r="E149" s="144">
        <v>1</v>
      </c>
      <c r="F149" s="222" t="s">
        <v>802</v>
      </c>
      <c r="G149" s="140">
        <v>0</v>
      </c>
      <c r="H149" s="140">
        <v>0</v>
      </c>
      <c r="I149" s="140">
        <v>5765.22</v>
      </c>
      <c r="J149" s="141">
        <f t="shared" ref="J149" si="13">SUM(G149:I149)</f>
        <v>5765.22</v>
      </c>
      <c r="K149" s="138"/>
      <c r="L149" s="138"/>
      <c r="M149" s="138"/>
      <c r="N149" s="138"/>
      <c r="O149" s="138"/>
      <c r="P149" s="138"/>
      <c r="Q149" s="13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107" t="s">
        <v>205</v>
      </c>
      <c r="B150" s="67" t="s">
        <v>31</v>
      </c>
      <c r="C150" s="101" t="s">
        <v>186</v>
      </c>
      <c r="D150" s="67" t="s">
        <v>190</v>
      </c>
      <c r="E150" s="144">
        <v>1</v>
      </c>
      <c r="F150" s="119" t="s">
        <v>539</v>
      </c>
      <c r="G150" s="140">
        <v>0</v>
      </c>
      <c r="H150" s="140">
        <v>1441.31</v>
      </c>
      <c r="I150" s="140">
        <v>5765.22</v>
      </c>
      <c r="J150" s="141">
        <f t="shared" si="12"/>
        <v>7206.5300000000007</v>
      </c>
      <c r="K150" s="142"/>
      <c r="L150" s="142"/>
      <c r="M150" s="142"/>
      <c r="N150" s="142"/>
      <c r="O150" s="142"/>
      <c r="P150" s="142"/>
      <c r="Q150" s="142"/>
      <c r="R150" s="105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5"/>
      <c r="AD150" s="105"/>
    </row>
    <row r="151" spans="1:30" x14ac:dyDescent="0.2">
      <c r="A151" s="126" t="s">
        <v>205</v>
      </c>
      <c r="B151" s="48" t="s">
        <v>31</v>
      </c>
      <c r="C151" s="83" t="s">
        <v>186</v>
      </c>
      <c r="D151" s="48" t="s">
        <v>190</v>
      </c>
      <c r="E151" s="143">
        <v>1</v>
      </c>
      <c r="F151" s="82" t="s">
        <v>652</v>
      </c>
      <c r="G151" s="136">
        <v>0</v>
      </c>
      <c r="H151" s="136">
        <v>1441.31</v>
      </c>
      <c r="I151" s="136">
        <v>5765.22</v>
      </c>
      <c r="J151" s="137">
        <f t="shared" si="12"/>
        <v>7206.5300000000007</v>
      </c>
      <c r="K151" s="138"/>
      <c r="L151" s="138"/>
      <c r="M151" s="138"/>
      <c r="N151" s="138"/>
      <c r="O151" s="138"/>
      <c r="P151" s="138"/>
      <c r="Q151" s="13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61" t="s">
        <v>292</v>
      </c>
      <c r="B152" s="48" t="s">
        <v>31</v>
      </c>
      <c r="C152" s="48" t="s">
        <v>293</v>
      </c>
      <c r="D152" s="48" t="s">
        <v>190</v>
      </c>
      <c r="E152" s="143">
        <v>1</v>
      </c>
      <c r="F152" s="81" t="s">
        <v>282</v>
      </c>
      <c r="G152" s="136">
        <v>0</v>
      </c>
      <c r="H152" s="136">
        <v>1441.31</v>
      </c>
      <c r="I152" s="136">
        <v>5765.22</v>
      </c>
      <c r="J152" s="137">
        <f t="shared" si="12"/>
        <v>7206.5300000000007</v>
      </c>
      <c r="K152" s="138"/>
      <c r="L152" s="138"/>
      <c r="M152" s="138"/>
      <c r="N152" s="138"/>
      <c r="O152" s="138"/>
      <c r="P152" s="138"/>
      <c r="Q152" s="13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126" t="s">
        <v>205</v>
      </c>
      <c r="B153" s="48" t="s">
        <v>31</v>
      </c>
      <c r="C153" s="83" t="s">
        <v>191</v>
      </c>
      <c r="D153" s="48" t="s">
        <v>190</v>
      </c>
      <c r="E153" s="143">
        <v>1</v>
      </c>
      <c r="F153" s="202" t="s">
        <v>669</v>
      </c>
      <c r="G153" s="136">
        <v>0</v>
      </c>
      <c r="H153" s="136">
        <v>1441.31</v>
      </c>
      <c r="I153" s="136">
        <v>5765.22</v>
      </c>
      <c r="J153" s="137">
        <f t="shared" si="12"/>
        <v>7206.5300000000007</v>
      </c>
      <c r="K153" s="138"/>
      <c r="L153" s="138"/>
      <c r="M153" s="138"/>
      <c r="N153" s="138"/>
      <c r="O153" s="138"/>
      <c r="P153" s="138"/>
      <c r="Q153" s="13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126" t="s">
        <v>205</v>
      </c>
      <c r="B154" s="48" t="s">
        <v>31</v>
      </c>
      <c r="C154" s="83" t="s">
        <v>186</v>
      </c>
      <c r="D154" s="48" t="s">
        <v>190</v>
      </c>
      <c r="E154" s="143">
        <v>1</v>
      </c>
      <c r="F154" s="82" t="s">
        <v>650</v>
      </c>
      <c r="G154" s="136">
        <v>0</v>
      </c>
      <c r="H154" s="136">
        <v>1441.31</v>
      </c>
      <c r="I154" s="136">
        <v>5765.22</v>
      </c>
      <c r="J154" s="137">
        <f t="shared" si="12"/>
        <v>7206.5300000000007</v>
      </c>
      <c r="K154" s="138"/>
      <c r="L154" s="138"/>
      <c r="M154" s="138"/>
      <c r="N154" s="138"/>
      <c r="O154" s="138"/>
      <c r="P154" s="138"/>
      <c r="Q154" s="13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61" t="s">
        <v>258</v>
      </c>
      <c r="B155" s="48" t="s">
        <v>31</v>
      </c>
      <c r="C155" s="58" t="s">
        <v>215</v>
      </c>
      <c r="D155" s="48" t="s">
        <v>190</v>
      </c>
      <c r="E155" s="143">
        <v>1</v>
      </c>
      <c r="F155" s="81" t="s">
        <v>254</v>
      </c>
      <c r="G155" s="136">
        <v>0</v>
      </c>
      <c r="H155" s="136">
        <v>1441.31</v>
      </c>
      <c r="I155" s="136">
        <v>5765.22</v>
      </c>
      <c r="J155" s="137">
        <f t="shared" si="12"/>
        <v>7206.5300000000007</v>
      </c>
      <c r="K155" s="138"/>
      <c r="L155" s="138"/>
      <c r="M155" s="138"/>
      <c r="N155" s="138"/>
      <c r="O155" s="138"/>
      <c r="P155" s="138"/>
      <c r="Q155" s="13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126" t="s">
        <v>205</v>
      </c>
      <c r="B156" s="48" t="s">
        <v>31</v>
      </c>
      <c r="C156" s="182" t="s">
        <v>191</v>
      </c>
      <c r="D156" s="48" t="s">
        <v>190</v>
      </c>
      <c r="E156" s="143">
        <v>1</v>
      </c>
      <c r="F156" s="190" t="s">
        <v>336</v>
      </c>
      <c r="G156" s="136">
        <v>0</v>
      </c>
      <c r="H156" s="136">
        <v>1441.31</v>
      </c>
      <c r="I156" s="136">
        <v>5765.22</v>
      </c>
      <c r="J156" s="137">
        <f t="shared" si="12"/>
        <v>7206.5300000000007</v>
      </c>
      <c r="K156" s="138"/>
      <c r="L156" s="138"/>
      <c r="M156" s="138"/>
      <c r="N156" s="138"/>
      <c r="O156" s="138"/>
      <c r="P156" s="138"/>
      <c r="Q156" s="13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x14ac:dyDescent="0.2">
      <c r="A157" s="107" t="s">
        <v>205</v>
      </c>
      <c r="B157" s="67" t="s">
        <v>31</v>
      </c>
      <c r="C157" s="101" t="s">
        <v>187</v>
      </c>
      <c r="D157" s="67" t="s">
        <v>190</v>
      </c>
      <c r="E157" s="144">
        <v>1</v>
      </c>
      <c r="F157" s="119" t="s">
        <v>604</v>
      </c>
      <c r="G157" s="140">
        <v>0</v>
      </c>
      <c r="H157" s="140">
        <v>1441.31</v>
      </c>
      <c r="I157" s="140">
        <v>5765.22</v>
      </c>
      <c r="J157" s="141">
        <f t="shared" si="12"/>
        <v>7206.5300000000007</v>
      </c>
      <c r="K157" s="142"/>
      <c r="L157" s="142"/>
      <c r="M157" s="142"/>
      <c r="N157" s="142"/>
      <c r="O157" s="142"/>
      <c r="P157" s="142"/>
      <c r="Q157" s="142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</row>
    <row r="158" spans="1:30" s="106" customFormat="1" x14ac:dyDescent="0.2">
      <c r="A158" s="81" t="s">
        <v>205</v>
      </c>
      <c r="B158" s="48" t="s">
        <v>31</v>
      </c>
      <c r="C158" s="48" t="s">
        <v>186</v>
      </c>
      <c r="D158" s="48" t="s">
        <v>190</v>
      </c>
      <c r="E158" s="143">
        <v>1</v>
      </c>
      <c r="F158" s="81" t="s">
        <v>268</v>
      </c>
      <c r="G158" s="136">
        <v>0</v>
      </c>
      <c r="H158" s="136">
        <v>1441.31</v>
      </c>
      <c r="I158" s="136">
        <v>5765.22</v>
      </c>
      <c r="J158" s="137">
        <f t="shared" si="12"/>
        <v>7206.5300000000007</v>
      </c>
      <c r="K158" s="138"/>
      <c r="L158" s="138"/>
      <c r="M158" s="138"/>
      <c r="N158" s="138"/>
      <c r="O158" s="138"/>
      <c r="P158" s="138"/>
      <c r="Q158" s="138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s="106" customFormat="1" x14ac:dyDescent="0.2">
      <c r="A159" s="107" t="s">
        <v>639</v>
      </c>
      <c r="B159" s="67" t="s">
        <v>31</v>
      </c>
      <c r="C159" s="101" t="s">
        <v>188</v>
      </c>
      <c r="D159" s="67" t="s">
        <v>190</v>
      </c>
      <c r="E159" s="144">
        <v>1</v>
      </c>
      <c r="F159" s="119" t="s">
        <v>638</v>
      </c>
      <c r="G159" s="140">
        <v>0</v>
      </c>
      <c r="H159" s="136">
        <v>1441.31</v>
      </c>
      <c r="I159" s="136">
        <v>5765.22</v>
      </c>
      <c r="J159" s="137">
        <f t="shared" si="12"/>
        <v>7206.5300000000007</v>
      </c>
      <c r="K159" s="142"/>
      <c r="L159" s="142"/>
      <c r="M159" s="142"/>
      <c r="N159" s="142"/>
      <c r="O159" s="142"/>
      <c r="P159" s="142"/>
      <c r="Q159" s="142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</row>
    <row r="160" spans="1:30" s="106" customFormat="1" x14ac:dyDescent="0.2">
      <c r="A160" s="61" t="s">
        <v>205</v>
      </c>
      <c r="B160" s="48" t="s">
        <v>31</v>
      </c>
      <c r="C160" s="179" t="s">
        <v>241</v>
      </c>
      <c r="D160" s="48" t="s">
        <v>190</v>
      </c>
      <c r="E160" s="143">
        <v>1</v>
      </c>
      <c r="F160" s="187" t="s">
        <v>305</v>
      </c>
      <c r="G160" s="136">
        <v>0</v>
      </c>
      <c r="H160" s="136">
        <v>1441.31</v>
      </c>
      <c r="I160" s="136">
        <v>5765.22</v>
      </c>
      <c r="J160" s="137">
        <f t="shared" si="12"/>
        <v>7206.5300000000007</v>
      </c>
      <c r="K160" s="138"/>
      <c r="L160" s="138"/>
      <c r="M160" s="138"/>
      <c r="N160" s="138"/>
      <c r="O160" s="138"/>
      <c r="P160" s="138"/>
      <c r="Q160" s="138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s="106" customFormat="1" x14ac:dyDescent="0.2">
      <c r="A161" s="107" t="s">
        <v>205</v>
      </c>
      <c r="B161" s="67" t="s">
        <v>31</v>
      </c>
      <c r="C161" s="101" t="s">
        <v>191</v>
      </c>
      <c r="D161" s="67" t="s">
        <v>190</v>
      </c>
      <c r="E161" s="144">
        <v>1</v>
      </c>
      <c r="F161" s="202" t="s">
        <v>615</v>
      </c>
      <c r="G161" s="140">
        <v>0</v>
      </c>
      <c r="H161" s="136">
        <v>1441.31</v>
      </c>
      <c r="I161" s="136">
        <v>5765.22</v>
      </c>
      <c r="J161" s="141">
        <f t="shared" si="12"/>
        <v>7206.5300000000007</v>
      </c>
      <c r="K161" s="142"/>
      <c r="L161" s="142"/>
      <c r="M161" s="142"/>
      <c r="N161" s="142"/>
      <c r="O161" s="142"/>
      <c r="P161" s="142"/>
      <c r="Q161" s="142"/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105"/>
    </row>
    <row r="162" spans="1:30" s="106" customFormat="1" x14ac:dyDescent="0.2">
      <c r="A162" s="107" t="s">
        <v>205</v>
      </c>
      <c r="B162" s="67" t="s">
        <v>31</v>
      </c>
      <c r="C162" s="101" t="s">
        <v>186</v>
      </c>
      <c r="D162" s="67" t="s">
        <v>190</v>
      </c>
      <c r="E162" s="144">
        <v>1</v>
      </c>
      <c r="F162" s="119" t="s">
        <v>659</v>
      </c>
      <c r="G162" s="140">
        <v>0</v>
      </c>
      <c r="H162" s="140">
        <v>1441.31</v>
      </c>
      <c r="I162" s="140">
        <v>5765.22</v>
      </c>
      <c r="J162" s="141">
        <f t="shared" si="12"/>
        <v>7206.5300000000007</v>
      </c>
      <c r="K162" s="142"/>
      <c r="L162" s="142"/>
      <c r="M162" s="142"/>
      <c r="N162" s="142"/>
      <c r="O162" s="142"/>
      <c r="P162" s="142"/>
      <c r="Q162" s="142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</row>
    <row r="163" spans="1:30" x14ac:dyDescent="0.2">
      <c r="A163" s="119" t="s">
        <v>205</v>
      </c>
      <c r="B163" s="67" t="s">
        <v>31</v>
      </c>
      <c r="C163" s="101" t="s">
        <v>185</v>
      </c>
      <c r="D163" s="67" t="s">
        <v>190</v>
      </c>
      <c r="E163" s="144">
        <v>1</v>
      </c>
      <c r="F163" s="202" t="s">
        <v>656</v>
      </c>
      <c r="G163" s="140">
        <v>0</v>
      </c>
      <c r="H163" s="140">
        <v>1441.31</v>
      </c>
      <c r="I163" s="140">
        <v>5765.22</v>
      </c>
      <c r="J163" s="141">
        <f t="shared" si="12"/>
        <v>7206.5300000000007</v>
      </c>
      <c r="K163" s="142"/>
      <c r="L163" s="142"/>
      <c r="M163" s="142"/>
      <c r="N163" s="142"/>
      <c r="O163" s="142"/>
      <c r="P163" s="142"/>
      <c r="Q163" s="142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</row>
    <row r="164" spans="1:30" s="106" customFormat="1" x14ac:dyDescent="0.2">
      <c r="A164" s="119" t="s">
        <v>205</v>
      </c>
      <c r="B164" s="67" t="s">
        <v>31</v>
      </c>
      <c r="C164" s="101" t="s">
        <v>191</v>
      </c>
      <c r="D164" s="67" t="s">
        <v>190</v>
      </c>
      <c r="E164" s="144">
        <v>1</v>
      </c>
      <c r="F164" s="203" t="s">
        <v>613</v>
      </c>
      <c r="G164" s="140">
        <v>0</v>
      </c>
      <c r="H164" s="140">
        <v>1441.31</v>
      </c>
      <c r="I164" s="140">
        <v>5765.22</v>
      </c>
      <c r="J164" s="141">
        <f t="shared" si="12"/>
        <v>7206.5300000000007</v>
      </c>
      <c r="K164" s="142"/>
      <c r="L164" s="142"/>
      <c r="M164" s="142"/>
      <c r="N164" s="142"/>
      <c r="O164" s="142"/>
      <c r="P164" s="142"/>
      <c r="Q164" s="142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5"/>
      <c r="AD164" s="105"/>
    </row>
    <row r="165" spans="1:30" s="106" customFormat="1" x14ac:dyDescent="0.2">
      <c r="A165" s="82" t="s">
        <v>205</v>
      </c>
      <c r="B165" s="48" t="s">
        <v>31</v>
      </c>
      <c r="C165" s="195" t="s">
        <v>186</v>
      </c>
      <c r="D165" s="48" t="s">
        <v>190</v>
      </c>
      <c r="E165" s="143">
        <v>1</v>
      </c>
      <c r="F165" s="202" t="s">
        <v>671</v>
      </c>
      <c r="G165" s="136">
        <v>0</v>
      </c>
      <c r="H165" s="140">
        <v>1441.31</v>
      </c>
      <c r="I165" s="140">
        <v>5765.22</v>
      </c>
      <c r="J165" s="137">
        <f t="shared" si="12"/>
        <v>7206.5300000000007</v>
      </c>
      <c r="K165" s="138"/>
      <c r="L165" s="138"/>
      <c r="M165" s="138"/>
      <c r="N165" s="138"/>
      <c r="O165" s="138"/>
      <c r="P165" s="138"/>
      <c r="Q165" s="138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s="106" customFormat="1" x14ac:dyDescent="0.2">
      <c r="A166" s="82" t="s">
        <v>205</v>
      </c>
      <c r="B166" s="48" t="s">
        <v>31</v>
      </c>
      <c r="C166" s="195" t="s">
        <v>187</v>
      </c>
      <c r="D166" s="48" t="s">
        <v>190</v>
      </c>
      <c r="E166" s="143">
        <v>1</v>
      </c>
      <c r="F166" s="202" t="s">
        <v>674</v>
      </c>
      <c r="G166" s="136">
        <v>0</v>
      </c>
      <c r="H166" s="140">
        <v>1441.31</v>
      </c>
      <c r="I166" s="140">
        <v>5765.22</v>
      </c>
      <c r="J166" s="137">
        <f t="shared" si="12"/>
        <v>7206.5300000000007</v>
      </c>
      <c r="K166" s="138"/>
      <c r="L166" s="138"/>
      <c r="M166" s="138"/>
      <c r="N166" s="138"/>
      <c r="O166" s="138"/>
      <c r="P166" s="138"/>
      <c r="Q166" s="138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s="106" customFormat="1" x14ac:dyDescent="0.2">
      <c r="A167" s="82" t="s">
        <v>205</v>
      </c>
      <c r="B167" s="48" t="s">
        <v>31</v>
      </c>
      <c r="C167" s="195" t="s">
        <v>185</v>
      </c>
      <c r="D167" s="48" t="s">
        <v>190</v>
      </c>
      <c r="E167" s="143">
        <v>1</v>
      </c>
      <c r="F167" s="204" t="s">
        <v>678</v>
      </c>
      <c r="G167" s="136">
        <v>0</v>
      </c>
      <c r="H167" s="140">
        <v>1441.31</v>
      </c>
      <c r="I167" s="140">
        <v>5765.22</v>
      </c>
      <c r="J167" s="137">
        <f t="shared" si="12"/>
        <v>7206.5300000000007</v>
      </c>
      <c r="K167" s="138"/>
      <c r="L167" s="138"/>
      <c r="M167" s="138"/>
      <c r="N167" s="138"/>
      <c r="O167" s="138"/>
      <c r="P167" s="138"/>
      <c r="Q167" s="138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s="106" customFormat="1" x14ac:dyDescent="0.2">
      <c r="A168" s="82" t="s">
        <v>205</v>
      </c>
      <c r="B168" s="48" t="s">
        <v>31</v>
      </c>
      <c r="C168" s="195" t="s">
        <v>185</v>
      </c>
      <c r="D168" s="48" t="s">
        <v>190</v>
      </c>
      <c r="E168" s="143">
        <v>1</v>
      </c>
      <c r="F168" s="204" t="s">
        <v>681</v>
      </c>
      <c r="G168" s="136">
        <v>0</v>
      </c>
      <c r="H168" s="140">
        <v>1441.31</v>
      </c>
      <c r="I168" s="140">
        <v>5765.22</v>
      </c>
      <c r="J168" s="137">
        <f t="shared" si="12"/>
        <v>7206.5300000000007</v>
      </c>
      <c r="K168" s="138"/>
      <c r="L168" s="138"/>
      <c r="M168" s="138"/>
      <c r="N168" s="138"/>
      <c r="O168" s="138"/>
      <c r="P168" s="138"/>
      <c r="Q168" s="138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s="106" customFormat="1" x14ac:dyDescent="0.2">
      <c r="A169" s="82" t="s">
        <v>205</v>
      </c>
      <c r="B169" s="48" t="s">
        <v>31</v>
      </c>
      <c r="C169" s="195" t="s">
        <v>185</v>
      </c>
      <c r="D169" s="48" t="s">
        <v>190</v>
      </c>
      <c r="E169" s="143">
        <v>1</v>
      </c>
      <c r="F169" s="202" t="s">
        <v>683</v>
      </c>
      <c r="G169" s="136">
        <v>0</v>
      </c>
      <c r="H169" s="140">
        <v>1441.31</v>
      </c>
      <c r="I169" s="140">
        <v>5765.22</v>
      </c>
      <c r="J169" s="137">
        <f t="shared" si="12"/>
        <v>7206.5300000000007</v>
      </c>
      <c r="K169" s="138"/>
      <c r="L169" s="138"/>
      <c r="M169" s="138"/>
      <c r="N169" s="138"/>
      <c r="O169" s="138"/>
      <c r="P169" s="138"/>
      <c r="Q169" s="13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82" t="s">
        <v>205</v>
      </c>
      <c r="B170" s="48" t="s">
        <v>31</v>
      </c>
      <c r="C170" s="195" t="s">
        <v>186</v>
      </c>
      <c r="D170" s="48" t="s">
        <v>190</v>
      </c>
      <c r="E170" s="143">
        <v>1</v>
      </c>
      <c r="F170" s="202" t="s">
        <v>684</v>
      </c>
      <c r="G170" s="136">
        <v>0</v>
      </c>
      <c r="H170" s="140">
        <v>1441.31</v>
      </c>
      <c r="I170" s="140">
        <v>5765.22</v>
      </c>
      <c r="J170" s="137">
        <f t="shared" si="12"/>
        <v>7206.5300000000007</v>
      </c>
      <c r="K170" s="138"/>
      <c r="L170" s="138"/>
      <c r="M170" s="138"/>
      <c r="N170" s="138"/>
      <c r="O170" s="138"/>
      <c r="P170" s="138"/>
      <c r="Q170" s="138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x14ac:dyDescent="0.2">
      <c r="A171" s="82" t="s">
        <v>205</v>
      </c>
      <c r="B171" s="48" t="s">
        <v>31</v>
      </c>
      <c r="C171" s="195" t="s">
        <v>186</v>
      </c>
      <c r="D171" s="48" t="s">
        <v>190</v>
      </c>
      <c r="E171" s="143">
        <v>1</v>
      </c>
      <c r="F171" s="202" t="s">
        <v>685</v>
      </c>
      <c r="G171" s="136">
        <v>0</v>
      </c>
      <c r="H171" s="140">
        <v>1441.31</v>
      </c>
      <c r="I171" s="140">
        <v>5765.22</v>
      </c>
      <c r="J171" s="137">
        <f t="shared" si="12"/>
        <v>7206.5300000000007</v>
      </c>
      <c r="K171" s="138"/>
      <c r="L171" s="138"/>
      <c r="M171" s="138"/>
      <c r="N171" s="138"/>
      <c r="O171" s="138"/>
      <c r="P171" s="138"/>
      <c r="Q171" s="138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x14ac:dyDescent="0.2">
      <c r="A172" s="82" t="s">
        <v>205</v>
      </c>
      <c r="B172" s="48" t="s">
        <v>31</v>
      </c>
      <c r="C172" s="195" t="s">
        <v>185</v>
      </c>
      <c r="D172" s="48" t="s">
        <v>190</v>
      </c>
      <c r="E172" s="143">
        <v>1</v>
      </c>
      <c r="F172" s="202" t="s">
        <v>686</v>
      </c>
      <c r="G172" s="136">
        <v>0</v>
      </c>
      <c r="H172" s="140">
        <v>1441.31</v>
      </c>
      <c r="I172" s="140">
        <v>5765.22</v>
      </c>
      <c r="J172" s="137">
        <f t="shared" si="12"/>
        <v>7206.5300000000007</v>
      </c>
      <c r="K172" s="138"/>
      <c r="L172" s="138"/>
      <c r="M172" s="138"/>
      <c r="N172" s="138"/>
      <c r="O172" s="138"/>
      <c r="P172" s="138"/>
      <c r="Q172" s="13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x14ac:dyDescent="0.2">
      <c r="A173" s="82" t="s">
        <v>205</v>
      </c>
      <c r="B173" s="48" t="s">
        <v>31</v>
      </c>
      <c r="C173" s="195" t="s">
        <v>185</v>
      </c>
      <c r="D173" s="48" t="s">
        <v>190</v>
      </c>
      <c r="E173" s="143">
        <v>1</v>
      </c>
      <c r="F173" s="205" t="s">
        <v>687</v>
      </c>
      <c r="G173" s="136">
        <v>0</v>
      </c>
      <c r="H173" s="140">
        <v>1441.31</v>
      </c>
      <c r="I173" s="140">
        <v>5765.22</v>
      </c>
      <c r="J173" s="137">
        <f t="shared" si="12"/>
        <v>7206.5300000000007</v>
      </c>
      <c r="K173" s="138"/>
      <c r="L173" s="138"/>
      <c r="M173" s="138"/>
      <c r="N173" s="138"/>
      <c r="O173" s="138"/>
      <c r="P173" s="138"/>
      <c r="Q173" s="138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x14ac:dyDescent="0.2">
      <c r="A174" s="82" t="s">
        <v>205</v>
      </c>
      <c r="B174" s="48" t="s">
        <v>31</v>
      </c>
      <c r="C174" s="195" t="s">
        <v>185</v>
      </c>
      <c r="D174" s="48" t="s">
        <v>190</v>
      </c>
      <c r="E174" s="143">
        <v>1</v>
      </c>
      <c r="F174" s="202" t="s">
        <v>688</v>
      </c>
      <c r="G174" s="136">
        <v>0</v>
      </c>
      <c r="H174" s="140">
        <v>1441.31</v>
      </c>
      <c r="I174" s="140">
        <v>5765.22</v>
      </c>
      <c r="J174" s="137">
        <f t="shared" si="12"/>
        <v>7206.5300000000007</v>
      </c>
      <c r="K174" s="138"/>
      <c r="L174" s="138"/>
      <c r="M174" s="138"/>
      <c r="N174" s="138"/>
      <c r="O174" s="138"/>
      <c r="P174" s="138"/>
      <c r="Q174" s="138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1:30" s="106" customFormat="1" x14ac:dyDescent="0.2">
      <c r="A175" s="107" t="s">
        <v>205</v>
      </c>
      <c r="B175" s="67" t="s">
        <v>31</v>
      </c>
      <c r="C175" s="184" t="s">
        <v>186</v>
      </c>
      <c r="D175" s="67" t="s">
        <v>190</v>
      </c>
      <c r="E175" s="144">
        <v>1</v>
      </c>
      <c r="F175" s="204" t="s">
        <v>689</v>
      </c>
      <c r="G175" s="140">
        <v>0</v>
      </c>
      <c r="H175" s="140">
        <v>1441.31</v>
      </c>
      <c r="I175" s="140">
        <v>5765.22</v>
      </c>
      <c r="J175" s="141">
        <f t="shared" si="12"/>
        <v>7206.5300000000007</v>
      </c>
      <c r="K175" s="142"/>
      <c r="L175" s="142"/>
      <c r="M175" s="142"/>
      <c r="N175" s="142"/>
      <c r="O175" s="142"/>
      <c r="P175" s="142"/>
      <c r="Q175" s="142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</row>
    <row r="176" spans="1:30" s="106" customFormat="1" x14ac:dyDescent="0.2">
      <c r="A176" s="107" t="s">
        <v>205</v>
      </c>
      <c r="B176" s="67" t="s">
        <v>31</v>
      </c>
      <c r="C176" s="184" t="s">
        <v>186</v>
      </c>
      <c r="D176" s="67" t="s">
        <v>190</v>
      </c>
      <c r="E176" s="144">
        <v>1</v>
      </c>
      <c r="F176" s="204" t="s">
        <v>691</v>
      </c>
      <c r="G176" s="140">
        <v>0</v>
      </c>
      <c r="H176" s="140">
        <v>1441.31</v>
      </c>
      <c r="I176" s="140">
        <v>5765.22</v>
      </c>
      <c r="J176" s="141">
        <f t="shared" si="12"/>
        <v>7206.5300000000007</v>
      </c>
      <c r="K176" s="142"/>
      <c r="L176" s="142"/>
      <c r="M176" s="142"/>
      <c r="N176" s="142"/>
      <c r="O176" s="142"/>
      <c r="P176" s="142"/>
      <c r="Q176" s="142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</row>
    <row r="177" spans="1:30" s="106" customFormat="1" x14ac:dyDescent="0.2">
      <c r="A177" s="107" t="s">
        <v>205</v>
      </c>
      <c r="B177" s="67" t="s">
        <v>31</v>
      </c>
      <c r="C177" s="184" t="s">
        <v>186</v>
      </c>
      <c r="D177" s="67" t="s">
        <v>190</v>
      </c>
      <c r="E177" s="144">
        <v>1</v>
      </c>
      <c r="F177" s="204" t="s">
        <v>696</v>
      </c>
      <c r="G177" s="140">
        <v>0</v>
      </c>
      <c r="H177" s="140">
        <v>1441.31</v>
      </c>
      <c r="I177" s="140">
        <v>5765.22</v>
      </c>
      <c r="J177" s="141">
        <f t="shared" si="12"/>
        <v>7206.5300000000007</v>
      </c>
      <c r="K177" s="142"/>
      <c r="L177" s="142"/>
      <c r="M177" s="142"/>
      <c r="N177" s="142"/>
      <c r="O177" s="142"/>
      <c r="P177" s="142"/>
      <c r="Q177" s="142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s="106" customFormat="1" x14ac:dyDescent="0.2">
      <c r="A178" s="107" t="s">
        <v>205</v>
      </c>
      <c r="B178" s="67" t="s">
        <v>31</v>
      </c>
      <c r="C178" s="184" t="s">
        <v>186</v>
      </c>
      <c r="D178" s="67" t="s">
        <v>190</v>
      </c>
      <c r="E178" s="144">
        <v>1</v>
      </c>
      <c r="F178" s="203" t="s">
        <v>697</v>
      </c>
      <c r="G178" s="140">
        <v>0</v>
      </c>
      <c r="H178" s="140">
        <v>1441.31</v>
      </c>
      <c r="I178" s="140">
        <v>5765.22</v>
      </c>
      <c r="J178" s="141">
        <f t="shared" si="12"/>
        <v>7206.5300000000007</v>
      </c>
      <c r="K178" s="142"/>
      <c r="L178" s="142"/>
      <c r="M178" s="142"/>
      <c r="N178" s="142"/>
      <c r="O178" s="142"/>
      <c r="P178" s="142"/>
      <c r="Q178" s="142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s="106" customFormat="1" x14ac:dyDescent="0.2">
      <c r="A179" s="107" t="s">
        <v>205</v>
      </c>
      <c r="B179" s="67" t="s">
        <v>31</v>
      </c>
      <c r="C179" s="184" t="s">
        <v>186</v>
      </c>
      <c r="D179" s="67" t="s">
        <v>190</v>
      </c>
      <c r="E179" s="144">
        <v>1</v>
      </c>
      <c r="F179" s="203" t="s">
        <v>698</v>
      </c>
      <c r="G179" s="140">
        <v>0</v>
      </c>
      <c r="H179" s="140">
        <v>1441.31</v>
      </c>
      <c r="I179" s="140">
        <v>5765.22</v>
      </c>
      <c r="J179" s="141">
        <f t="shared" si="12"/>
        <v>7206.5300000000007</v>
      </c>
      <c r="K179" s="142"/>
      <c r="L179" s="142"/>
      <c r="M179" s="142"/>
      <c r="N179" s="142"/>
      <c r="O179" s="142"/>
      <c r="P179" s="142"/>
      <c r="Q179" s="142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</row>
    <row r="180" spans="1:30" s="106" customFormat="1" x14ac:dyDescent="0.2">
      <c r="A180" s="107" t="s">
        <v>205</v>
      </c>
      <c r="B180" s="67" t="s">
        <v>31</v>
      </c>
      <c r="C180" s="108" t="s">
        <v>186</v>
      </c>
      <c r="D180" s="67" t="s">
        <v>190</v>
      </c>
      <c r="E180" s="144">
        <v>1</v>
      </c>
      <c r="F180" s="204" t="s">
        <v>700</v>
      </c>
      <c r="G180" s="140">
        <v>0</v>
      </c>
      <c r="H180" s="140">
        <v>1441.31</v>
      </c>
      <c r="I180" s="140">
        <v>5765.22</v>
      </c>
      <c r="J180" s="141">
        <f t="shared" si="12"/>
        <v>7206.5300000000007</v>
      </c>
      <c r="K180" s="142"/>
      <c r="L180" s="142"/>
      <c r="M180" s="142"/>
      <c r="N180" s="142"/>
      <c r="O180" s="142"/>
      <c r="P180" s="142"/>
      <c r="Q180" s="142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s="106" customFormat="1" x14ac:dyDescent="0.2">
      <c r="A181" s="107" t="s">
        <v>205</v>
      </c>
      <c r="B181" s="67" t="s">
        <v>31</v>
      </c>
      <c r="C181" s="108" t="s">
        <v>185</v>
      </c>
      <c r="D181" s="67" t="s">
        <v>190</v>
      </c>
      <c r="E181" s="144">
        <v>1</v>
      </c>
      <c r="F181" s="204" t="s">
        <v>701</v>
      </c>
      <c r="G181" s="140">
        <v>0</v>
      </c>
      <c r="H181" s="140">
        <v>1441.31</v>
      </c>
      <c r="I181" s="140">
        <v>5765.22</v>
      </c>
      <c r="J181" s="141">
        <f t="shared" si="12"/>
        <v>7206.5300000000007</v>
      </c>
      <c r="K181" s="142"/>
      <c r="L181" s="142"/>
      <c r="M181" s="142"/>
      <c r="N181" s="142"/>
      <c r="O181" s="142"/>
      <c r="P181" s="142"/>
      <c r="Q181" s="142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07" t="s">
        <v>205</v>
      </c>
      <c r="B182" s="67" t="s">
        <v>31</v>
      </c>
      <c r="C182" s="108" t="s">
        <v>186</v>
      </c>
      <c r="D182" s="67" t="s">
        <v>190</v>
      </c>
      <c r="E182" s="144">
        <v>1</v>
      </c>
      <c r="F182" s="204" t="s">
        <v>706</v>
      </c>
      <c r="G182" s="140">
        <v>0</v>
      </c>
      <c r="H182" s="140">
        <v>1441.31</v>
      </c>
      <c r="I182" s="140">
        <v>5765.22</v>
      </c>
      <c r="J182" s="141">
        <f t="shared" si="12"/>
        <v>7206.5300000000007</v>
      </c>
      <c r="K182" s="142"/>
      <c r="L182" s="142"/>
      <c r="M182" s="142"/>
      <c r="N182" s="142"/>
      <c r="O182" s="142"/>
      <c r="P182" s="142"/>
      <c r="Q182" s="142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07" t="s">
        <v>205</v>
      </c>
      <c r="B183" s="67" t="s">
        <v>31</v>
      </c>
      <c r="C183" s="108" t="s">
        <v>186</v>
      </c>
      <c r="D183" s="67" t="s">
        <v>190</v>
      </c>
      <c r="E183" s="144">
        <v>1</v>
      </c>
      <c r="F183" s="204" t="s">
        <v>707</v>
      </c>
      <c r="G183" s="140">
        <v>0</v>
      </c>
      <c r="H183" s="140">
        <v>1441.31</v>
      </c>
      <c r="I183" s="140">
        <v>5765.22</v>
      </c>
      <c r="J183" s="141">
        <f t="shared" si="12"/>
        <v>7206.5300000000007</v>
      </c>
      <c r="K183" s="142"/>
      <c r="L183" s="142"/>
      <c r="M183" s="142"/>
      <c r="N183" s="142"/>
      <c r="O183" s="142"/>
      <c r="P183" s="142"/>
      <c r="Q183" s="142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07" t="s">
        <v>205</v>
      </c>
      <c r="B184" s="67" t="s">
        <v>31</v>
      </c>
      <c r="C184" s="108" t="s">
        <v>185</v>
      </c>
      <c r="D184" s="67" t="s">
        <v>190</v>
      </c>
      <c r="E184" s="144">
        <v>1</v>
      </c>
      <c r="F184" s="202" t="s">
        <v>712</v>
      </c>
      <c r="G184" s="140">
        <v>0</v>
      </c>
      <c r="H184" s="140">
        <v>1441.31</v>
      </c>
      <c r="I184" s="140">
        <v>5765.22</v>
      </c>
      <c r="J184" s="141">
        <f t="shared" si="12"/>
        <v>7206.5300000000007</v>
      </c>
      <c r="K184" s="142"/>
      <c r="L184" s="142"/>
      <c r="M184" s="142"/>
      <c r="N184" s="142"/>
      <c r="O184" s="142"/>
      <c r="P184" s="142"/>
      <c r="Q184" s="14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126" t="s">
        <v>205</v>
      </c>
      <c r="B185" s="48" t="s">
        <v>31</v>
      </c>
      <c r="C185" s="125" t="s">
        <v>185</v>
      </c>
      <c r="D185" s="48" t="s">
        <v>190</v>
      </c>
      <c r="E185" s="143">
        <v>1</v>
      </c>
      <c r="F185" s="202" t="s">
        <v>713</v>
      </c>
      <c r="G185" s="136">
        <v>0</v>
      </c>
      <c r="H185" s="140">
        <v>1441.31</v>
      </c>
      <c r="I185" s="140">
        <v>5765.22</v>
      </c>
      <c r="J185" s="137">
        <f t="shared" si="12"/>
        <v>7206.5300000000007</v>
      </c>
      <c r="K185" s="138"/>
      <c r="L185" s="138"/>
      <c r="M185" s="138"/>
      <c r="N185" s="138"/>
      <c r="O185" s="138"/>
      <c r="P185" s="138"/>
      <c r="Q185" s="138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s="106" customFormat="1" x14ac:dyDescent="0.2">
      <c r="A186" s="126" t="s">
        <v>205</v>
      </c>
      <c r="B186" s="48" t="s">
        <v>31</v>
      </c>
      <c r="C186" s="125" t="s">
        <v>186</v>
      </c>
      <c r="D186" s="48" t="s">
        <v>190</v>
      </c>
      <c r="E186" s="143">
        <v>1</v>
      </c>
      <c r="F186" s="202" t="s">
        <v>714</v>
      </c>
      <c r="G186" s="136">
        <v>0</v>
      </c>
      <c r="H186" s="140">
        <v>1441.31</v>
      </c>
      <c r="I186" s="140">
        <v>5765.22</v>
      </c>
      <c r="J186" s="137">
        <f t="shared" si="12"/>
        <v>7206.5300000000007</v>
      </c>
      <c r="K186" s="138"/>
      <c r="L186" s="138"/>
      <c r="M186" s="138"/>
      <c r="N186" s="138"/>
      <c r="O186" s="138"/>
      <c r="P186" s="138"/>
      <c r="Q186" s="138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 spans="1:30" s="106" customFormat="1" x14ac:dyDescent="0.2">
      <c r="A187" s="107" t="s">
        <v>205</v>
      </c>
      <c r="B187" s="67" t="s">
        <v>31</v>
      </c>
      <c r="C187" s="108" t="s">
        <v>185</v>
      </c>
      <c r="D187" s="67" t="s">
        <v>190</v>
      </c>
      <c r="E187" s="144">
        <v>1</v>
      </c>
      <c r="F187" s="202" t="s">
        <v>715</v>
      </c>
      <c r="G187" s="140">
        <v>0</v>
      </c>
      <c r="H187" s="140">
        <v>1441.31</v>
      </c>
      <c r="I187" s="140">
        <v>5765.22</v>
      </c>
      <c r="J187" s="141">
        <f t="shared" si="12"/>
        <v>7206.5300000000007</v>
      </c>
      <c r="K187" s="142"/>
      <c r="L187" s="142"/>
      <c r="M187" s="142"/>
      <c r="N187" s="142"/>
      <c r="O187" s="142"/>
      <c r="P187" s="142"/>
      <c r="Q187" s="142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</row>
    <row r="188" spans="1:30" s="106" customFormat="1" x14ac:dyDescent="0.2">
      <c r="A188" s="107" t="s">
        <v>205</v>
      </c>
      <c r="B188" s="67" t="s">
        <v>31</v>
      </c>
      <c r="C188" s="108" t="s">
        <v>191</v>
      </c>
      <c r="D188" s="67" t="s">
        <v>190</v>
      </c>
      <c r="E188" s="144">
        <v>1</v>
      </c>
      <c r="F188" s="63" t="s">
        <v>672</v>
      </c>
      <c r="G188" s="140">
        <v>0</v>
      </c>
      <c r="H188" s="140">
        <v>1441.31</v>
      </c>
      <c r="I188" s="140">
        <v>5765.22</v>
      </c>
      <c r="J188" s="141">
        <f t="shared" si="12"/>
        <v>7206.5300000000007</v>
      </c>
      <c r="K188" s="142"/>
      <c r="L188" s="142"/>
      <c r="M188" s="142"/>
      <c r="N188" s="142"/>
      <c r="O188" s="142"/>
      <c r="P188" s="142"/>
      <c r="Q188" s="142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</row>
    <row r="189" spans="1:30" x14ac:dyDescent="0.2">
      <c r="A189" s="117" t="s">
        <v>192</v>
      </c>
      <c r="B189" s="67" t="s">
        <v>31</v>
      </c>
      <c r="C189" s="123" t="s">
        <v>192</v>
      </c>
      <c r="D189" s="67" t="s">
        <v>192</v>
      </c>
      <c r="E189" s="144">
        <v>1</v>
      </c>
      <c r="F189" s="115" t="s">
        <v>192</v>
      </c>
      <c r="G189" s="140">
        <v>0</v>
      </c>
      <c r="H189" s="140">
        <v>0</v>
      </c>
      <c r="I189" s="140">
        <v>0</v>
      </c>
      <c r="J189" s="141">
        <f t="shared" si="12"/>
        <v>0</v>
      </c>
      <c r="K189" s="142"/>
      <c r="L189" s="142"/>
      <c r="M189" s="142"/>
      <c r="N189" s="142"/>
      <c r="O189" s="142"/>
      <c r="P189" s="142"/>
      <c r="Q189" s="142"/>
      <c r="R189" s="105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</row>
    <row r="190" spans="1:30" x14ac:dyDescent="0.2">
      <c r="A190" s="117" t="s">
        <v>192</v>
      </c>
      <c r="B190" s="67" t="s">
        <v>31</v>
      </c>
      <c r="C190" s="123" t="s">
        <v>192</v>
      </c>
      <c r="D190" s="67" t="s">
        <v>192</v>
      </c>
      <c r="E190" s="144">
        <v>1</v>
      </c>
      <c r="F190" s="115" t="s">
        <v>192</v>
      </c>
      <c r="G190" s="140">
        <v>0</v>
      </c>
      <c r="H190" s="140">
        <v>0</v>
      </c>
      <c r="I190" s="140">
        <v>0</v>
      </c>
      <c r="J190" s="141">
        <f t="shared" si="12"/>
        <v>0</v>
      </c>
      <c r="K190" s="142"/>
      <c r="L190" s="142"/>
      <c r="M190" s="142"/>
      <c r="N190" s="142"/>
      <c r="O190" s="142"/>
      <c r="P190" s="142"/>
      <c r="Q190" s="142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</row>
    <row r="191" spans="1:30" x14ac:dyDescent="0.2">
      <c r="A191" s="117" t="s">
        <v>192</v>
      </c>
      <c r="B191" s="67" t="s">
        <v>31</v>
      </c>
      <c r="C191" s="123" t="s">
        <v>192</v>
      </c>
      <c r="D191" s="67" t="s">
        <v>192</v>
      </c>
      <c r="E191" s="144">
        <v>1</v>
      </c>
      <c r="F191" s="115" t="s">
        <v>192</v>
      </c>
      <c r="G191" s="140">
        <v>0</v>
      </c>
      <c r="H191" s="140">
        <v>0</v>
      </c>
      <c r="I191" s="140">
        <v>0</v>
      </c>
      <c r="J191" s="141">
        <f t="shared" si="12"/>
        <v>0</v>
      </c>
      <c r="K191" s="142"/>
      <c r="L191" s="142"/>
      <c r="M191" s="142"/>
      <c r="N191" s="142"/>
      <c r="O191" s="142"/>
      <c r="P191" s="142"/>
      <c r="Q191" s="142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</row>
    <row r="192" spans="1:30" x14ac:dyDescent="0.2">
      <c r="A192" s="117" t="s">
        <v>192</v>
      </c>
      <c r="B192" s="67" t="s">
        <v>31</v>
      </c>
      <c r="C192" s="123" t="s">
        <v>192</v>
      </c>
      <c r="D192" s="67" t="s">
        <v>192</v>
      </c>
      <c r="E192" s="144">
        <v>1</v>
      </c>
      <c r="F192" s="115" t="s">
        <v>192</v>
      </c>
      <c r="G192" s="140">
        <v>0</v>
      </c>
      <c r="H192" s="140">
        <v>0</v>
      </c>
      <c r="I192" s="140">
        <v>0</v>
      </c>
      <c r="J192" s="141">
        <f t="shared" si="12"/>
        <v>0</v>
      </c>
      <c r="K192" s="142"/>
      <c r="L192" s="142"/>
      <c r="M192" s="142"/>
      <c r="N192" s="142"/>
      <c r="O192" s="142"/>
      <c r="P192" s="142"/>
      <c r="Q192" s="142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</row>
    <row r="193" spans="1:30" x14ac:dyDescent="0.2">
      <c r="A193" s="117" t="s">
        <v>192</v>
      </c>
      <c r="B193" s="67" t="s">
        <v>31</v>
      </c>
      <c r="C193" s="123" t="s">
        <v>192</v>
      </c>
      <c r="D193" s="67" t="s">
        <v>192</v>
      </c>
      <c r="E193" s="144">
        <v>1</v>
      </c>
      <c r="F193" s="115" t="s">
        <v>192</v>
      </c>
      <c r="G193" s="140">
        <v>0</v>
      </c>
      <c r="H193" s="140">
        <v>0</v>
      </c>
      <c r="I193" s="140">
        <v>0</v>
      </c>
      <c r="J193" s="141">
        <f t="shared" si="12"/>
        <v>0</v>
      </c>
      <c r="K193" s="142"/>
      <c r="L193" s="142"/>
      <c r="M193" s="142"/>
      <c r="N193" s="142"/>
      <c r="O193" s="142"/>
      <c r="P193" s="142"/>
      <c r="Q193" s="142"/>
      <c r="R193" s="105"/>
      <c r="S193" s="105"/>
      <c r="T193" s="105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105"/>
    </row>
    <row r="194" spans="1:30" x14ac:dyDescent="0.2">
      <c r="A194" s="117" t="s">
        <v>192</v>
      </c>
      <c r="B194" s="67" t="s">
        <v>31</v>
      </c>
      <c r="C194" s="123" t="s">
        <v>192</v>
      </c>
      <c r="D194" s="67" t="s">
        <v>192</v>
      </c>
      <c r="E194" s="144">
        <v>1</v>
      </c>
      <c r="F194" s="115" t="s">
        <v>192</v>
      </c>
      <c r="G194" s="140">
        <v>0</v>
      </c>
      <c r="H194" s="140">
        <v>0</v>
      </c>
      <c r="I194" s="140">
        <v>0</v>
      </c>
      <c r="J194" s="141">
        <f t="shared" si="12"/>
        <v>0</v>
      </c>
      <c r="K194" s="142"/>
      <c r="L194" s="142"/>
      <c r="M194" s="142"/>
      <c r="N194" s="142"/>
      <c r="O194" s="142"/>
      <c r="P194" s="142"/>
      <c r="Q194" s="142"/>
      <c r="R194" s="105"/>
      <c r="S194" s="105"/>
      <c r="T194" s="105"/>
      <c r="U194" s="105"/>
      <c r="V194" s="105"/>
      <c r="W194" s="105"/>
      <c r="X194" s="105"/>
      <c r="Y194" s="105"/>
      <c r="Z194" s="105"/>
      <c r="AA194" s="105"/>
      <c r="AB194" s="105"/>
      <c r="AC194" s="105"/>
      <c r="AD194" s="105"/>
    </row>
    <row r="195" spans="1:30" x14ac:dyDescent="0.2">
      <c r="A195" s="117" t="s">
        <v>192</v>
      </c>
      <c r="B195" s="67" t="s">
        <v>31</v>
      </c>
      <c r="C195" s="123" t="s">
        <v>192</v>
      </c>
      <c r="D195" s="67" t="s">
        <v>192</v>
      </c>
      <c r="E195" s="144">
        <v>1</v>
      </c>
      <c r="F195" s="115" t="s">
        <v>192</v>
      </c>
      <c r="G195" s="140">
        <v>0</v>
      </c>
      <c r="H195" s="140">
        <v>0</v>
      </c>
      <c r="I195" s="140">
        <v>0</v>
      </c>
      <c r="J195" s="141">
        <f t="shared" si="12"/>
        <v>0</v>
      </c>
      <c r="K195" s="142"/>
      <c r="L195" s="142"/>
      <c r="M195" s="142"/>
      <c r="N195" s="142"/>
      <c r="O195" s="142"/>
      <c r="P195" s="142"/>
      <c r="Q195" s="142"/>
      <c r="R195" s="105"/>
      <c r="S195" s="105"/>
      <c r="T195" s="105"/>
      <c r="U195" s="105"/>
      <c r="V195" s="105"/>
      <c r="W195" s="105"/>
      <c r="X195" s="105"/>
      <c r="Y195" s="105"/>
      <c r="Z195" s="105"/>
      <c r="AA195" s="105"/>
      <c r="AB195" s="105"/>
      <c r="AC195" s="105"/>
      <c r="AD195" s="105"/>
    </row>
    <row r="196" spans="1:30" x14ac:dyDescent="0.2">
      <c r="A196" s="117" t="s">
        <v>192</v>
      </c>
      <c r="B196" s="67" t="s">
        <v>31</v>
      </c>
      <c r="C196" s="123" t="s">
        <v>192</v>
      </c>
      <c r="D196" s="67" t="s">
        <v>192</v>
      </c>
      <c r="E196" s="144">
        <v>1</v>
      </c>
      <c r="F196" s="115" t="s">
        <v>192</v>
      </c>
      <c r="G196" s="140">
        <v>0</v>
      </c>
      <c r="H196" s="140">
        <v>0</v>
      </c>
      <c r="I196" s="140">
        <v>0</v>
      </c>
      <c r="J196" s="141">
        <f t="shared" si="12"/>
        <v>0</v>
      </c>
      <c r="K196" s="142"/>
      <c r="L196" s="142"/>
      <c r="M196" s="142"/>
      <c r="N196" s="142"/>
      <c r="O196" s="142"/>
      <c r="P196" s="142"/>
      <c r="Q196" s="142"/>
      <c r="R196" s="105"/>
      <c r="S196" s="105"/>
      <c r="T196" s="105"/>
      <c r="U196" s="105"/>
      <c r="V196" s="105"/>
      <c r="W196" s="105"/>
      <c r="X196" s="105"/>
      <c r="Y196" s="105"/>
      <c r="Z196" s="105"/>
      <c r="AA196" s="105"/>
      <c r="AB196" s="105"/>
      <c r="AC196" s="105"/>
      <c r="AD196" s="105"/>
    </row>
    <row r="197" spans="1:30" x14ac:dyDescent="0.2">
      <c r="A197" s="117" t="s">
        <v>192</v>
      </c>
      <c r="B197" s="67" t="s">
        <v>31</v>
      </c>
      <c r="C197" s="123" t="s">
        <v>192</v>
      </c>
      <c r="D197" s="67" t="s">
        <v>192</v>
      </c>
      <c r="E197" s="144">
        <v>1</v>
      </c>
      <c r="F197" s="115" t="s">
        <v>192</v>
      </c>
      <c r="G197" s="140">
        <v>0</v>
      </c>
      <c r="H197" s="140">
        <v>0</v>
      </c>
      <c r="I197" s="140">
        <v>0</v>
      </c>
      <c r="J197" s="141">
        <f t="shared" si="12"/>
        <v>0</v>
      </c>
      <c r="K197" s="142"/>
      <c r="L197" s="142"/>
      <c r="M197" s="142"/>
      <c r="N197" s="142"/>
      <c r="O197" s="142"/>
      <c r="P197" s="142"/>
      <c r="Q197" s="142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</row>
    <row r="198" spans="1:30" x14ac:dyDescent="0.2">
      <c r="A198" s="117" t="s">
        <v>192</v>
      </c>
      <c r="B198" s="67" t="s">
        <v>31</v>
      </c>
      <c r="C198" s="123" t="s">
        <v>192</v>
      </c>
      <c r="D198" s="67" t="s">
        <v>192</v>
      </c>
      <c r="E198" s="144">
        <v>1</v>
      </c>
      <c r="F198" s="115" t="s">
        <v>192</v>
      </c>
      <c r="G198" s="140">
        <v>0</v>
      </c>
      <c r="H198" s="140">
        <v>0</v>
      </c>
      <c r="I198" s="140">
        <v>0</v>
      </c>
      <c r="J198" s="141">
        <f t="shared" si="12"/>
        <v>0</v>
      </c>
      <c r="K198" s="142"/>
      <c r="L198" s="142"/>
      <c r="M198" s="142"/>
      <c r="N198" s="142"/>
      <c r="O198" s="142"/>
      <c r="P198" s="142"/>
      <c r="Q198" s="142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</row>
    <row r="199" spans="1:30" x14ac:dyDescent="0.2">
      <c r="A199" s="117" t="s">
        <v>192</v>
      </c>
      <c r="B199" s="67" t="s">
        <v>31</v>
      </c>
      <c r="C199" s="123" t="s">
        <v>192</v>
      </c>
      <c r="D199" s="67" t="s">
        <v>192</v>
      </c>
      <c r="E199" s="144">
        <v>1</v>
      </c>
      <c r="F199" s="115" t="s">
        <v>192</v>
      </c>
      <c r="G199" s="140">
        <v>0</v>
      </c>
      <c r="H199" s="140">
        <v>0</v>
      </c>
      <c r="I199" s="140">
        <v>0</v>
      </c>
      <c r="J199" s="141">
        <f t="shared" si="12"/>
        <v>0</v>
      </c>
      <c r="K199" s="142"/>
      <c r="L199" s="142"/>
      <c r="M199" s="142"/>
      <c r="N199" s="142"/>
      <c r="O199" s="142"/>
      <c r="P199" s="142"/>
      <c r="Q199" s="142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</row>
    <row r="200" spans="1:30" x14ac:dyDescent="0.2">
      <c r="A200" s="117" t="s">
        <v>192</v>
      </c>
      <c r="B200" s="67" t="s">
        <v>31</v>
      </c>
      <c r="C200" s="123" t="s">
        <v>192</v>
      </c>
      <c r="D200" s="67" t="s">
        <v>192</v>
      </c>
      <c r="E200" s="144">
        <v>1</v>
      </c>
      <c r="F200" s="115" t="s">
        <v>192</v>
      </c>
      <c r="G200" s="140">
        <v>0</v>
      </c>
      <c r="H200" s="140">
        <v>0</v>
      </c>
      <c r="I200" s="140">
        <v>0</v>
      </c>
      <c r="J200" s="141">
        <f t="shared" ref="J200:J240" si="14">SUM(G200:I200)</f>
        <v>0</v>
      </c>
      <c r="K200" s="142"/>
      <c r="L200" s="142"/>
      <c r="M200" s="142"/>
      <c r="N200" s="142"/>
      <c r="O200" s="142"/>
      <c r="P200" s="142"/>
      <c r="Q200" s="142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</row>
    <row r="201" spans="1:30" x14ac:dyDescent="0.2">
      <c r="A201" s="62" t="s">
        <v>192</v>
      </c>
      <c r="B201" s="48" t="s">
        <v>31</v>
      </c>
      <c r="C201" s="66" t="s">
        <v>192</v>
      </c>
      <c r="D201" s="48" t="s">
        <v>192</v>
      </c>
      <c r="E201" s="143">
        <v>1</v>
      </c>
      <c r="F201" s="64" t="s">
        <v>192</v>
      </c>
      <c r="G201" s="136">
        <v>0</v>
      </c>
      <c r="H201" s="136">
        <v>0</v>
      </c>
      <c r="I201" s="136">
        <v>0</v>
      </c>
      <c r="J201" s="137">
        <f t="shared" si="14"/>
        <v>0</v>
      </c>
      <c r="K201" s="138"/>
      <c r="L201" s="138"/>
      <c r="M201" s="138"/>
      <c r="N201" s="138"/>
      <c r="O201" s="138"/>
      <c r="P201" s="138"/>
      <c r="Q201" s="13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x14ac:dyDescent="0.2">
      <c r="A202" s="62" t="s">
        <v>192</v>
      </c>
      <c r="B202" s="48" t="s">
        <v>31</v>
      </c>
      <c r="C202" s="66" t="s">
        <v>192</v>
      </c>
      <c r="D202" s="48" t="s">
        <v>192</v>
      </c>
      <c r="E202" s="143">
        <v>1</v>
      </c>
      <c r="F202" s="64" t="s">
        <v>192</v>
      </c>
      <c r="G202" s="136">
        <v>0</v>
      </c>
      <c r="H202" s="136">
        <v>0</v>
      </c>
      <c r="I202" s="136">
        <v>0</v>
      </c>
      <c r="J202" s="137">
        <f t="shared" si="14"/>
        <v>0</v>
      </c>
      <c r="K202" s="138"/>
      <c r="L202" s="138"/>
      <c r="M202" s="138"/>
      <c r="N202" s="138"/>
      <c r="O202" s="138"/>
      <c r="P202" s="138"/>
      <c r="Q202" s="138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x14ac:dyDescent="0.2">
      <c r="A203" s="62" t="s">
        <v>192</v>
      </c>
      <c r="B203" s="48" t="s">
        <v>31</v>
      </c>
      <c r="C203" s="66" t="s">
        <v>192</v>
      </c>
      <c r="D203" s="48" t="s">
        <v>192</v>
      </c>
      <c r="E203" s="143">
        <v>1</v>
      </c>
      <c r="F203" s="64" t="s">
        <v>192</v>
      </c>
      <c r="G203" s="136">
        <v>0</v>
      </c>
      <c r="H203" s="136">
        <v>0</v>
      </c>
      <c r="I203" s="136">
        <v>0</v>
      </c>
      <c r="J203" s="137">
        <f t="shared" si="14"/>
        <v>0</v>
      </c>
      <c r="K203" s="138"/>
      <c r="L203" s="138"/>
      <c r="M203" s="138"/>
      <c r="N203" s="138"/>
      <c r="O203" s="138"/>
      <c r="P203" s="138"/>
      <c r="Q203" s="13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x14ac:dyDescent="0.2">
      <c r="A204" s="126" t="s">
        <v>205</v>
      </c>
      <c r="B204" s="48" t="s">
        <v>31</v>
      </c>
      <c r="C204" s="125" t="s">
        <v>191</v>
      </c>
      <c r="D204" s="48" t="s">
        <v>190</v>
      </c>
      <c r="E204" s="143">
        <v>1</v>
      </c>
      <c r="F204" s="87" t="s">
        <v>329</v>
      </c>
      <c r="G204" s="136">
        <v>0</v>
      </c>
      <c r="H204" s="136">
        <v>1441.31</v>
      </c>
      <c r="I204" s="136">
        <v>5765.22</v>
      </c>
      <c r="J204" s="137">
        <f t="shared" si="14"/>
        <v>7206.5300000000007</v>
      </c>
      <c r="K204" s="138"/>
      <c r="L204" s="138"/>
      <c r="M204" s="138"/>
      <c r="N204" s="138"/>
      <c r="O204" s="138"/>
      <c r="P204" s="138"/>
      <c r="Q204" s="138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x14ac:dyDescent="0.2">
      <c r="A205" s="107" t="s">
        <v>205</v>
      </c>
      <c r="B205" s="67" t="s">
        <v>31</v>
      </c>
      <c r="C205" s="184" t="s">
        <v>187</v>
      </c>
      <c r="D205" s="67" t="s">
        <v>190</v>
      </c>
      <c r="E205" s="144">
        <v>1</v>
      </c>
      <c r="F205" s="192" t="s">
        <v>605</v>
      </c>
      <c r="G205" s="140">
        <v>0</v>
      </c>
      <c r="H205" s="140">
        <v>1441.31</v>
      </c>
      <c r="I205" s="140">
        <v>5765.22</v>
      </c>
      <c r="J205" s="141">
        <f t="shared" si="14"/>
        <v>7206.5300000000007</v>
      </c>
      <c r="K205" s="142"/>
      <c r="L205" s="142"/>
      <c r="M205" s="142"/>
      <c r="N205" s="142"/>
      <c r="O205" s="142"/>
      <c r="P205" s="142"/>
      <c r="Q205" s="142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</row>
    <row r="206" spans="1:30" x14ac:dyDescent="0.2">
      <c r="A206" s="107" t="s">
        <v>205</v>
      </c>
      <c r="B206" s="67" t="s">
        <v>31</v>
      </c>
      <c r="C206" s="184" t="s">
        <v>186</v>
      </c>
      <c r="D206" s="67" t="s">
        <v>190</v>
      </c>
      <c r="E206" s="144">
        <v>1</v>
      </c>
      <c r="F206" s="192" t="s">
        <v>570</v>
      </c>
      <c r="G206" s="140">
        <v>0</v>
      </c>
      <c r="H206" s="140">
        <v>1441.31</v>
      </c>
      <c r="I206" s="140">
        <v>5765.22</v>
      </c>
      <c r="J206" s="141">
        <f t="shared" si="14"/>
        <v>7206.5300000000007</v>
      </c>
      <c r="K206" s="142"/>
      <c r="L206" s="142"/>
      <c r="M206" s="142"/>
      <c r="N206" s="142"/>
      <c r="O206" s="142"/>
      <c r="P206" s="142"/>
      <c r="Q206" s="142"/>
      <c r="R206" s="105"/>
      <c r="S206" s="105"/>
      <c r="T206" s="105"/>
      <c r="U206" s="105"/>
      <c r="V206" s="105"/>
      <c r="W206" s="105"/>
      <c r="X206" s="105"/>
      <c r="Y206" s="105"/>
      <c r="Z206" s="105"/>
      <c r="AA206" s="105"/>
      <c r="AB206" s="105"/>
      <c r="AC206" s="105"/>
      <c r="AD206" s="105"/>
    </row>
    <row r="207" spans="1:30" s="106" customFormat="1" x14ac:dyDescent="0.2">
      <c r="A207" s="61" t="s">
        <v>350</v>
      </c>
      <c r="B207" s="48" t="s">
        <v>33</v>
      </c>
      <c r="C207" s="195" t="s">
        <v>188</v>
      </c>
      <c r="D207" s="48" t="s">
        <v>190</v>
      </c>
      <c r="E207" s="143">
        <v>1</v>
      </c>
      <c r="F207" s="87" t="s">
        <v>614</v>
      </c>
      <c r="G207" s="136">
        <v>0</v>
      </c>
      <c r="H207" s="147">
        <v>1186.96</v>
      </c>
      <c r="I207" s="147">
        <v>4747.84</v>
      </c>
      <c r="J207" s="137">
        <f t="shared" si="14"/>
        <v>5934.8</v>
      </c>
      <c r="K207" s="138"/>
      <c r="L207" s="138"/>
      <c r="M207" s="138"/>
      <c r="N207" s="138"/>
      <c r="O207" s="138"/>
      <c r="P207" s="138"/>
      <c r="Q207" s="13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x14ac:dyDescent="0.2">
      <c r="A208" s="61" t="s">
        <v>350</v>
      </c>
      <c r="B208" s="48" t="s">
        <v>33</v>
      </c>
      <c r="C208" s="183" t="s">
        <v>188</v>
      </c>
      <c r="D208" s="48" t="s">
        <v>190</v>
      </c>
      <c r="E208" s="143">
        <v>1</v>
      </c>
      <c r="F208" s="63" t="s">
        <v>334</v>
      </c>
      <c r="G208" s="136">
        <v>0</v>
      </c>
      <c r="H208" s="147">
        <v>1186.96</v>
      </c>
      <c r="I208" s="147">
        <v>4747.84</v>
      </c>
      <c r="J208" s="137">
        <f t="shared" si="14"/>
        <v>5934.8</v>
      </c>
      <c r="K208" s="138"/>
      <c r="L208" s="138"/>
      <c r="M208" s="138"/>
      <c r="N208" s="138"/>
      <c r="O208" s="138"/>
      <c r="P208" s="138"/>
      <c r="Q208" s="13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x14ac:dyDescent="0.2">
      <c r="A209" s="61" t="s">
        <v>350</v>
      </c>
      <c r="B209" s="48" t="s">
        <v>33</v>
      </c>
      <c r="C209" s="195" t="s">
        <v>191</v>
      </c>
      <c r="D209" s="48" t="s">
        <v>190</v>
      </c>
      <c r="E209" s="143">
        <v>1</v>
      </c>
      <c r="F209" s="87" t="s">
        <v>617</v>
      </c>
      <c r="G209" s="136">
        <v>0</v>
      </c>
      <c r="H209" s="147">
        <v>1186.96</v>
      </c>
      <c r="I209" s="147">
        <v>4747.84</v>
      </c>
      <c r="J209" s="137">
        <f t="shared" si="14"/>
        <v>5934.8</v>
      </c>
      <c r="K209" s="138"/>
      <c r="L209" s="138"/>
      <c r="M209" s="138"/>
      <c r="N209" s="138"/>
      <c r="O209" s="138"/>
      <c r="P209" s="138"/>
      <c r="Q209" s="13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x14ac:dyDescent="0.2">
      <c r="A210" s="61" t="s">
        <v>350</v>
      </c>
      <c r="B210" s="48" t="s">
        <v>33</v>
      </c>
      <c r="C210" s="83" t="s">
        <v>191</v>
      </c>
      <c r="D210" s="48" t="s">
        <v>190</v>
      </c>
      <c r="E210" s="143">
        <v>1</v>
      </c>
      <c r="F210" s="86" t="s">
        <v>412</v>
      </c>
      <c r="G210" s="136">
        <v>0</v>
      </c>
      <c r="H210" s="147">
        <v>1186.96</v>
      </c>
      <c r="I210" s="147">
        <v>4747.84</v>
      </c>
      <c r="J210" s="137">
        <f t="shared" si="14"/>
        <v>5934.8</v>
      </c>
      <c r="K210" s="138"/>
      <c r="L210" s="138"/>
      <c r="M210" s="138"/>
      <c r="N210" s="138"/>
      <c r="O210" s="138"/>
      <c r="P210" s="138"/>
      <c r="Q210" s="13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x14ac:dyDescent="0.2">
      <c r="A211" s="61" t="s">
        <v>348</v>
      </c>
      <c r="B211" s="48" t="s">
        <v>33</v>
      </c>
      <c r="C211" s="65" t="s">
        <v>212</v>
      </c>
      <c r="D211" s="48" t="s">
        <v>190</v>
      </c>
      <c r="E211" s="143">
        <v>1</v>
      </c>
      <c r="F211" s="63" t="s">
        <v>314</v>
      </c>
      <c r="G211" s="136">
        <v>0</v>
      </c>
      <c r="H211" s="136">
        <v>1186.96</v>
      </c>
      <c r="I211" s="136">
        <v>4747.84</v>
      </c>
      <c r="J211" s="137">
        <f t="shared" si="14"/>
        <v>5934.8</v>
      </c>
      <c r="K211" s="138"/>
      <c r="L211" s="138"/>
      <c r="M211" s="138"/>
      <c r="N211" s="138"/>
      <c r="O211" s="138"/>
      <c r="P211" s="138"/>
      <c r="Q211" s="13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x14ac:dyDescent="0.2">
      <c r="A212" s="61" t="s">
        <v>350</v>
      </c>
      <c r="B212" s="48" t="s">
        <v>33</v>
      </c>
      <c r="C212" s="125" t="s">
        <v>187</v>
      </c>
      <c r="D212" s="48" t="s">
        <v>190</v>
      </c>
      <c r="E212" s="143">
        <v>1</v>
      </c>
      <c r="F212" s="87" t="s">
        <v>370</v>
      </c>
      <c r="G212" s="136">
        <v>0</v>
      </c>
      <c r="H212" s="136">
        <v>1186.96</v>
      </c>
      <c r="I212" s="136">
        <v>4747.84</v>
      </c>
      <c r="J212" s="137">
        <f t="shared" si="14"/>
        <v>5934.8</v>
      </c>
      <c r="K212" s="138"/>
      <c r="L212" s="138"/>
      <c r="M212" s="138"/>
      <c r="N212" s="138"/>
      <c r="O212" s="138"/>
      <c r="P212" s="138"/>
      <c r="Q212" s="13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x14ac:dyDescent="0.2">
      <c r="A213" s="126" t="s">
        <v>611</v>
      </c>
      <c r="B213" s="48" t="s">
        <v>33</v>
      </c>
      <c r="C213" s="195" t="s">
        <v>212</v>
      </c>
      <c r="D213" s="48" t="s">
        <v>190</v>
      </c>
      <c r="E213" s="143">
        <v>1</v>
      </c>
      <c r="F213" s="87" t="s">
        <v>612</v>
      </c>
      <c r="G213" s="136">
        <v>0</v>
      </c>
      <c r="H213" s="147">
        <v>1186.96</v>
      </c>
      <c r="I213" s="147">
        <v>4747.84</v>
      </c>
      <c r="J213" s="137">
        <f t="shared" si="14"/>
        <v>5934.8</v>
      </c>
      <c r="K213" s="138"/>
      <c r="L213" s="138"/>
      <c r="M213" s="138"/>
      <c r="N213" s="138"/>
      <c r="O213" s="138"/>
      <c r="P213" s="138"/>
      <c r="Q213" s="138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x14ac:dyDescent="0.2">
      <c r="A214" s="61" t="s">
        <v>350</v>
      </c>
      <c r="B214" s="48" t="s">
        <v>33</v>
      </c>
      <c r="C214" s="195" t="s">
        <v>212</v>
      </c>
      <c r="D214" s="48" t="s">
        <v>190</v>
      </c>
      <c r="E214" s="143">
        <v>1</v>
      </c>
      <c r="F214" s="201" t="s">
        <v>415</v>
      </c>
      <c r="G214" s="136">
        <v>0</v>
      </c>
      <c r="H214" s="147">
        <v>1186.96</v>
      </c>
      <c r="I214" s="147">
        <v>4747.84</v>
      </c>
      <c r="J214" s="137">
        <f t="shared" si="14"/>
        <v>5934.8</v>
      </c>
      <c r="K214" s="138"/>
      <c r="L214" s="138"/>
      <c r="M214" s="138"/>
      <c r="N214" s="138"/>
      <c r="O214" s="138"/>
      <c r="P214" s="138"/>
      <c r="Q214" s="13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x14ac:dyDescent="0.2">
      <c r="A215" s="61" t="s">
        <v>351</v>
      </c>
      <c r="B215" s="48" t="s">
        <v>33</v>
      </c>
      <c r="C215" s="65" t="s">
        <v>345</v>
      </c>
      <c r="D215" s="48" t="s">
        <v>190</v>
      </c>
      <c r="E215" s="143">
        <v>1</v>
      </c>
      <c r="F215" s="63" t="s">
        <v>319</v>
      </c>
      <c r="G215" s="136">
        <v>0</v>
      </c>
      <c r="H215" s="136">
        <v>1186.96</v>
      </c>
      <c r="I215" s="136">
        <v>4747.84</v>
      </c>
      <c r="J215" s="137">
        <f t="shared" si="14"/>
        <v>5934.8</v>
      </c>
      <c r="K215" s="138"/>
      <c r="L215" s="138"/>
      <c r="M215" s="138"/>
      <c r="N215" s="138"/>
      <c r="O215" s="138"/>
      <c r="P215" s="138"/>
      <c r="Q215" s="138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s="95" customFormat="1" x14ac:dyDescent="0.2">
      <c r="A216" s="61" t="s">
        <v>350</v>
      </c>
      <c r="B216" s="48" t="s">
        <v>33</v>
      </c>
      <c r="C216" s="195" t="s">
        <v>191</v>
      </c>
      <c r="D216" s="48" t="s">
        <v>190</v>
      </c>
      <c r="E216" s="143">
        <v>1</v>
      </c>
      <c r="F216" s="208" t="s">
        <v>379</v>
      </c>
      <c r="G216" s="136">
        <v>0</v>
      </c>
      <c r="H216" s="136">
        <v>1186.96</v>
      </c>
      <c r="I216" s="136">
        <v>4747.84</v>
      </c>
      <c r="J216" s="137">
        <f t="shared" ref="J216" si="15">SUM(G216:I216)</f>
        <v>5934.8</v>
      </c>
      <c r="K216" s="138"/>
      <c r="L216" s="138"/>
      <c r="M216" s="138"/>
      <c r="N216" s="138"/>
      <c r="O216" s="138"/>
      <c r="P216" s="138"/>
      <c r="Q216" s="138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x14ac:dyDescent="0.2">
      <c r="A217" s="61" t="s">
        <v>353</v>
      </c>
      <c r="B217" s="48" t="s">
        <v>33</v>
      </c>
      <c r="C217" s="48" t="s">
        <v>186</v>
      </c>
      <c r="D217" s="48" t="s">
        <v>190</v>
      </c>
      <c r="E217" s="143">
        <v>1</v>
      </c>
      <c r="F217" s="178" t="s">
        <v>323</v>
      </c>
      <c r="G217" s="136">
        <v>0</v>
      </c>
      <c r="H217" s="147">
        <v>1186.96</v>
      </c>
      <c r="I217" s="147">
        <v>4747.84</v>
      </c>
      <c r="J217" s="137">
        <f t="shared" si="14"/>
        <v>5934.8</v>
      </c>
      <c r="K217" s="138"/>
      <c r="L217" s="138"/>
      <c r="M217" s="138"/>
      <c r="N217" s="138"/>
      <c r="O217" s="138"/>
      <c r="P217" s="138"/>
      <c r="Q217" s="13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61" t="s">
        <v>350</v>
      </c>
      <c r="B218" s="48" t="s">
        <v>33</v>
      </c>
      <c r="C218" s="179" t="s">
        <v>187</v>
      </c>
      <c r="D218" s="48" t="s">
        <v>190</v>
      </c>
      <c r="E218" s="143">
        <v>1</v>
      </c>
      <c r="F218" s="63" t="s">
        <v>320</v>
      </c>
      <c r="G218" s="136">
        <v>0</v>
      </c>
      <c r="H218" s="136">
        <v>1186.96</v>
      </c>
      <c r="I218" s="136">
        <v>4747.84</v>
      </c>
      <c r="J218" s="137">
        <f t="shared" si="14"/>
        <v>5934.8</v>
      </c>
      <c r="K218" s="138"/>
      <c r="L218" s="138"/>
      <c r="M218" s="138"/>
      <c r="N218" s="138"/>
      <c r="O218" s="138"/>
      <c r="P218" s="138"/>
      <c r="Q218" s="138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x14ac:dyDescent="0.2">
      <c r="A219" s="61" t="s">
        <v>350</v>
      </c>
      <c r="B219" s="48" t="s">
        <v>33</v>
      </c>
      <c r="C219" s="48" t="s">
        <v>188</v>
      </c>
      <c r="D219" s="48" t="s">
        <v>190</v>
      </c>
      <c r="E219" s="143">
        <v>1</v>
      </c>
      <c r="F219" s="63" t="s">
        <v>335</v>
      </c>
      <c r="G219" s="136">
        <v>0</v>
      </c>
      <c r="H219" s="147">
        <v>1186.96</v>
      </c>
      <c r="I219" s="147">
        <v>4747.84</v>
      </c>
      <c r="J219" s="137">
        <f t="shared" si="14"/>
        <v>5934.8</v>
      </c>
      <c r="K219" s="138"/>
      <c r="L219" s="138"/>
      <c r="M219" s="138"/>
      <c r="N219" s="138"/>
      <c r="O219" s="138"/>
      <c r="P219" s="138"/>
      <c r="Q219" s="13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x14ac:dyDescent="0.2">
      <c r="A220" s="62" t="s">
        <v>192</v>
      </c>
      <c r="B220" s="48" t="s">
        <v>33</v>
      </c>
      <c r="C220" s="52" t="s">
        <v>192</v>
      </c>
      <c r="D220" s="48" t="s">
        <v>192</v>
      </c>
      <c r="E220" s="143">
        <v>1</v>
      </c>
      <c r="F220" s="64" t="s">
        <v>192</v>
      </c>
      <c r="G220" s="136">
        <v>0</v>
      </c>
      <c r="H220" s="147">
        <v>0</v>
      </c>
      <c r="I220" s="147">
        <v>0</v>
      </c>
      <c r="J220" s="137">
        <f t="shared" si="14"/>
        <v>0</v>
      </c>
      <c r="K220" s="138"/>
      <c r="L220" s="138"/>
      <c r="M220" s="138"/>
      <c r="N220" s="138"/>
      <c r="O220" s="138"/>
      <c r="P220" s="138"/>
      <c r="Q220" s="138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x14ac:dyDescent="0.2">
      <c r="A221" s="62" t="s">
        <v>192</v>
      </c>
      <c r="B221" s="48" t="s">
        <v>33</v>
      </c>
      <c r="C221" s="52" t="s">
        <v>192</v>
      </c>
      <c r="D221" s="48" t="s">
        <v>192</v>
      </c>
      <c r="E221" s="143">
        <v>1</v>
      </c>
      <c r="F221" s="209" t="s">
        <v>192</v>
      </c>
      <c r="G221" s="136">
        <v>0</v>
      </c>
      <c r="H221" s="147">
        <v>0</v>
      </c>
      <c r="I221" s="147">
        <v>0</v>
      </c>
      <c r="J221" s="137">
        <f t="shared" si="14"/>
        <v>0</v>
      </c>
      <c r="K221" s="138"/>
      <c r="L221" s="138"/>
      <c r="M221" s="138"/>
      <c r="N221" s="138"/>
      <c r="O221" s="138"/>
      <c r="P221" s="138"/>
      <c r="Q221" s="13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x14ac:dyDescent="0.2">
      <c r="A222" s="61" t="s">
        <v>350</v>
      </c>
      <c r="B222" s="48" t="s">
        <v>33</v>
      </c>
      <c r="C222" s="83" t="s">
        <v>191</v>
      </c>
      <c r="D222" s="48" t="s">
        <v>190</v>
      </c>
      <c r="E222" s="143">
        <v>1</v>
      </c>
      <c r="F222" s="87" t="s">
        <v>616</v>
      </c>
      <c r="G222" s="136">
        <v>0</v>
      </c>
      <c r="H222" s="147">
        <v>1186.96</v>
      </c>
      <c r="I222" s="147">
        <v>4747.84</v>
      </c>
      <c r="J222" s="137">
        <f t="shared" si="14"/>
        <v>5934.8</v>
      </c>
      <c r="K222" s="138"/>
      <c r="L222" s="138"/>
      <c r="M222" s="138"/>
      <c r="N222" s="138"/>
      <c r="O222" s="138"/>
      <c r="P222" s="138"/>
      <c r="Q222" s="13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x14ac:dyDescent="0.2">
      <c r="A223" s="61" t="s">
        <v>350</v>
      </c>
      <c r="B223" s="48" t="s">
        <v>33</v>
      </c>
      <c r="C223" s="48" t="s">
        <v>213</v>
      </c>
      <c r="D223" s="48" t="s">
        <v>190</v>
      </c>
      <c r="E223" s="143">
        <v>1</v>
      </c>
      <c r="F223" s="63" t="s">
        <v>344</v>
      </c>
      <c r="G223" s="136">
        <v>0</v>
      </c>
      <c r="H223" s="147">
        <v>1186.96</v>
      </c>
      <c r="I223" s="147">
        <v>4747.84</v>
      </c>
      <c r="J223" s="137">
        <f t="shared" si="14"/>
        <v>5934.8</v>
      </c>
      <c r="K223" s="138"/>
      <c r="L223" s="138"/>
      <c r="M223" s="138"/>
      <c r="N223" s="138"/>
      <c r="O223" s="138"/>
      <c r="P223" s="138"/>
      <c r="Q223" s="138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x14ac:dyDescent="0.2">
      <c r="A224" s="61" t="s">
        <v>350</v>
      </c>
      <c r="B224" s="48" t="s">
        <v>33</v>
      </c>
      <c r="C224" s="48" t="s">
        <v>186</v>
      </c>
      <c r="D224" s="48" t="s">
        <v>190</v>
      </c>
      <c r="E224" s="143">
        <v>1</v>
      </c>
      <c r="F224" s="63" t="s">
        <v>333</v>
      </c>
      <c r="G224" s="136">
        <v>0</v>
      </c>
      <c r="H224" s="147">
        <v>1186.96</v>
      </c>
      <c r="I224" s="147">
        <v>4747.84</v>
      </c>
      <c r="J224" s="137">
        <f t="shared" si="14"/>
        <v>5934.8</v>
      </c>
      <c r="K224" s="138"/>
      <c r="L224" s="138"/>
      <c r="M224" s="138"/>
      <c r="N224" s="138"/>
      <c r="O224" s="138"/>
      <c r="P224" s="138"/>
      <c r="Q224" s="138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x14ac:dyDescent="0.2">
      <c r="A225" s="90" t="s">
        <v>542</v>
      </c>
      <c r="B225" s="84" t="s">
        <v>33</v>
      </c>
      <c r="C225" s="197" t="s">
        <v>212</v>
      </c>
      <c r="D225" s="84" t="s">
        <v>190</v>
      </c>
      <c r="E225" s="109">
        <v>1</v>
      </c>
      <c r="F225" s="86" t="s">
        <v>355</v>
      </c>
      <c r="G225" s="92">
        <v>0</v>
      </c>
      <c r="H225" s="147">
        <v>1186.96</v>
      </c>
      <c r="I225" s="147">
        <v>4747.84</v>
      </c>
      <c r="J225" s="96">
        <f t="shared" si="14"/>
        <v>5934.8</v>
      </c>
      <c r="K225" s="93"/>
      <c r="L225" s="93"/>
      <c r="M225" s="93"/>
      <c r="N225" s="93"/>
      <c r="O225" s="93"/>
      <c r="P225" s="93"/>
      <c r="Q225" s="93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</row>
    <row r="226" spans="1:30" x14ac:dyDescent="0.2">
      <c r="A226" s="62" t="s">
        <v>192</v>
      </c>
      <c r="B226" s="48" t="s">
        <v>33</v>
      </c>
      <c r="C226" s="210" t="s">
        <v>192</v>
      </c>
      <c r="D226" s="48" t="s">
        <v>192</v>
      </c>
      <c r="E226" s="143">
        <v>1</v>
      </c>
      <c r="F226" s="64" t="s">
        <v>192</v>
      </c>
      <c r="G226" s="136">
        <v>0</v>
      </c>
      <c r="H226" s="136">
        <v>0</v>
      </c>
      <c r="I226" s="136">
        <v>0</v>
      </c>
      <c r="J226" s="137">
        <f t="shared" si="14"/>
        <v>0</v>
      </c>
      <c r="K226" s="138"/>
      <c r="L226" s="138"/>
      <c r="M226" s="138"/>
      <c r="N226" s="138"/>
      <c r="O226" s="138"/>
      <c r="P226" s="138"/>
      <c r="Q226" s="138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x14ac:dyDescent="0.2">
      <c r="A227" s="107" t="s">
        <v>242</v>
      </c>
      <c r="B227" s="67" t="s">
        <v>33</v>
      </c>
      <c r="C227" s="196" t="s">
        <v>188</v>
      </c>
      <c r="D227" s="67" t="s">
        <v>190</v>
      </c>
      <c r="E227" s="144">
        <v>1</v>
      </c>
      <c r="F227" s="102" t="s">
        <v>556</v>
      </c>
      <c r="G227" s="140">
        <v>0</v>
      </c>
      <c r="H227" s="140">
        <v>1186.96</v>
      </c>
      <c r="I227" s="140">
        <v>4747.84</v>
      </c>
      <c r="J227" s="141">
        <f t="shared" si="14"/>
        <v>5934.8</v>
      </c>
      <c r="K227" s="142"/>
      <c r="L227" s="142"/>
      <c r="M227" s="142"/>
      <c r="N227" s="142"/>
      <c r="O227" s="142"/>
      <c r="P227" s="142"/>
      <c r="Q227" s="142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</row>
    <row r="228" spans="1:30" x14ac:dyDescent="0.2">
      <c r="A228" s="126" t="s">
        <v>637</v>
      </c>
      <c r="B228" s="48" t="s">
        <v>33</v>
      </c>
      <c r="C228" s="182" t="s">
        <v>188</v>
      </c>
      <c r="D228" s="48" t="s">
        <v>190</v>
      </c>
      <c r="E228" s="143">
        <v>1</v>
      </c>
      <c r="F228" s="87" t="s">
        <v>636</v>
      </c>
      <c r="G228" s="136">
        <v>0</v>
      </c>
      <c r="H228" s="136">
        <v>1186.96</v>
      </c>
      <c r="I228" s="136">
        <v>4747.84</v>
      </c>
      <c r="J228" s="137">
        <f t="shared" si="14"/>
        <v>5934.8</v>
      </c>
      <c r="K228" s="138"/>
      <c r="L228" s="138"/>
      <c r="M228" s="138"/>
      <c r="N228" s="138"/>
      <c r="O228" s="138"/>
      <c r="P228" s="138"/>
      <c r="Q228" s="13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61" t="s">
        <v>350</v>
      </c>
      <c r="B229" s="48" t="s">
        <v>33</v>
      </c>
      <c r="C229" s="48" t="s">
        <v>185</v>
      </c>
      <c r="D229" s="48" t="s">
        <v>190</v>
      </c>
      <c r="E229" s="143">
        <v>1</v>
      </c>
      <c r="F229" s="63" t="s">
        <v>328</v>
      </c>
      <c r="G229" s="136">
        <v>0</v>
      </c>
      <c r="H229" s="147">
        <v>1186.96</v>
      </c>
      <c r="I229" s="147">
        <v>4747.84</v>
      </c>
      <c r="J229" s="137">
        <f t="shared" si="14"/>
        <v>5934.8</v>
      </c>
      <c r="K229" s="138"/>
      <c r="L229" s="138"/>
      <c r="M229" s="138"/>
      <c r="N229" s="138"/>
      <c r="O229" s="138"/>
      <c r="P229" s="138"/>
      <c r="Q229" s="13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61" t="s">
        <v>350</v>
      </c>
      <c r="B230" s="48" t="s">
        <v>33</v>
      </c>
      <c r="C230" s="83" t="s">
        <v>191</v>
      </c>
      <c r="D230" s="48" t="s">
        <v>190</v>
      </c>
      <c r="E230" s="143">
        <v>1</v>
      </c>
      <c r="F230" s="202" t="s">
        <v>717</v>
      </c>
      <c r="G230" s="136">
        <v>0</v>
      </c>
      <c r="H230" s="147">
        <v>1186.96</v>
      </c>
      <c r="I230" s="147">
        <v>4747.84</v>
      </c>
      <c r="J230" s="137">
        <f t="shared" si="14"/>
        <v>5934.8</v>
      </c>
      <c r="K230" s="138"/>
      <c r="L230" s="138"/>
      <c r="M230" s="138"/>
      <c r="N230" s="138"/>
      <c r="O230" s="138"/>
      <c r="P230" s="138"/>
      <c r="Q230" s="13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x14ac:dyDescent="0.2">
      <c r="A231" s="61" t="s">
        <v>350</v>
      </c>
      <c r="B231" s="48" t="s">
        <v>33</v>
      </c>
      <c r="C231" s="48" t="s">
        <v>235</v>
      </c>
      <c r="D231" s="48" t="s">
        <v>190</v>
      </c>
      <c r="E231" s="143">
        <v>1</v>
      </c>
      <c r="F231" s="63" t="s">
        <v>372</v>
      </c>
      <c r="G231" s="136">
        <v>0</v>
      </c>
      <c r="H231" s="136">
        <v>1186.96</v>
      </c>
      <c r="I231" s="136">
        <v>4747.84</v>
      </c>
      <c r="J231" s="137">
        <f t="shared" si="14"/>
        <v>5934.8</v>
      </c>
      <c r="K231" s="138"/>
      <c r="L231" s="138"/>
      <c r="M231" s="138"/>
      <c r="N231" s="138"/>
      <c r="O231" s="138"/>
      <c r="P231" s="138"/>
      <c r="Q231" s="13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61" t="s">
        <v>350</v>
      </c>
      <c r="B232" s="48" t="s">
        <v>33</v>
      </c>
      <c r="C232" s="182" t="s">
        <v>191</v>
      </c>
      <c r="D232" s="48" t="s">
        <v>190</v>
      </c>
      <c r="E232" s="143">
        <v>1</v>
      </c>
      <c r="F232" s="204" t="s">
        <v>682</v>
      </c>
      <c r="G232" s="136">
        <v>0</v>
      </c>
      <c r="H232" s="136">
        <v>1186.96</v>
      </c>
      <c r="I232" s="136">
        <v>4747.84</v>
      </c>
      <c r="J232" s="137">
        <f t="shared" si="14"/>
        <v>5934.8</v>
      </c>
      <c r="K232" s="138"/>
      <c r="L232" s="138"/>
      <c r="M232" s="138"/>
      <c r="N232" s="138"/>
      <c r="O232" s="138"/>
      <c r="P232" s="138"/>
      <c r="Q232" s="138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x14ac:dyDescent="0.2">
      <c r="A233" s="110" t="s">
        <v>350</v>
      </c>
      <c r="B233" s="67" t="s">
        <v>33</v>
      </c>
      <c r="C233" s="101" t="s">
        <v>188</v>
      </c>
      <c r="D233" s="67" t="s">
        <v>190</v>
      </c>
      <c r="E233" s="144">
        <v>1</v>
      </c>
      <c r="F233" s="102" t="s">
        <v>555</v>
      </c>
      <c r="G233" s="140">
        <v>0</v>
      </c>
      <c r="H233" s="140">
        <v>1186.96</v>
      </c>
      <c r="I233" s="140">
        <v>4747.84</v>
      </c>
      <c r="J233" s="141">
        <f t="shared" si="14"/>
        <v>5934.8</v>
      </c>
      <c r="K233" s="142"/>
      <c r="L233" s="142"/>
      <c r="M233" s="142"/>
      <c r="N233" s="142"/>
      <c r="O233" s="142"/>
      <c r="P233" s="142"/>
      <c r="Q233" s="142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5"/>
      <c r="AD233" s="105"/>
    </row>
    <row r="234" spans="1:30" x14ac:dyDescent="0.2">
      <c r="A234" s="117" t="s">
        <v>192</v>
      </c>
      <c r="B234" s="48" t="s">
        <v>33</v>
      </c>
      <c r="C234" s="52" t="s">
        <v>192</v>
      </c>
      <c r="D234" s="48" t="s">
        <v>192</v>
      </c>
      <c r="E234" s="143">
        <v>1</v>
      </c>
      <c r="F234" s="209" t="s">
        <v>192</v>
      </c>
      <c r="G234" s="136">
        <v>0</v>
      </c>
      <c r="H234" s="140">
        <v>0</v>
      </c>
      <c r="I234" s="140">
        <v>0</v>
      </c>
      <c r="J234" s="137">
        <f t="shared" si="14"/>
        <v>0</v>
      </c>
      <c r="K234" s="138"/>
      <c r="L234" s="138"/>
      <c r="M234" s="138"/>
      <c r="N234" s="138"/>
      <c r="O234" s="138"/>
      <c r="P234" s="138"/>
      <c r="Q234" s="13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61" t="s">
        <v>350</v>
      </c>
      <c r="B235" s="48" t="s">
        <v>33</v>
      </c>
      <c r="C235" s="48" t="s">
        <v>186</v>
      </c>
      <c r="D235" s="48" t="s">
        <v>189</v>
      </c>
      <c r="E235" s="143">
        <v>1</v>
      </c>
      <c r="F235" s="63" t="s">
        <v>389</v>
      </c>
      <c r="G235" s="136">
        <v>0</v>
      </c>
      <c r="H235" s="147">
        <v>0</v>
      </c>
      <c r="I235" s="147">
        <v>4747.84</v>
      </c>
      <c r="J235" s="137">
        <f t="shared" si="14"/>
        <v>4747.84</v>
      </c>
      <c r="K235" s="138"/>
      <c r="L235" s="138"/>
      <c r="M235" s="138"/>
      <c r="N235" s="138"/>
      <c r="O235" s="138"/>
      <c r="P235" s="138"/>
      <c r="Q235" s="13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61" t="s">
        <v>350</v>
      </c>
      <c r="B236" s="48" t="s">
        <v>33</v>
      </c>
      <c r="C236" s="83" t="s">
        <v>191</v>
      </c>
      <c r="D236" s="48" t="s">
        <v>190</v>
      </c>
      <c r="E236" s="143">
        <v>1</v>
      </c>
      <c r="F236" s="204" t="s">
        <v>705</v>
      </c>
      <c r="G236" s="136">
        <v>0</v>
      </c>
      <c r="H236" s="140">
        <v>1186.96</v>
      </c>
      <c r="I236" s="140">
        <v>4747.84</v>
      </c>
      <c r="J236" s="137">
        <f t="shared" si="14"/>
        <v>5934.8</v>
      </c>
      <c r="K236" s="138"/>
      <c r="L236" s="138"/>
      <c r="M236" s="138"/>
      <c r="N236" s="138"/>
      <c r="O236" s="138"/>
      <c r="P236" s="138"/>
      <c r="Q236" s="13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61" t="s">
        <v>350</v>
      </c>
      <c r="B237" s="48" t="s">
        <v>33</v>
      </c>
      <c r="C237" s="83" t="s">
        <v>191</v>
      </c>
      <c r="D237" s="48" t="s">
        <v>190</v>
      </c>
      <c r="E237" s="143">
        <v>1</v>
      </c>
      <c r="F237" s="204" t="s">
        <v>708</v>
      </c>
      <c r="G237" s="136">
        <v>0</v>
      </c>
      <c r="H237" s="140">
        <v>1186.96</v>
      </c>
      <c r="I237" s="140">
        <v>4747.84</v>
      </c>
      <c r="J237" s="137">
        <f t="shared" si="14"/>
        <v>5934.8</v>
      </c>
      <c r="K237" s="138"/>
      <c r="L237" s="138"/>
      <c r="M237" s="138"/>
      <c r="N237" s="138"/>
      <c r="O237" s="138"/>
      <c r="P237" s="138"/>
      <c r="Q237" s="13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61" t="s">
        <v>350</v>
      </c>
      <c r="B238" s="48" t="s">
        <v>33</v>
      </c>
      <c r="C238" s="83" t="s">
        <v>191</v>
      </c>
      <c r="D238" s="48" t="s">
        <v>190</v>
      </c>
      <c r="E238" s="143">
        <v>1</v>
      </c>
      <c r="F238" s="202" t="s">
        <v>718</v>
      </c>
      <c r="G238" s="136">
        <v>0</v>
      </c>
      <c r="H238" s="140">
        <v>1186.96</v>
      </c>
      <c r="I238" s="140">
        <v>4747.84</v>
      </c>
      <c r="J238" s="137">
        <f t="shared" si="14"/>
        <v>5934.8</v>
      </c>
      <c r="K238" s="138"/>
      <c r="L238" s="138"/>
      <c r="M238" s="138"/>
      <c r="N238" s="138"/>
      <c r="O238" s="138"/>
      <c r="P238" s="138"/>
      <c r="Q238" s="13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61" t="s">
        <v>350</v>
      </c>
      <c r="B239" s="48" t="s">
        <v>33</v>
      </c>
      <c r="C239" s="83" t="s">
        <v>191</v>
      </c>
      <c r="D239" s="48" t="s">
        <v>190</v>
      </c>
      <c r="E239" s="143">
        <v>1</v>
      </c>
      <c r="F239" s="202" t="s">
        <v>719</v>
      </c>
      <c r="G239" s="136">
        <v>0</v>
      </c>
      <c r="H239" s="140">
        <v>1186.96</v>
      </c>
      <c r="I239" s="140">
        <v>4747.84</v>
      </c>
      <c r="J239" s="137">
        <f t="shared" si="14"/>
        <v>5934.8</v>
      </c>
      <c r="K239" s="138"/>
      <c r="L239" s="138"/>
      <c r="M239" s="138"/>
      <c r="N239" s="138"/>
      <c r="O239" s="138"/>
      <c r="P239" s="138"/>
      <c r="Q239" s="138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x14ac:dyDescent="0.2">
      <c r="A240" s="61" t="s">
        <v>350</v>
      </c>
      <c r="B240" s="48" t="s">
        <v>33</v>
      </c>
      <c r="C240" s="83" t="s">
        <v>188</v>
      </c>
      <c r="D240" s="48" t="s">
        <v>190</v>
      </c>
      <c r="E240" s="143">
        <v>1</v>
      </c>
      <c r="F240" s="208" t="s">
        <v>369</v>
      </c>
      <c r="G240" s="136">
        <v>0</v>
      </c>
      <c r="H240" s="140">
        <v>1186.96</v>
      </c>
      <c r="I240" s="140">
        <v>4747.84</v>
      </c>
      <c r="J240" s="137">
        <f t="shared" si="14"/>
        <v>5934.8</v>
      </c>
      <c r="K240" s="138"/>
      <c r="L240" s="138"/>
      <c r="M240" s="138"/>
      <c r="N240" s="138"/>
      <c r="O240" s="138"/>
      <c r="P240" s="138"/>
      <c r="Q240" s="138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s="106" customFormat="1" x14ac:dyDescent="0.2">
      <c r="A241" s="62" t="s">
        <v>192</v>
      </c>
      <c r="B241" s="48" t="s">
        <v>33</v>
      </c>
      <c r="C241" s="52" t="s">
        <v>192</v>
      </c>
      <c r="D241" s="48" t="s">
        <v>192</v>
      </c>
      <c r="E241" s="143">
        <v>1</v>
      </c>
      <c r="F241" s="64" t="s">
        <v>192</v>
      </c>
      <c r="G241" s="136">
        <v>0</v>
      </c>
      <c r="H241" s="147">
        <v>0</v>
      </c>
      <c r="I241" s="147">
        <v>0</v>
      </c>
      <c r="J241" s="137">
        <f t="shared" ref="J241:J304" si="16">SUM(G241:I241)</f>
        <v>0</v>
      </c>
      <c r="K241" s="138"/>
      <c r="L241" s="138"/>
      <c r="M241" s="138"/>
      <c r="N241" s="138"/>
      <c r="O241" s="138"/>
      <c r="P241" s="138"/>
      <c r="Q241" s="138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s="106" customFormat="1" x14ac:dyDescent="0.2">
      <c r="A242" s="61" t="s">
        <v>391</v>
      </c>
      <c r="B242" s="48" t="s">
        <v>35</v>
      </c>
      <c r="C242" s="48" t="s">
        <v>385</v>
      </c>
      <c r="D242" s="48" t="s">
        <v>190</v>
      </c>
      <c r="E242" s="143">
        <v>1</v>
      </c>
      <c r="F242" s="63" t="s">
        <v>358</v>
      </c>
      <c r="G242" s="136">
        <v>0</v>
      </c>
      <c r="H242" s="136">
        <v>1030.1099999999999</v>
      </c>
      <c r="I242" s="136">
        <v>4120.43</v>
      </c>
      <c r="J242" s="137">
        <f t="shared" si="16"/>
        <v>5150.54</v>
      </c>
      <c r="K242" s="138"/>
      <c r="L242" s="138"/>
      <c r="M242" s="138"/>
      <c r="N242" s="138"/>
      <c r="O242" s="138"/>
      <c r="P242" s="138"/>
      <c r="Q242" s="138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x14ac:dyDescent="0.2">
      <c r="A243" s="61" t="s">
        <v>392</v>
      </c>
      <c r="B243" s="48" t="s">
        <v>35</v>
      </c>
      <c r="C243" s="48" t="s">
        <v>187</v>
      </c>
      <c r="D243" s="48" t="s">
        <v>190</v>
      </c>
      <c r="E243" s="143">
        <v>1</v>
      </c>
      <c r="F243" s="63" t="s">
        <v>360</v>
      </c>
      <c r="G243" s="136">
        <v>0</v>
      </c>
      <c r="H243" s="136">
        <v>1030.1099999999999</v>
      </c>
      <c r="I243" s="136">
        <v>4120.43</v>
      </c>
      <c r="J243" s="137">
        <f t="shared" si="16"/>
        <v>5150.54</v>
      </c>
      <c r="K243" s="138"/>
      <c r="L243" s="138"/>
      <c r="M243" s="138"/>
      <c r="N243" s="138"/>
      <c r="O243" s="138"/>
      <c r="P243" s="138"/>
      <c r="Q243" s="13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61" t="s">
        <v>397</v>
      </c>
      <c r="B244" s="48" t="s">
        <v>35</v>
      </c>
      <c r="C244" s="48" t="s">
        <v>187</v>
      </c>
      <c r="D244" s="48" t="s">
        <v>190</v>
      </c>
      <c r="E244" s="143">
        <v>1</v>
      </c>
      <c r="F244" s="63" t="s">
        <v>366</v>
      </c>
      <c r="G244" s="136">
        <v>0</v>
      </c>
      <c r="H244" s="136">
        <v>1030.1099999999999</v>
      </c>
      <c r="I244" s="136">
        <v>4120.43</v>
      </c>
      <c r="J244" s="137">
        <f t="shared" si="16"/>
        <v>5150.54</v>
      </c>
      <c r="K244" s="138"/>
      <c r="L244" s="138"/>
      <c r="M244" s="138"/>
      <c r="N244" s="138"/>
      <c r="O244" s="138"/>
      <c r="P244" s="138"/>
      <c r="Q244" s="13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61" t="s">
        <v>395</v>
      </c>
      <c r="B245" s="48" t="s">
        <v>35</v>
      </c>
      <c r="C245" s="48" t="s">
        <v>188</v>
      </c>
      <c r="D245" s="48" t="s">
        <v>190</v>
      </c>
      <c r="E245" s="143">
        <v>1</v>
      </c>
      <c r="F245" s="63" t="s">
        <v>377</v>
      </c>
      <c r="G245" s="136">
        <v>0</v>
      </c>
      <c r="H245" s="136">
        <v>1030.1099999999999</v>
      </c>
      <c r="I245" s="136">
        <v>4120.43</v>
      </c>
      <c r="J245" s="137">
        <f t="shared" si="16"/>
        <v>5150.54</v>
      </c>
      <c r="K245" s="138"/>
      <c r="L245" s="138"/>
      <c r="M245" s="138"/>
      <c r="N245" s="138"/>
      <c r="O245" s="138"/>
      <c r="P245" s="138"/>
      <c r="Q245" s="138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x14ac:dyDescent="0.2">
      <c r="A246" s="61" t="s">
        <v>397</v>
      </c>
      <c r="B246" s="48" t="s">
        <v>35</v>
      </c>
      <c r="C246" s="48" t="s">
        <v>187</v>
      </c>
      <c r="D246" s="48" t="s">
        <v>190</v>
      </c>
      <c r="E246" s="143">
        <v>1</v>
      </c>
      <c r="F246" s="63" t="s">
        <v>383</v>
      </c>
      <c r="G246" s="136">
        <v>0</v>
      </c>
      <c r="H246" s="136">
        <v>1030.1099999999999</v>
      </c>
      <c r="I246" s="136">
        <v>4120.43</v>
      </c>
      <c r="J246" s="137">
        <f t="shared" si="16"/>
        <v>5150.54</v>
      </c>
      <c r="K246" s="138"/>
      <c r="L246" s="138"/>
      <c r="M246" s="138"/>
      <c r="N246" s="138"/>
      <c r="O246" s="138"/>
      <c r="P246" s="138"/>
      <c r="Q246" s="138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x14ac:dyDescent="0.2">
      <c r="A247" s="61" t="s">
        <v>396</v>
      </c>
      <c r="B247" s="48" t="s">
        <v>35</v>
      </c>
      <c r="C247" s="48" t="s">
        <v>235</v>
      </c>
      <c r="D247" s="48" t="s">
        <v>190</v>
      </c>
      <c r="E247" s="143">
        <v>1</v>
      </c>
      <c r="F247" s="63" t="s">
        <v>365</v>
      </c>
      <c r="G247" s="136">
        <v>0</v>
      </c>
      <c r="H247" s="136">
        <v>1030.1099999999999</v>
      </c>
      <c r="I247" s="136">
        <v>4120.43</v>
      </c>
      <c r="J247" s="137">
        <f t="shared" si="16"/>
        <v>5150.54</v>
      </c>
      <c r="K247" s="138"/>
      <c r="L247" s="138"/>
      <c r="M247" s="138"/>
      <c r="N247" s="138"/>
      <c r="O247" s="138"/>
      <c r="P247" s="138"/>
      <c r="Q247" s="13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61" t="s">
        <v>402</v>
      </c>
      <c r="B248" s="48" t="s">
        <v>35</v>
      </c>
      <c r="C248" s="48" t="s">
        <v>257</v>
      </c>
      <c r="D248" s="48" t="s">
        <v>190</v>
      </c>
      <c r="E248" s="143">
        <v>1</v>
      </c>
      <c r="F248" s="63" t="s">
        <v>380</v>
      </c>
      <c r="G248" s="136">
        <v>0</v>
      </c>
      <c r="H248" s="136">
        <v>1030.1099999999999</v>
      </c>
      <c r="I248" s="136">
        <v>4120.43</v>
      </c>
      <c r="J248" s="137">
        <f t="shared" si="16"/>
        <v>5150.54</v>
      </c>
      <c r="K248" s="138"/>
      <c r="L248" s="138"/>
      <c r="M248" s="138"/>
      <c r="N248" s="138"/>
      <c r="O248" s="138"/>
      <c r="P248" s="138"/>
      <c r="Q248" s="138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x14ac:dyDescent="0.2">
      <c r="A249" s="61" t="s">
        <v>390</v>
      </c>
      <c r="B249" s="48" t="s">
        <v>35</v>
      </c>
      <c r="C249" s="48" t="s">
        <v>384</v>
      </c>
      <c r="D249" s="48" t="s">
        <v>190</v>
      </c>
      <c r="E249" s="143">
        <v>1</v>
      </c>
      <c r="F249" s="63" t="s">
        <v>356</v>
      </c>
      <c r="G249" s="136">
        <v>0</v>
      </c>
      <c r="H249" s="136">
        <v>1030.1099999999999</v>
      </c>
      <c r="I249" s="136">
        <v>4120.43</v>
      </c>
      <c r="J249" s="137">
        <f t="shared" si="16"/>
        <v>5150.54</v>
      </c>
      <c r="K249" s="138"/>
      <c r="L249" s="138"/>
      <c r="M249" s="138"/>
      <c r="N249" s="138"/>
      <c r="O249" s="138"/>
      <c r="P249" s="138"/>
      <c r="Q249" s="13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x14ac:dyDescent="0.2">
      <c r="A250" s="61" t="s">
        <v>404</v>
      </c>
      <c r="B250" s="48" t="s">
        <v>35</v>
      </c>
      <c r="C250" s="48" t="s">
        <v>235</v>
      </c>
      <c r="D250" s="48" t="s">
        <v>190</v>
      </c>
      <c r="E250" s="143">
        <v>1</v>
      </c>
      <c r="F250" s="63" t="s">
        <v>371</v>
      </c>
      <c r="G250" s="136">
        <v>0</v>
      </c>
      <c r="H250" s="136">
        <v>1030.1099999999999</v>
      </c>
      <c r="I250" s="136">
        <v>4120.43</v>
      </c>
      <c r="J250" s="137">
        <f t="shared" si="16"/>
        <v>5150.54</v>
      </c>
      <c r="K250" s="138"/>
      <c r="L250" s="138"/>
      <c r="M250" s="138"/>
      <c r="N250" s="138"/>
      <c r="O250" s="138"/>
      <c r="P250" s="138"/>
      <c r="Q250" s="138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s="106" customFormat="1" x14ac:dyDescent="0.2">
      <c r="A251" s="61" t="s">
        <v>403</v>
      </c>
      <c r="B251" s="48" t="s">
        <v>35</v>
      </c>
      <c r="C251" s="48" t="s">
        <v>212</v>
      </c>
      <c r="D251" s="48" t="s">
        <v>190</v>
      </c>
      <c r="E251" s="143">
        <v>1</v>
      </c>
      <c r="F251" s="63" t="s">
        <v>359</v>
      </c>
      <c r="G251" s="136">
        <v>0</v>
      </c>
      <c r="H251" s="136">
        <v>1030.1099999999999</v>
      </c>
      <c r="I251" s="136">
        <v>4120.43</v>
      </c>
      <c r="J251" s="137">
        <f t="shared" si="16"/>
        <v>5150.54</v>
      </c>
      <c r="K251" s="138"/>
      <c r="L251" s="138"/>
      <c r="M251" s="138"/>
      <c r="N251" s="138"/>
      <c r="O251" s="138"/>
      <c r="P251" s="138"/>
      <c r="Q251" s="138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x14ac:dyDescent="0.2">
      <c r="A252" s="126" t="s">
        <v>404</v>
      </c>
      <c r="B252" s="48" t="s">
        <v>35</v>
      </c>
      <c r="C252" s="83" t="s">
        <v>187</v>
      </c>
      <c r="D252" s="48" t="s">
        <v>190</v>
      </c>
      <c r="E252" s="143">
        <v>1</v>
      </c>
      <c r="F252" s="201" t="s">
        <v>440</v>
      </c>
      <c r="G252" s="136">
        <v>0</v>
      </c>
      <c r="H252" s="136">
        <v>1030.1099999999999</v>
      </c>
      <c r="I252" s="136">
        <v>4120.43</v>
      </c>
      <c r="J252" s="137">
        <f t="shared" si="16"/>
        <v>5150.54</v>
      </c>
      <c r="K252" s="138"/>
      <c r="L252" s="138"/>
      <c r="M252" s="138"/>
      <c r="N252" s="138"/>
      <c r="O252" s="138"/>
      <c r="P252" s="138"/>
      <c r="Q252" s="13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x14ac:dyDescent="0.2">
      <c r="A253" s="61" t="s">
        <v>393</v>
      </c>
      <c r="B253" s="48" t="s">
        <v>35</v>
      </c>
      <c r="C253" s="48" t="s">
        <v>212</v>
      </c>
      <c r="D253" s="48" t="s">
        <v>190</v>
      </c>
      <c r="E253" s="143">
        <v>1</v>
      </c>
      <c r="F253" s="63" t="s">
        <v>362</v>
      </c>
      <c r="G253" s="136">
        <v>0</v>
      </c>
      <c r="H253" s="136">
        <v>1030.1099999999999</v>
      </c>
      <c r="I253" s="136">
        <v>4120.43</v>
      </c>
      <c r="J253" s="137">
        <f t="shared" si="16"/>
        <v>5150.54</v>
      </c>
      <c r="K253" s="138"/>
      <c r="L253" s="138"/>
      <c r="M253" s="138"/>
      <c r="N253" s="138"/>
      <c r="O253" s="138"/>
      <c r="P253" s="138"/>
      <c r="Q253" s="138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s="106" customFormat="1" x14ac:dyDescent="0.2">
      <c r="A254" s="107" t="s">
        <v>397</v>
      </c>
      <c r="B254" s="67" t="s">
        <v>35</v>
      </c>
      <c r="C254" s="48" t="s">
        <v>253</v>
      </c>
      <c r="D254" s="48" t="s">
        <v>190</v>
      </c>
      <c r="E254" s="143">
        <v>1</v>
      </c>
      <c r="F254" s="178" t="s">
        <v>623</v>
      </c>
      <c r="G254" s="140">
        <v>0</v>
      </c>
      <c r="H254" s="140">
        <v>1030.1099999999999</v>
      </c>
      <c r="I254" s="140">
        <v>4120.43</v>
      </c>
      <c r="J254" s="141">
        <f t="shared" si="16"/>
        <v>5150.54</v>
      </c>
      <c r="K254" s="142"/>
      <c r="L254" s="142"/>
      <c r="M254" s="142"/>
      <c r="N254" s="142"/>
      <c r="O254" s="142"/>
      <c r="P254" s="142"/>
      <c r="Q254" s="142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5"/>
      <c r="AD254" s="105"/>
    </row>
    <row r="255" spans="1:30" x14ac:dyDescent="0.2">
      <c r="A255" s="61" t="s">
        <v>400</v>
      </c>
      <c r="B255" s="48" t="s">
        <v>35</v>
      </c>
      <c r="C255" s="48" t="s">
        <v>188</v>
      </c>
      <c r="D255" s="48" t="s">
        <v>190</v>
      </c>
      <c r="E255" s="143">
        <v>1</v>
      </c>
      <c r="F255" s="63" t="s">
        <v>378</v>
      </c>
      <c r="G255" s="136">
        <v>0</v>
      </c>
      <c r="H255" s="136">
        <v>1030.1099999999999</v>
      </c>
      <c r="I255" s="136">
        <v>4120.43</v>
      </c>
      <c r="J255" s="137">
        <f t="shared" si="16"/>
        <v>5150.54</v>
      </c>
      <c r="K255" s="138"/>
      <c r="L255" s="138"/>
      <c r="M255" s="138"/>
      <c r="N255" s="138"/>
      <c r="O255" s="138"/>
      <c r="P255" s="138"/>
      <c r="Q255" s="138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x14ac:dyDescent="0.2">
      <c r="A256" s="61" t="s">
        <v>395</v>
      </c>
      <c r="B256" s="48" t="s">
        <v>35</v>
      </c>
      <c r="C256" s="48" t="s">
        <v>187</v>
      </c>
      <c r="D256" s="48" t="s">
        <v>190</v>
      </c>
      <c r="E256" s="143">
        <v>1</v>
      </c>
      <c r="F256" s="63" t="s">
        <v>376</v>
      </c>
      <c r="G256" s="136">
        <v>0</v>
      </c>
      <c r="H256" s="136">
        <v>1030.1099999999999</v>
      </c>
      <c r="I256" s="136">
        <v>4120.43</v>
      </c>
      <c r="J256" s="137">
        <f t="shared" si="16"/>
        <v>5150.54</v>
      </c>
      <c r="K256" s="138"/>
      <c r="L256" s="138"/>
      <c r="M256" s="138"/>
      <c r="N256" s="138"/>
      <c r="O256" s="138"/>
      <c r="P256" s="138"/>
      <c r="Q256" s="13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x14ac:dyDescent="0.2">
      <c r="A257" s="61" t="s">
        <v>399</v>
      </c>
      <c r="B257" s="48" t="s">
        <v>35</v>
      </c>
      <c r="C257" s="48" t="s">
        <v>388</v>
      </c>
      <c r="D257" s="48" t="s">
        <v>190</v>
      </c>
      <c r="E257" s="143">
        <v>1</v>
      </c>
      <c r="F257" s="63" t="s">
        <v>375</v>
      </c>
      <c r="G257" s="136">
        <v>0</v>
      </c>
      <c r="H257" s="136">
        <v>1030.1099999999999</v>
      </c>
      <c r="I257" s="136">
        <v>4120.43</v>
      </c>
      <c r="J257" s="137">
        <f t="shared" si="16"/>
        <v>5150.54</v>
      </c>
      <c r="K257" s="138"/>
      <c r="L257" s="138"/>
      <c r="M257" s="138"/>
      <c r="N257" s="138"/>
      <c r="O257" s="138"/>
      <c r="P257" s="138"/>
      <c r="Q257" s="138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x14ac:dyDescent="0.2">
      <c r="A258" s="61" t="s">
        <v>404</v>
      </c>
      <c r="B258" s="48" t="s">
        <v>35</v>
      </c>
      <c r="C258" s="48" t="s">
        <v>235</v>
      </c>
      <c r="D258" s="48" t="s">
        <v>190</v>
      </c>
      <c r="E258" s="143">
        <v>1</v>
      </c>
      <c r="F258" s="63" t="s">
        <v>373</v>
      </c>
      <c r="G258" s="136">
        <v>0</v>
      </c>
      <c r="H258" s="136">
        <v>1030.1099999999999</v>
      </c>
      <c r="I258" s="136">
        <v>4120.43</v>
      </c>
      <c r="J258" s="137">
        <f t="shared" si="16"/>
        <v>5150.54</v>
      </c>
      <c r="K258" s="138"/>
      <c r="L258" s="138"/>
      <c r="M258" s="138"/>
      <c r="N258" s="138"/>
      <c r="O258" s="138"/>
      <c r="P258" s="138"/>
      <c r="Q258" s="13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x14ac:dyDescent="0.2">
      <c r="A259" s="126" t="s">
        <v>549</v>
      </c>
      <c r="B259" s="67" t="s">
        <v>35</v>
      </c>
      <c r="C259" s="101" t="s">
        <v>188</v>
      </c>
      <c r="D259" s="101" t="s">
        <v>190</v>
      </c>
      <c r="E259" s="144">
        <v>1</v>
      </c>
      <c r="F259" s="202" t="s">
        <v>417</v>
      </c>
      <c r="G259" s="140">
        <v>0</v>
      </c>
      <c r="H259" s="136">
        <v>1030.1099999999999</v>
      </c>
      <c r="I259" s="136">
        <v>4120.43</v>
      </c>
      <c r="J259" s="141">
        <f t="shared" si="16"/>
        <v>5150.54</v>
      </c>
      <c r="K259" s="142"/>
      <c r="L259" s="142"/>
      <c r="M259" s="142"/>
      <c r="N259" s="142"/>
      <c r="O259" s="142"/>
      <c r="P259" s="142"/>
      <c r="Q259" s="142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</row>
    <row r="260" spans="1:30" x14ac:dyDescent="0.2">
      <c r="A260" s="61" t="s">
        <v>456</v>
      </c>
      <c r="B260" s="48" t="s">
        <v>35</v>
      </c>
      <c r="C260" s="67" t="s">
        <v>388</v>
      </c>
      <c r="D260" s="48" t="s">
        <v>190</v>
      </c>
      <c r="E260" s="143">
        <v>1</v>
      </c>
      <c r="F260" s="63" t="s">
        <v>445</v>
      </c>
      <c r="G260" s="136">
        <v>0</v>
      </c>
      <c r="H260" s="136">
        <v>1030.1099999999999</v>
      </c>
      <c r="I260" s="136">
        <v>4120.43</v>
      </c>
      <c r="J260" s="137">
        <f t="shared" si="16"/>
        <v>5150.54</v>
      </c>
      <c r="K260" s="138"/>
      <c r="L260" s="138"/>
      <c r="M260" s="138"/>
      <c r="N260" s="138"/>
      <c r="O260" s="138"/>
      <c r="P260" s="138"/>
      <c r="Q260" s="138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x14ac:dyDescent="0.2">
      <c r="A261" s="126" t="s">
        <v>397</v>
      </c>
      <c r="B261" s="48" t="s">
        <v>35</v>
      </c>
      <c r="C261" s="83" t="s">
        <v>187</v>
      </c>
      <c r="D261" s="48" t="s">
        <v>190</v>
      </c>
      <c r="E261" s="143">
        <v>1</v>
      </c>
      <c r="F261" s="87" t="s">
        <v>621</v>
      </c>
      <c r="G261" s="136">
        <v>0</v>
      </c>
      <c r="H261" s="136">
        <v>1030.1099999999999</v>
      </c>
      <c r="I261" s="136">
        <v>4120.43</v>
      </c>
      <c r="J261" s="137">
        <f t="shared" si="16"/>
        <v>5150.54</v>
      </c>
      <c r="K261" s="138"/>
      <c r="L261" s="138"/>
      <c r="M261" s="138"/>
      <c r="N261" s="138"/>
      <c r="O261" s="138"/>
      <c r="P261" s="138"/>
      <c r="Q261" s="138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x14ac:dyDescent="0.2">
      <c r="A262" s="61" t="s">
        <v>397</v>
      </c>
      <c r="B262" s="48" t="s">
        <v>35</v>
      </c>
      <c r="C262" s="48" t="s">
        <v>241</v>
      </c>
      <c r="D262" s="48" t="s">
        <v>190</v>
      </c>
      <c r="E262" s="143">
        <v>1</v>
      </c>
      <c r="F262" s="63" t="s">
        <v>357</v>
      </c>
      <c r="G262" s="136">
        <v>0</v>
      </c>
      <c r="H262" s="136">
        <v>1030.1099999999999</v>
      </c>
      <c r="I262" s="136">
        <v>4120.43</v>
      </c>
      <c r="J262" s="137">
        <f t="shared" si="16"/>
        <v>5150.54</v>
      </c>
      <c r="K262" s="138"/>
      <c r="L262" s="138"/>
      <c r="M262" s="138"/>
      <c r="N262" s="138"/>
      <c r="O262" s="138"/>
      <c r="P262" s="138"/>
      <c r="Q262" s="138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ht="15" customHeight="1" x14ac:dyDescent="0.2">
      <c r="A263" s="61" t="s">
        <v>397</v>
      </c>
      <c r="B263" s="48" t="s">
        <v>35</v>
      </c>
      <c r="C263" s="48" t="s">
        <v>187</v>
      </c>
      <c r="D263" s="48" t="s">
        <v>190</v>
      </c>
      <c r="E263" s="143">
        <v>1</v>
      </c>
      <c r="F263" s="207" t="s">
        <v>723</v>
      </c>
      <c r="G263" s="136">
        <v>0</v>
      </c>
      <c r="H263" s="136">
        <v>1030.1099999999999</v>
      </c>
      <c r="I263" s="136">
        <v>4120.43</v>
      </c>
      <c r="J263" s="137">
        <f t="shared" si="16"/>
        <v>5150.54</v>
      </c>
      <c r="K263" s="138"/>
      <c r="L263" s="138"/>
      <c r="M263" s="138"/>
      <c r="N263" s="138"/>
      <c r="O263" s="138"/>
      <c r="P263" s="138"/>
      <c r="Q263" s="13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x14ac:dyDescent="0.2">
      <c r="A264" s="61" t="s">
        <v>395</v>
      </c>
      <c r="B264" s="48" t="s">
        <v>35</v>
      </c>
      <c r="C264" s="48" t="s">
        <v>186</v>
      </c>
      <c r="D264" s="48" t="s">
        <v>190</v>
      </c>
      <c r="E264" s="143">
        <v>1</v>
      </c>
      <c r="F264" s="63" t="s">
        <v>364</v>
      </c>
      <c r="G264" s="136">
        <v>0</v>
      </c>
      <c r="H264" s="136">
        <v>1030.1099999999999</v>
      </c>
      <c r="I264" s="136">
        <v>4120.43</v>
      </c>
      <c r="J264" s="137">
        <f t="shared" si="16"/>
        <v>5150.54</v>
      </c>
      <c r="K264" s="138"/>
      <c r="L264" s="138"/>
      <c r="M264" s="138"/>
      <c r="N264" s="138"/>
      <c r="O264" s="138"/>
      <c r="P264" s="138"/>
      <c r="Q264" s="13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x14ac:dyDescent="0.2">
      <c r="A265" s="61" t="s">
        <v>386</v>
      </c>
      <c r="B265" s="48" t="s">
        <v>35</v>
      </c>
      <c r="C265" s="48" t="s">
        <v>386</v>
      </c>
      <c r="D265" s="48" t="s">
        <v>190</v>
      </c>
      <c r="E265" s="143">
        <v>1</v>
      </c>
      <c r="F265" s="63" t="s">
        <v>361</v>
      </c>
      <c r="G265" s="136">
        <v>0</v>
      </c>
      <c r="H265" s="136">
        <v>1030.1099999999999</v>
      </c>
      <c r="I265" s="136">
        <v>4120.43</v>
      </c>
      <c r="J265" s="137">
        <f t="shared" si="16"/>
        <v>5150.54</v>
      </c>
      <c r="K265" s="138"/>
      <c r="L265" s="138"/>
      <c r="M265" s="138"/>
      <c r="N265" s="138"/>
      <c r="O265" s="138"/>
      <c r="P265" s="138"/>
      <c r="Q265" s="13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x14ac:dyDescent="0.2">
      <c r="A266" s="61" t="s">
        <v>397</v>
      </c>
      <c r="B266" s="48" t="s">
        <v>35</v>
      </c>
      <c r="C266" s="48" t="s">
        <v>188</v>
      </c>
      <c r="D266" s="48" t="s">
        <v>189</v>
      </c>
      <c r="E266" s="143">
        <v>1</v>
      </c>
      <c r="F266" s="63" t="s">
        <v>382</v>
      </c>
      <c r="G266" s="136">
        <v>0</v>
      </c>
      <c r="H266" s="136">
        <v>0</v>
      </c>
      <c r="I266" s="136">
        <v>4120.43</v>
      </c>
      <c r="J266" s="137">
        <f t="shared" si="16"/>
        <v>4120.43</v>
      </c>
      <c r="K266" s="138"/>
      <c r="L266" s="138"/>
      <c r="M266" s="138"/>
      <c r="N266" s="138"/>
      <c r="O266" s="138"/>
      <c r="P266" s="138"/>
      <c r="Q266" s="13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5" customHeight="1" x14ac:dyDescent="0.2">
      <c r="A267" s="61" t="s">
        <v>404</v>
      </c>
      <c r="B267" s="48" t="s">
        <v>35</v>
      </c>
      <c r="C267" s="48" t="s">
        <v>387</v>
      </c>
      <c r="D267" s="48" t="s">
        <v>190</v>
      </c>
      <c r="E267" s="143">
        <v>1</v>
      </c>
      <c r="F267" s="116" t="s">
        <v>544</v>
      </c>
      <c r="G267" s="140">
        <v>0</v>
      </c>
      <c r="H267" s="140">
        <v>1030.1099999999999</v>
      </c>
      <c r="I267" s="140">
        <v>4120.43</v>
      </c>
      <c r="J267" s="137">
        <f t="shared" si="16"/>
        <v>5150.54</v>
      </c>
      <c r="K267" s="138"/>
      <c r="L267" s="138"/>
      <c r="M267" s="138"/>
      <c r="N267" s="138"/>
      <c r="O267" s="138"/>
      <c r="P267" s="138"/>
      <c r="Q267" s="13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61" t="s">
        <v>404</v>
      </c>
      <c r="B268" s="48" t="s">
        <v>35</v>
      </c>
      <c r="C268" s="83" t="s">
        <v>191</v>
      </c>
      <c r="D268" s="48" t="s">
        <v>189</v>
      </c>
      <c r="E268" s="143">
        <v>1</v>
      </c>
      <c r="F268" s="207" t="s">
        <v>488</v>
      </c>
      <c r="G268" s="136">
        <v>0</v>
      </c>
      <c r="H268" s="136">
        <v>0</v>
      </c>
      <c r="I268" s="140">
        <v>4120.43</v>
      </c>
      <c r="J268" s="137">
        <f t="shared" si="16"/>
        <v>4120.43</v>
      </c>
      <c r="K268" s="138"/>
      <c r="L268" s="138"/>
      <c r="M268" s="138"/>
      <c r="N268" s="138"/>
      <c r="O268" s="138"/>
      <c r="P268" s="138"/>
      <c r="Q268" s="13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126" t="s">
        <v>404</v>
      </c>
      <c r="B269" s="48" t="s">
        <v>35</v>
      </c>
      <c r="C269" s="83" t="s">
        <v>191</v>
      </c>
      <c r="D269" s="48" t="s">
        <v>189</v>
      </c>
      <c r="E269" s="143">
        <v>1</v>
      </c>
      <c r="F269" s="63" t="s">
        <v>724</v>
      </c>
      <c r="G269" s="136">
        <v>0</v>
      </c>
      <c r="H269" s="136">
        <v>1030.1099999999999</v>
      </c>
      <c r="I269" s="136">
        <v>4120.43</v>
      </c>
      <c r="J269" s="137">
        <f t="shared" ref="J269" si="17">SUM(G269:I269)</f>
        <v>5150.54</v>
      </c>
      <c r="K269" s="138"/>
      <c r="L269" s="138"/>
      <c r="M269" s="138"/>
      <c r="N269" s="138"/>
      <c r="O269" s="138"/>
      <c r="P269" s="138"/>
      <c r="Q269" s="13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61" t="s">
        <v>404</v>
      </c>
      <c r="B270" s="48" t="s">
        <v>35</v>
      </c>
      <c r="C270" s="48" t="s">
        <v>235</v>
      </c>
      <c r="D270" s="48" t="s">
        <v>190</v>
      </c>
      <c r="E270" s="143">
        <v>1</v>
      </c>
      <c r="F270" s="63" t="s">
        <v>368</v>
      </c>
      <c r="G270" s="136">
        <v>0</v>
      </c>
      <c r="H270" s="136">
        <v>1030.1099999999999</v>
      </c>
      <c r="I270" s="136">
        <v>4120.43</v>
      </c>
      <c r="J270" s="137">
        <f t="shared" si="16"/>
        <v>5150.54</v>
      </c>
      <c r="K270" s="138"/>
      <c r="L270" s="138"/>
      <c r="M270" s="138"/>
      <c r="N270" s="138"/>
      <c r="O270" s="138"/>
      <c r="P270" s="138"/>
      <c r="Q270" s="13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107" t="s">
        <v>397</v>
      </c>
      <c r="B271" s="48" t="s">
        <v>35</v>
      </c>
      <c r="C271" s="67" t="s">
        <v>257</v>
      </c>
      <c r="D271" s="48" t="s">
        <v>190</v>
      </c>
      <c r="E271" s="143">
        <v>1</v>
      </c>
      <c r="F271" s="63" t="s">
        <v>443</v>
      </c>
      <c r="G271" s="136">
        <v>0</v>
      </c>
      <c r="H271" s="140">
        <v>1030.1099999999999</v>
      </c>
      <c r="I271" s="140">
        <v>4120.43</v>
      </c>
      <c r="J271" s="141">
        <f t="shared" si="16"/>
        <v>5150.54</v>
      </c>
      <c r="K271" s="138"/>
      <c r="L271" s="138"/>
      <c r="M271" s="138"/>
      <c r="N271" s="138"/>
      <c r="O271" s="138"/>
      <c r="P271" s="138"/>
      <c r="Q271" s="13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110" t="s">
        <v>397</v>
      </c>
      <c r="B272" s="67" t="s">
        <v>35</v>
      </c>
      <c r="C272" s="67" t="s">
        <v>188</v>
      </c>
      <c r="D272" s="67" t="s">
        <v>190</v>
      </c>
      <c r="E272" s="144">
        <v>1</v>
      </c>
      <c r="F272" s="111" t="s">
        <v>442</v>
      </c>
      <c r="G272" s="140">
        <v>0</v>
      </c>
      <c r="H272" s="140">
        <v>1030.1099999999999</v>
      </c>
      <c r="I272" s="140">
        <v>4120.43</v>
      </c>
      <c r="J272" s="141">
        <f t="shared" si="16"/>
        <v>5150.54</v>
      </c>
      <c r="K272" s="142"/>
      <c r="L272" s="142"/>
      <c r="M272" s="142"/>
      <c r="N272" s="142"/>
      <c r="O272" s="142"/>
      <c r="P272" s="142"/>
      <c r="Q272" s="142"/>
      <c r="R272" s="105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</row>
    <row r="273" spans="1:30" x14ac:dyDescent="0.2">
      <c r="A273" s="61" t="s">
        <v>404</v>
      </c>
      <c r="B273" s="48" t="s">
        <v>35</v>
      </c>
      <c r="C273" s="48" t="s">
        <v>295</v>
      </c>
      <c r="D273" s="48" t="s">
        <v>190</v>
      </c>
      <c r="E273" s="143">
        <v>1</v>
      </c>
      <c r="F273" s="63" t="s">
        <v>381</v>
      </c>
      <c r="G273" s="136">
        <v>0</v>
      </c>
      <c r="H273" s="136">
        <v>1030.1099999999999</v>
      </c>
      <c r="I273" s="136">
        <v>4120.43</v>
      </c>
      <c r="J273" s="137">
        <f t="shared" si="16"/>
        <v>5150.54</v>
      </c>
      <c r="K273" s="138"/>
      <c r="L273" s="138"/>
      <c r="M273" s="138"/>
      <c r="N273" s="138"/>
      <c r="O273" s="138"/>
      <c r="P273" s="138"/>
      <c r="Q273" s="138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x14ac:dyDescent="0.2">
      <c r="A274" s="61" t="s">
        <v>455</v>
      </c>
      <c r="B274" s="48" t="s">
        <v>35</v>
      </c>
      <c r="C274" s="67" t="s">
        <v>257</v>
      </c>
      <c r="D274" s="48" t="s">
        <v>190</v>
      </c>
      <c r="E274" s="143">
        <v>1</v>
      </c>
      <c r="F274" s="178" t="s">
        <v>661</v>
      </c>
      <c r="G274" s="136">
        <v>0</v>
      </c>
      <c r="H274" s="136">
        <v>1030.1099999999999</v>
      </c>
      <c r="I274" s="136">
        <v>4120.43</v>
      </c>
      <c r="J274" s="137">
        <f t="shared" si="16"/>
        <v>5150.54</v>
      </c>
      <c r="K274" s="138"/>
      <c r="L274" s="138"/>
      <c r="M274" s="138"/>
      <c r="N274" s="138"/>
      <c r="O274" s="138"/>
      <c r="P274" s="138"/>
      <c r="Q274" s="138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x14ac:dyDescent="0.2">
      <c r="A275" s="107" t="s">
        <v>397</v>
      </c>
      <c r="B275" s="48" t="s">
        <v>35</v>
      </c>
      <c r="C275" s="83" t="s">
        <v>187</v>
      </c>
      <c r="D275" s="48" t="s">
        <v>190</v>
      </c>
      <c r="E275" s="143">
        <v>1</v>
      </c>
      <c r="F275" s="87" t="s">
        <v>660</v>
      </c>
      <c r="G275" s="136">
        <v>0</v>
      </c>
      <c r="H275" s="136">
        <v>1030.1099999999999</v>
      </c>
      <c r="I275" s="136">
        <v>4120.43</v>
      </c>
      <c r="J275" s="137">
        <f t="shared" si="16"/>
        <v>5150.54</v>
      </c>
      <c r="K275" s="138"/>
      <c r="L275" s="138"/>
      <c r="M275" s="138"/>
      <c r="N275" s="138"/>
      <c r="O275" s="138"/>
      <c r="P275" s="138"/>
      <c r="Q275" s="138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x14ac:dyDescent="0.2">
      <c r="A276" s="62" t="s">
        <v>192</v>
      </c>
      <c r="B276" s="48" t="s">
        <v>35</v>
      </c>
      <c r="C276" s="52" t="s">
        <v>192</v>
      </c>
      <c r="D276" s="48" t="s">
        <v>192</v>
      </c>
      <c r="E276" s="143">
        <v>1</v>
      </c>
      <c r="F276" s="64" t="s">
        <v>192</v>
      </c>
      <c r="G276" s="136">
        <v>0</v>
      </c>
      <c r="H276" s="136">
        <v>0</v>
      </c>
      <c r="I276" s="136">
        <v>0</v>
      </c>
      <c r="J276" s="137">
        <v>0</v>
      </c>
      <c r="K276" s="138"/>
      <c r="L276" s="138"/>
      <c r="M276" s="138"/>
      <c r="N276" s="138"/>
      <c r="O276" s="138"/>
      <c r="P276" s="138"/>
      <c r="Q276" s="138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x14ac:dyDescent="0.2">
      <c r="A277" s="126" t="s">
        <v>404</v>
      </c>
      <c r="B277" s="48" t="s">
        <v>35</v>
      </c>
      <c r="C277" s="83" t="s">
        <v>387</v>
      </c>
      <c r="D277" s="48" t="s">
        <v>190</v>
      </c>
      <c r="E277" s="143">
        <v>1</v>
      </c>
      <c r="F277" s="111" t="s">
        <v>363</v>
      </c>
      <c r="G277" s="136">
        <v>0</v>
      </c>
      <c r="H277" s="136">
        <v>1030.1099999999999</v>
      </c>
      <c r="I277" s="136">
        <v>4120.43</v>
      </c>
      <c r="J277" s="137">
        <f t="shared" si="16"/>
        <v>5150.54</v>
      </c>
      <c r="K277" s="138"/>
      <c r="L277" s="138"/>
      <c r="M277" s="138"/>
      <c r="N277" s="138"/>
      <c r="O277" s="138"/>
      <c r="P277" s="138"/>
      <c r="Q277" s="138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x14ac:dyDescent="0.2">
      <c r="A278" s="61" t="s">
        <v>397</v>
      </c>
      <c r="B278" s="48" t="s">
        <v>37</v>
      </c>
      <c r="C278" s="48" t="s">
        <v>295</v>
      </c>
      <c r="D278" s="48" t="s">
        <v>190</v>
      </c>
      <c r="E278" s="143">
        <v>1</v>
      </c>
      <c r="F278" s="63" t="s">
        <v>406</v>
      </c>
      <c r="G278" s="136">
        <v>0</v>
      </c>
      <c r="H278" s="136">
        <v>847.83</v>
      </c>
      <c r="I278" s="136">
        <v>3391.31</v>
      </c>
      <c r="J278" s="137">
        <f t="shared" si="16"/>
        <v>4239.1400000000003</v>
      </c>
      <c r="K278" s="138"/>
      <c r="L278" s="138"/>
      <c r="M278" s="138"/>
      <c r="N278" s="138"/>
      <c r="O278" s="138"/>
      <c r="P278" s="138"/>
      <c r="Q278" s="138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x14ac:dyDescent="0.2">
      <c r="A279" s="126" t="s">
        <v>397</v>
      </c>
      <c r="B279" s="48" t="s">
        <v>37</v>
      </c>
      <c r="C279" s="67" t="s">
        <v>188</v>
      </c>
      <c r="D279" s="48" t="s">
        <v>190</v>
      </c>
      <c r="E279" s="143">
        <v>1</v>
      </c>
      <c r="F279" s="87" t="s">
        <v>571</v>
      </c>
      <c r="G279" s="136">
        <v>0</v>
      </c>
      <c r="H279" s="136">
        <v>847.83</v>
      </c>
      <c r="I279" s="136">
        <v>3391.31</v>
      </c>
      <c r="J279" s="137">
        <f t="shared" si="16"/>
        <v>4239.1400000000003</v>
      </c>
      <c r="K279" s="138"/>
      <c r="L279" s="138"/>
      <c r="M279" s="138"/>
      <c r="N279" s="138"/>
      <c r="O279" s="138"/>
      <c r="P279" s="138"/>
      <c r="Q279" s="138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x14ac:dyDescent="0.2">
      <c r="A280" s="61" t="s">
        <v>424</v>
      </c>
      <c r="B280" s="48" t="s">
        <v>37</v>
      </c>
      <c r="C280" s="48" t="s">
        <v>385</v>
      </c>
      <c r="D280" s="48" t="s">
        <v>190</v>
      </c>
      <c r="E280" s="143">
        <v>1</v>
      </c>
      <c r="F280" s="63" t="s">
        <v>408</v>
      </c>
      <c r="G280" s="136">
        <v>0</v>
      </c>
      <c r="H280" s="136">
        <v>847.83</v>
      </c>
      <c r="I280" s="136">
        <v>3391.31</v>
      </c>
      <c r="J280" s="137">
        <f t="shared" si="16"/>
        <v>4239.1400000000003</v>
      </c>
      <c r="K280" s="138"/>
      <c r="L280" s="138"/>
      <c r="M280" s="138"/>
      <c r="N280" s="138"/>
      <c r="O280" s="138"/>
      <c r="P280" s="138"/>
      <c r="Q280" s="138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x14ac:dyDescent="0.2">
      <c r="A281" s="61" t="s">
        <v>425</v>
      </c>
      <c r="B281" s="48" t="s">
        <v>37</v>
      </c>
      <c r="C281" s="48" t="s">
        <v>388</v>
      </c>
      <c r="D281" s="48" t="s">
        <v>190</v>
      </c>
      <c r="E281" s="143">
        <v>1</v>
      </c>
      <c r="F281" s="63" t="s">
        <v>409</v>
      </c>
      <c r="G281" s="136">
        <v>0</v>
      </c>
      <c r="H281" s="136">
        <v>847.83</v>
      </c>
      <c r="I281" s="136">
        <v>3391.31</v>
      </c>
      <c r="J281" s="137">
        <f t="shared" si="16"/>
        <v>4239.1400000000003</v>
      </c>
      <c r="K281" s="138"/>
      <c r="L281" s="138"/>
      <c r="M281" s="138"/>
      <c r="N281" s="138"/>
      <c r="O281" s="138"/>
      <c r="P281" s="138"/>
      <c r="Q281" s="138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x14ac:dyDescent="0.2">
      <c r="A282" s="61" t="s">
        <v>426</v>
      </c>
      <c r="B282" s="48" t="s">
        <v>37</v>
      </c>
      <c r="C282" s="48" t="s">
        <v>185</v>
      </c>
      <c r="D282" s="48" t="s">
        <v>189</v>
      </c>
      <c r="E282" s="143">
        <v>1</v>
      </c>
      <c r="F282" s="63" t="s">
        <v>410</v>
      </c>
      <c r="G282" s="136">
        <v>0</v>
      </c>
      <c r="H282" s="136">
        <v>0</v>
      </c>
      <c r="I282" s="136">
        <v>3391.31</v>
      </c>
      <c r="J282" s="137">
        <f t="shared" si="16"/>
        <v>3391.31</v>
      </c>
      <c r="K282" s="138"/>
      <c r="L282" s="138"/>
      <c r="M282" s="138"/>
      <c r="N282" s="138"/>
      <c r="O282" s="138"/>
      <c r="P282" s="138"/>
      <c r="Q282" s="138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x14ac:dyDescent="0.2">
      <c r="A283" s="61" t="s">
        <v>427</v>
      </c>
      <c r="B283" s="48" t="s">
        <v>37</v>
      </c>
      <c r="C283" s="48" t="s">
        <v>295</v>
      </c>
      <c r="D283" s="48" t="s">
        <v>190</v>
      </c>
      <c r="E283" s="143">
        <v>1</v>
      </c>
      <c r="F283" s="63" t="s">
        <v>411</v>
      </c>
      <c r="G283" s="136">
        <v>0</v>
      </c>
      <c r="H283" s="136">
        <v>847.83</v>
      </c>
      <c r="I283" s="136">
        <v>3391.31</v>
      </c>
      <c r="J283" s="137">
        <f t="shared" si="16"/>
        <v>4239.1400000000003</v>
      </c>
      <c r="K283" s="138"/>
      <c r="L283" s="138"/>
      <c r="M283" s="138"/>
      <c r="N283" s="138"/>
      <c r="O283" s="138"/>
      <c r="P283" s="138"/>
      <c r="Q283" s="13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x14ac:dyDescent="0.2">
      <c r="A284" s="61" t="s">
        <v>397</v>
      </c>
      <c r="B284" s="48" t="s">
        <v>37</v>
      </c>
      <c r="C284" s="83" t="s">
        <v>191</v>
      </c>
      <c r="D284" s="48" t="s">
        <v>190</v>
      </c>
      <c r="E284" s="143">
        <v>1</v>
      </c>
      <c r="F284" s="86" t="s">
        <v>534</v>
      </c>
      <c r="G284" s="136">
        <v>0</v>
      </c>
      <c r="H284" s="136">
        <v>847.83</v>
      </c>
      <c r="I284" s="136">
        <v>3391.31</v>
      </c>
      <c r="J284" s="137">
        <f t="shared" si="16"/>
        <v>4239.1400000000003</v>
      </c>
      <c r="K284" s="138"/>
      <c r="L284" s="138"/>
      <c r="M284" s="138"/>
      <c r="N284" s="138"/>
      <c r="O284" s="138"/>
      <c r="P284" s="138"/>
      <c r="Q284" s="13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x14ac:dyDescent="0.2">
      <c r="A285" s="62" t="s">
        <v>192</v>
      </c>
      <c r="B285" s="48" t="s">
        <v>37</v>
      </c>
      <c r="C285" s="52" t="s">
        <v>192</v>
      </c>
      <c r="D285" s="48" t="s">
        <v>192</v>
      </c>
      <c r="E285" s="143">
        <v>1</v>
      </c>
      <c r="F285" s="64" t="s">
        <v>192</v>
      </c>
      <c r="G285" s="136">
        <v>0</v>
      </c>
      <c r="H285" s="136">
        <v>0</v>
      </c>
      <c r="I285" s="136">
        <v>0</v>
      </c>
      <c r="J285" s="137">
        <v>0</v>
      </c>
      <c r="K285" s="138"/>
      <c r="L285" s="138"/>
      <c r="M285" s="138"/>
      <c r="N285" s="138"/>
      <c r="O285" s="138"/>
      <c r="P285" s="138"/>
      <c r="Q285" s="138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x14ac:dyDescent="0.2">
      <c r="A286" s="61" t="s">
        <v>430</v>
      </c>
      <c r="B286" s="48" t="s">
        <v>37</v>
      </c>
      <c r="C286" s="48" t="s">
        <v>186</v>
      </c>
      <c r="D286" s="48" t="s">
        <v>190</v>
      </c>
      <c r="E286" s="143">
        <v>1</v>
      </c>
      <c r="F286" s="63" t="s">
        <v>414</v>
      </c>
      <c r="G286" s="136">
        <v>0</v>
      </c>
      <c r="H286" s="136">
        <v>847.83</v>
      </c>
      <c r="I286" s="136">
        <v>3391.31</v>
      </c>
      <c r="J286" s="137">
        <f t="shared" si="16"/>
        <v>4239.1400000000003</v>
      </c>
      <c r="K286" s="138"/>
      <c r="L286" s="138"/>
      <c r="M286" s="138"/>
      <c r="N286" s="138"/>
      <c r="O286" s="138"/>
      <c r="P286" s="138"/>
      <c r="Q286" s="138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x14ac:dyDescent="0.2">
      <c r="A287" s="61" t="s">
        <v>397</v>
      </c>
      <c r="B287" s="48" t="s">
        <v>37</v>
      </c>
      <c r="C287" s="83" t="s">
        <v>188</v>
      </c>
      <c r="D287" s="48" t="s">
        <v>190</v>
      </c>
      <c r="E287" s="143">
        <v>1</v>
      </c>
      <c r="F287" s="86" t="s">
        <v>449</v>
      </c>
      <c r="G287" s="136">
        <v>0</v>
      </c>
      <c r="H287" s="136">
        <v>847.83</v>
      </c>
      <c r="I287" s="136">
        <v>3391.31</v>
      </c>
      <c r="J287" s="137">
        <f t="shared" si="16"/>
        <v>4239.1400000000003</v>
      </c>
      <c r="K287" s="138"/>
      <c r="L287" s="138"/>
      <c r="M287" s="138"/>
      <c r="N287" s="138"/>
      <c r="O287" s="138"/>
      <c r="P287" s="138"/>
      <c r="Q287" s="138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x14ac:dyDescent="0.2">
      <c r="A288" s="61" t="s">
        <v>432</v>
      </c>
      <c r="B288" s="48" t="s">
        <v>37</v>
      </c>
      <c r="C288" s="48" t="s">
        <v>187</v>
      </c>
      <c r="D288" s="48" t="s">
        <v>190</v>
      </c>
      <c r="E288" s="143">
        <v>1</v>
      </c>
      <c r="F288" s="63" t="s">
        <v>416</v>
      </c>
      <c r="G288" s="136">
        <v>0</v>
      </c>
      <c r="H288" s="136">
        <v>847.83</v>
      </c>
      <c r="I288" s="136">
        <v>3391.31</v>
      </c>
      <c r="J288" s="137">
        <f t="shared" si="16"/>
        <v>4239.1400000000003</v>
      </c>
      <c r="K288" s="138"/>
      <c r="L288" s="138"/>
      <c r="M288" s="138"/>
      <c r="N288" s="138"/>
      <c r="O288" s="138"/>
      <c r="P288" s="138"/>
      <c r="Q288" s="138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x14ac:dyDescent="0.2">
      <c r="A289" s="126" t="s">
        <v>549</v>
      </c>
      <c r="B289" s="48" t="s">
        <v>37</v>
      </c>
      <c r="C289" s="83" t="s">
        <v>188</v>
      </c>
      <c r="D289" s="48" t="s">
        <v>190</v>
      </c>
      <c r="E289" s="143">
        <v>1</v>
      </c>
      <c r="F289" s="202" t="s">
        <v>670</v>
      </c>
      <c r="G289" s="136">
        <v>0</v>
      </c>
      <c r="H289" s="136">
        <v>847.83</v>
      </c>
      <c r="I289" s="136">
        <v>3391.31</v>
      </c>
      <c r="J289" s="137">
        <f t="shared" si="16"/>
        <v>4239.1400000000003</v>
      </c>
      <c r="K289" s="138"/>
      <c r="L289" s="138"/>
      <c r="M289" s="138"/>
      <c r="N289" s="138"/>
      <c r="O289" s="138"/>
      <c r="P289" s="138"/>
      <c r="Q289" s="138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x14ac:dyDescent="0.2">
      <c r="A290" s="61" t="s">
        <v>434</v>
      </c>
      <c r="B290" s="48" t="s">
        <v>37</v>
      </c>
      <c r="C290" s="48" t="s">
        <v>188</v>
      </c>
      <c r="D290" s="48" t="s">
        <v>190</v>
      </c>
      <c r="E290" s="143">
        <v>1</v>
      </c>
      <c r="F290" s="63" t="s">
        <v>418</v>
      </c>
      <c r="G290" s="136">
        <v>0</v>
      </c>
      <c r="H290" s="136">
        <v>847.83</v>
      </c>
      <c r="I290" s="136">
        <v>3391.31</v>
      </c>
      <c r="J290" s="137">
        <f t="shared" si="16"/>
        <v>4239.1400000000003</v>
      </c>
      <c r="K290" s="138"/>
      <c r="L290" s="138"/>
      <c r="M290" s="138"/>
      <c r="N290" s="138"/>
      <c r="O290" s="138"/>
      <c r="P290" s="138"/>
      <c r="Q290" s="138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x14ac:dyDescent="0.2">
      <c r="A291" s="61" t="s">
        <v>397</v>
      </c>
      <c r="B291" s="48" t="s">
        <v>37</v>
      </c>
      <c r="C291" s="48" t="s">
        <v>187</v>
      </c>
      <c r="D291" s="48" t="s">
        <v>190</v>
      </c>
      <c r="E291" s="143">
        <v>1</v>
      </c>
      <c r="F291" s="63" t="s">
        <v>419</v>
      </c>
      <c r="G291" s="136">
        <v>0</v>
      </c>
      <c r="H291" s="136">
        <v>847.83</v>
      </c>
      <c r="I291" s="136">
        <v>3391.31</v>
      </c>
      <c r="J291" s="137">
        <f t="shared" si="16"/>
        <v>4239.1400000000003</v>
      </c>
      <c r="K291" s="138"/>
      <c r="L291" s="138"/>
      <c r="M291" s="138"/>
      <c r="N291" s="138"/>
      <c r="O291" s="138"/>
      <c r="P291" s="138"/>
      <c r="Q291" s="138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x14ac:dyDescent="0.2">
      <c r="A292" s="61" t="s">
        <v>435</v>
      </c>
      <c r="B292" s="48" t="s">
        <v>37</v>
      </c>
      <c r="C292" s="48" t="s">
        <v>185</v>
      </c>
      <c r="D292" s="48" t="s">
        <v>190</v>
      </c>
      <c r="E292" s="143">
        <v>1</v>
      </c>
      <c r="F292" s="63" t="s">
        <v>420</v>
      </c>
      <c r="G292" s="136">
        <v>0</v>
      </c>
      <c r="H292" s="136">
        <v>847.83</v>
      </c>
      <c r="I292" s="136">
        <v>3391.31</v>
      </c>
      <c r="J292" s="137">
        <f t="shared" si="16"/>
        <v>4239.1400000000003</v>
      </c>
      <c r="K292" s="138"/>
      <c r="L292" s="138"/>
      <c r="M292" s="138"/>
      <c r="N292" s="138"/>
      <c r="O292" s="138"/>
      <c r="P292" s="138"/>
      <c r="Q292" s="138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x14ac:dyDescent="0.2">
      <c r="A293" s="61" t="s">
        <v>436</v>
      </c>
      <c r="B293" s="48" t="s">
        <v>37</v>
      </c>
      <c r="C293" s="48" t="s">
        <v>257</v>
      </c>
      <c r="D293" s="48" t="s">
        <v>190</v>
      </c>
      <c r="E293" s="143">
        <v>1</v>
      </c>
      <c r="F293" s="63" t="s">
        <v>421</v>
      </c>
      <c r="G293" s="136">
        <v>0</v>
      </c>
      <c r="H293" s="136">
        <v>847.83</v>
      </c>
      <c r="I293" s="136">
        <v>3391.31</v>
      </c>
      <c r="J293" s="137">
        <f t="shared" si="16"/>
        <v>4239.1400000000003</v>
      </c>
      <c r="K293" s="138"/>
      <c r="L293" s="138"/>
      <c r="M293" s="138"/>
      <c r="N293" s="138"/>
      <c r="O293" s="138"/>
      <c r="P293" s="138"/>
      <c r="Q293" s="138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x14ac:dyDescent="0.2">
      <c r="A294" s="61" t="s">
        <v>437</v>
      </c>
      <c r="B294" s="48" t="s">
        <v>37</v>
      </c>
      <c r="C294" s="48" t="s">
        <v>213</v>
      </c>
      <c r="D294" s="48" t="s">
        <v>190</v>
      </c>
      <c r="E294" s="143">
        <v>1</v>
      </c>
      <c r="F294" s="63" t="s">
        <v>422</v>
      </c>
      <c r="G294" s="136">
        <v>0</v>
      </c>
      <c r="H294" s="136">
        <v>847.83</v>
      </c>
      <c r="I294" s="136">
        <v>3391.31</v>
      </c>
      <c r="J294" s="137">
        <f t="shared" si="16"/>
        <v>4239.1400000000003</v>
      </c>
      <c r="K294" s="138"/>
      <c r="L294" s="138"/>
      <c r="M294" s="138"/>
      <c r="N294" s="138"/>
      <c r="O294" s="138"/>
      <c r="P294" s="138"/>
      <c r="Q294" s="138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x14ac:dyDescent="0.2">
      <c r="A295" s="126" t="s">
        <v>397</v>
      </c>
      <c r="B295" s="48" t="s">
        <v>37</v>
      </c>
      <c r="C295" s="83" t="s">
        <v>191</v>
      </c>
      <c r="D295" s="48" t="s">
        <v>192</v>
      </c>
      <c r="E295" s="143">
        <v>1</v>
      </c>
      <c r="F295" s="202" t="s">
        <v>716</v>
      </c>
      <c r="G295" s="136">
        <v>0</v>
      </c>
      <c r="H295" s="136">
        <v>847.83</v>
      </c>
      <c r="I295" s="136">
        <v>3391.31</v>
      </c>
      <c r="J295" s="137">
        <f t="shared" si="16"/>
        <v>4239.1400000000003</v>
      </c>
      <c r="K295" s="138"/>
      <c r="L295" s="138"/>
      <c r="M295" s="138"/>
      <c r="N295" s="138"/>
      <c r="O295" s="138"/>
      <c r="P295" s="138"/>
      <c r="Q295" s="138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x14ac:dyDescent="0.2">
      <c r="A296" s="126" t="s">
        <v>192</v>
      </c>
      <c r="B296" s="48" t="s">
        <v>39</v>
      </c>
      <c r="C296" s="67" t="s">
        <v>192</v>
      </c>
      <c r="D296" s="67" t="s">
        <v>192</v>
      </c>
      <c r="E296" s="144">
        <v>1</v>
      </c>
      <c r="F296" s="102" t="s">
        <v>192</v>
      </c>
      <c r="G296" s="136">
        <v>0</v>
      </c>
      <c r="H296" s="136">
        <v>0</v>
      </c>
      <c r="I296" s="136">
        <v>0</v>
      </c>
      <c r="J296" s="137">
        <f t="shared" si="16"/>
        <v>0</v>
      </c>
      <c r="K296" s="138"/>
      <c r="L296" s="138"/>
      <c r="M296" s="138"/>
      <c r="N296" s="138"/>
      <c r="O296" s="138"/>
      <c r="P296" s="138"/>
      <c r="Q296" s="138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x14ac:dyDescent="0.2">
      <c r="A297" s="61" t="s">
        <v>453</v>
      </c>
      <c r="B297" s="48" t="s">
        <v>39</v>
      </c>
      <c r="C297" s="67" t="s">
        <v>345</v>
      </c>
      <c r="D297" s="48" t="s">
        <v>190</v>
      </c>
      <c r="E297" s="143">
        <v>1</v>
      </c>
      <c r="F297" s="63" t="s">
        <v>439</v>
      </c>
      <c r="G297" s="136">
        <v>0</v>
      </c>
      <c r="H297" s="136">
        <v>551.09</v>
      </c>
      <c r="I297" s="136">
        <v>2204.36</v>
      </c>
      <c r="J297" s="137">
        <f t="shared" si="16"/>
        <v>2755.4500000000003</v>
      </c>
      <c r="K297" s="138"/>
      <c r="L297" s="138"/>
      <c r="M297" s="138"/>
      <c r="N297" s="138"/>
      <c r="O297" s="138"/>
      <c r="P297" s="138"/>
      <c r="Q297" s="138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s="106" customFormat="1" x14ac:dyDescent="0.2">
      <c r="A298" s="110" t="s">
        <v>397</v>
      </c>
      <c r="B298" s="67" t="s">
        <v>39</v>
      </c>
      <c r="C298" s="112" t="s">
        <v>188</v>
      </c>
      <c r="D298" s="67" t="s">
        <v>190</v>
      </c>
      <c r="E298" s="144">
        <v>1</v>
      </c>
      <c r="F298" s="113" t="s">
        <v>543</v>
      </c>
      <c r="G298" s="140">
        <v>0</v>
      </c>
      <c r="H298" s="140">
        <v>551.09</v>
      </c>
      <c r="I298" s="140">
        <v>2204.36</v>
      </c>
      <c r="J298" s="141">
        <f t="shared" si="16"/>
        <v>2755.4500000000003</v>
      </c>
      <c r="K298" s="142"/>
      <c r="L298" s="142"/>
      <c r="M298" s="142"/>
      <c r="N298" s="142"/>
      <c r="O298" s="142"/>
      <c r="P298" s="142"/>
      <c r="Q298" s="142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</row>
    <row r="299" spans="1:30" x14ac:dyDescent="0.2">
      <c r="A299" s="126" t="s">
        <v>549</v>
      </c>
      <c r="B299" s="48" t="s">
        <v>39</v>
      </c>
      <c r="C299" s="101" t="s">
        <v>188</v>
      </c>
      <c r="D299" s="48" t="s">
        <v>190</v>
      </c>
      <c r="E299" s="143">
        <v>1</v>
      </c>
      <c r="F299" s="202" t="s">
        <v>465</v>
      </c>
      <c r="G299" s="136">
        <v>0</v>
      </c>
      <c r="H299" s="140">
        <v>551.09</v>
      </c>
      <c r="I299" s="140">
        <v>2204.36</v>
      </c>
      <c r="J299" s="137">
        <f t="shared" si="16"/>
        <v>2755.4500000000003</v>
      </c>
      <c r="K299" s="138"/>
      <c r="L299" s="138"/>
      <c r="M299" s="138"/>
      <c r="N299" s="138"/>
      <c r="O299" s="138"/>
      <c r="P299" s="138"/>
      <c r="Q299" s="13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61" t="s">
        <v>453</v>
      </c>
      <c r="B300" s="48" t="s">
        <v>39</v>
      </c>
      <c r="C300" s="67" t="s">
        <v>345</v>
      </c>
      <c r="D300" s="48" t="s">
        <v>190</v>
      </c>
      <c r="E300" s="143">
        <v>1</v>
      </c>
      <c r="F300" s="63" t="s">
        <v>441</v>
      </c>
      <c r="G300" s="136">
        <v>0</v>
      </c>
      <c r="H300" s="136">
        <v>551.09</v>
      </c>
      <c r="I300" s="136">
        <v>2204.36</v>
      </c>
      <c r="J300" s="137">
        <f t="shared" si="16"/>
        <v>2755.4500000000003</v>
      </c>
      <c r="K300" s="138"/>
      <c r="L300" s="138"/>
      <c r="M300" s="138"/>
      <c r="N300" s="138"/>
      <c r="O300" s="138"/>
      <c r="P300" s="138"/>
      <c r="Q300" s="13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61" t="s">
        <v>453</v>
      </c>
      <c r="B301" s="48" t="s">
        <v>39</v>
      </c>
      <c r="C301" s="101" t="s">
        <v>191</v>
      </c>
      <c r="D301" s="48" t="s">
        <v>190</v>
      </c>
      <c r="E301" s="143">
        <v>1</v>
      </c>
      <c r="F301" s="87" t="s">
        <v>559</v>
      </c>
      <c r="G301" s="136">
        <v>0</v>
      </c>
      <c r="H301" s="136">
        <v>551.09</v>
      </c>
      <c r="I301" s="136">
        <v>2204.36</v>
      </c>
      <c r="J301" s="137">
        <f t="shared" si="16"/>
        <v>2755.4500000000003</v>
      </c>
      <c r="K301" s="138"/>
      <c r="L301" s="138"/>
      <c r="M301" s="138"/>
      <c r="N301" s="138"/>
      <c r="O301" s="138"/>
      <c r="P301" s="138"/>
      <c r="Q301" s="13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61" t="s">
        <v>453</v>
      </c>
      <c r="B302" s="48" t="s">
        <v>39</v>
      </c>
      <c r="C302" s="67" t="s">
        <v>472</v>
      </c>
      <c r="D302" s="48" t="s">
        <v>190</v>
      </c>
      <c r="E302" s="143">
        <v>1</v>
      </c>
      <c r="F302" s="63" t="s">
        <v>463</v>
      </c>
      <c r="G302" s="136">
        <v>0</v>
      </c>
      <c r="H302" s="136">
        <v>551.09</v>
      </c>
      <c r="I302" s="136">
        <v>2204.36</v>
      </c>
      <c r="J302" s="137">
        <f t="shared" si="16"/>
        <v>2755.4500000000003</v>
      </c>
      <c r="K302" s="138"/>
      <c r="L302" s="138"/>
      <c r="M302" s="138"/>
      <c r="N302" s="138"/>
      <c r="O302" s="138"/>
      <c r="P302" s="138"/>
      <c r="Q302" s="13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61" t="s">
        <v>453</v>
      </c>
      <c r="B303" s="48" t="s">
        <v>39</v>
      </c>
      <c r="C303" s="83" t="s">
        <v>185</v>
      </c>
      <c r="D303" s="48" t="s">
        <v>190</v>
      </c>
      <c r="E303" s="143">
        <v>1</v>
      </c>
      <c r="F303" s="204" t="s">
        <v>699</v>
      </c>
      <c r="G303" s="136">
        <v>0</v>
      </c>
      <c r="H303" s="136">
        <v>551.09</v>
      </c>
      <c r="I303" s="136">
        <v>2204.36</v>
      </c>
      <c r="J303" s="137">
        <f t="shared" si="16"/>
        <v>2755.4500000000003</v>
      </c>
      <c r="K303" s="138"/>
      <c r="L303" s="138"/>
      <c r="M303" s="138"/>
      <c r="N303" s="138"/>
      <c r="O303" s="138"/>
      <c r="P303" s="138"/>
      <c r="Q303" s="13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61" t="s">
        <v>457</v>
      </c>
      <c r="B304" s="48" t="s">
        <v>39</v>
      </c>
      <c r="C304" s="67" t="s">
        <v>188</v>
      </c>
      <c r="D304" s="48" t="s">
        <v>190</v>
      </c>
      <c r="E304" s="143">
        <v>1</v>
      </c>
      <c r="F304" s="63" t="s">
        <v>446</v>
      </c>
      <c r="G304" s="136">
        <v>0</v>
      </c>
      <c r="H304" s="136">
        <v>551.09</v>
      </c>
      <c r="I304" s="136">
        <v>2204.36</v>
      </c>
      <c r="J304" s="137">
        <f t="shared" si="16"/>
        <v>2755.4500000000003</v>
      </c>
      <c r="K304" s="138"/>
      <c r="L304" s="138"/>
      <c r="M304" s="138"/>
      <c r="N304" s="138"/>
      <c r="O304" s="138"/>
      <c r="P304" s="138"/>
      <c r="Q304" s="13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126" t="s">
        <v>397</v>
      </c>
      <c r="B305" s="48" t="s">
        <v>39</v>
      </c>
      <c r="C305" s="101" t="s">
        <v>187</v>
      </c>
      <c r="D305" s="48" t="s">
        <v>190</v>
      </c>
      <c r="E305" s="143">
        <v>1</v>
      </c>
      <c r="F305" s="202" t="s">
        <v>675</v>
      </c>
      <c r="G305" s="136">
        <v>0</v>
      </c>
      <c r="H305" s="136">
        <v>551.09</v>
      </c>
      <c r="I305" s="136">
        <v>2204.36</v>
      </c>
      <c r="J305" s="137">
        <f t="shared" ref="J305:J328" si="18">SUM(G305:I305)</f>
        <v>2755.4500000000003</v>
      </c>
      <c r="K305" s="138"/>
      <c r="L305" s="138"/>
      <c r="M305" s="138"/>
      <c r="N305" s="138"/>
      <c r="O305" s="138"/>
      <c r="P305" s="138"/>
      <c r="Q305" s="13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126" t="s">
        <v>397</v>
      </c>
      <c r="B306" s="48" t="s">
        <v>39</v>
      </c>
      <c r="C306" s="67" t="s">
        <v>188</v>
      </c>
      <c r="D306" s="48" t="s">
        <v>190</v>
      </c>
      <c r="E306" s="143">
        <v>1</v>
      </c>
      <c r="F306" s="63" t="s">
        <v>464</v>
      </c>
      <c r="G306" s="136">
        <v>0</v>
      </c>
      <c r="H306" s="136">
        <v>551.09</v>
      </c>
      <c r="I306" s="136">
        <v>2204.36</v>
      </c>
      <c r="J306" s="137">
        <f t="shared" si="18"/>
        <v>2755.4500000000003</v>
      </c>
      <c r="K306" s="138"/>
      <c r="L306" s="138"/>
      <c r="M306" s="138"/>
      <c r="N306" s="138"/>
      <c r="O306" s="138"/>
      <c r="P306" s="138"/>
      <c r="Q306" s="13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126" t="s">
        <v>192</v>
      </c>
      <c r="B307" s="48" t="s">
        <v>39</v>
      </c>
      <c r="C307" s="101" t="s">
        <v>192</v>
      </c>
      <c r="D307" s="48" t="s">
        <v>192</v>
      </c>
      <c r="E307" s="143">
        <v>1</v>
      </c>
      <c r="F307" s="87" t="s">
        <v>192</v>
      </c>
      <c r="G307" s="136">
        <v>0</v>
      </c>
      <c r="H307" s="136">
        <v>0</v>
      </c>
      <c r="I307" s="136">
        <v>0</v>
      </c>
      <c r="J307" s="137">
        <f t="shared" si="18"/>
        <v>0</v>
      </c>
      <c r="K307" s="138"/>
      <c r="L307" s="138"/>
      <c r="M307" s="138"/>
      <c r="N307" s="138"/>
      <c r="O307" s="138"/>
      <c r="P307" s="138"/>
      <c r="Q307" s="13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62" t="s">
        <v>192</v>
      </c>
      <c r="B308" s="48" t="s">
        <v>39</v>
      </c>
      <c r="C308" s="68" t="s">
        <v>192</v>
      </c>
      <c r="D308" s="48" t="s">
        <v>192</v>
      </c>
      <c r="E308" s="143">
        <v>1</v>
      </c>
      <c r="F308" s="172" t="s">
        <v>192</v>
      </c>
      <c r="G308" s="136">
        <v>0</v>
      </c>
      <c r="H308" s="136">
        <v>0</v>
      </c>
      <c r="I308" s="136">
        <v>0</v>
      </c>
      <c r="J308" s="137">
        <f t="shared" si="18"/>
        <v>0</v>
      </c>
      <c r="K308" s="138"/>
      <c r="L308" s="138"/>
      <c r="M308" s="138"/>
      <c r="N308" s="138"/>
      <c r="O308" s="138"/>
      <c r="P308" s="138"/>
      <c r="Q308" s="13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61" t="s">
        <v>454</v>
      </c>
      <c r="B309" s="48" t="s">
        <v>39</v>
      </c>
      <c r="C309" s="67" t="s">
        <v>295</v>
      </c>
      <c r="D309" s="48" t="s">
        <v>190</v>
      </c>
      <c r="E309" s="143">
        <v>1</v>
      </c>
      <c r="F309" s="63" t="s">
        <v>450</v>
      </c>
      <c r="G309" s="136">
        <v>0</v>
      </c>
      <c r="H309" s="136">
        <v>551.09</v>
      </c>
      <c r="I309" s="136">
        <v>2204.36</v>
      </c>
      <c r="J309" s="137">
        <f t="shared" si="18"/>
        <v>2755.4500000000003</v>
      </c>
      <c r="K309" s="138"/>
      <c r="L309" s="138"/>
      <c r="M309" s="138"/>
      <c r="N309" s="138"/>
      <c r="O309" s="138"/>
      <c r="P309" s="138"/>
      <c r="Q309" s="13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61" t="s">
        <v>460</v>
      </c>
      <c r="B310" s="48" t="s">
        <v>39</v>
      </c>
      <c r="C310" s="67" t="s">
        <v>186</v>
      </c>
      <c r="D310" s="48" t="s">
        <v>190</v>
      </c>
      <c r="E310" s="143">
        <v>1</v>
      </c>
      <c r="F310" s="63" t="s">
        <v>451</v>
      </c>
      <c r="G310" s="136">
        <v>0</v>
      </c>
      <c r="H310" s="136">
        <v>551.09</v>
      </c>
      <c r="I310" s="136">
        <v>2204.36</v>
      </c>
      <c r="J310" s="137">
        <f t="shared" si="18"/>
        <v>2755.4500000000003</v>
      </c>
      <c r="K310" s="138"/>
      <c r="L310" s="138"/>
      <c r="M310" s="138"/>
      <c r="N310" s="138"/>
      <c r="O310" s="138"/>
      <c r="P310" s="138"/>
      <c r="Q310" s="13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126" t="s">
        <v>397</v>
      </c>
      <c r="B311" s="48" t="s">
        <v>39</v>
      </c>
      <c r="C311" s="101" t="s">
        <v>191</v>
      </c>
      <c r="D311" s="48" t="s">
        <v>190</v>
      </c>
      <c r="E311" s="143">
        <v>1</v>
      </c>
      <c r="F311" s="63" t="s">
        <v>461</v>
      </c>
      <c r="G311" s="136">
        <v>0</v>
      </c>
      <c r="H311" s="136">
        <v>551.09</v>
      </c>
      <c r="I311" s="136">
        <v>2204.36</v>
      </c>
      <c r="J311" s="137">
        <f t="shared" si="18"/>
        <v>2755.4500000000003</v>
      </c>
      <c r="K311" s="138"/>
      <c r="L311" s="138"/>
      <c r="M311" s="138"/>
      <c r="N311" s="138"/>
      <c r="O311" s="138"/>
      <c r="P311" s="138"/>
      <c r="Q311" s="13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x14ac:dyDescent="0.2">
      <c r="A312" s="61" t="s">
        <v>460</v>
      </c>
      <c r="B312" s="48" t="s">
        <v>39</v>
      </c>
      <c r="C312" s="67" t="s">
        <v>472</v>
      </c>
      <c r="D312" s="48" t="s">
        <v>190</v>
      </c>
      <c r="E312" s="143">
        <v>1</v>
      </c>
      <c r="F312" s="63" t="s">
        <v>452</v>
      </c>
      <c r="G312" s="136">
        <v>0</v>
      </c>
      <c r="H312" s="136">
        <v>551.09</v>
      </c>
      <c r="I312" s="136">
        <v>2204.36</v>
      </c>
      <c r="J312" s="137">
        <f t="shared" si="18"/>
        <v>2755.4500000000003</v>
      </c>
      <c r="K312" s="138"/>
      <c r="L312" s="138"/>
      <c r="M312" s="138"/>
      <c r="N312" s="138"/>
      <c r="O312" s="138"/>
      <c r="P312" s="138"/>
      <c r="Q312" s="138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s="106" customFormat="1" x14ac:dyDescent="0.2">
      <c r="A313" s="107" t="s">
        <v>649</v>
      </c>
      <c r="B313" s="67" t="s">
        <v>41</v>
      </c>
      <c r="C313" s="101" t="s">
        <v>188</v>
      </c>
      <c r="D313" s="67" t="s">
        <v>190</v>
      </c>
      <c r="E313" s="144">
        <v>1</v>
      </c>
      <c r="F313" s="102" t="s">
        <v>648</v>
      </c>
      <c r="G313" s="140">
        <v>0</v>
      </c>
      <c r="H313" s="140">
        <v>339.13</v>
      </c>
      <c r="I313" s="140">
        <v>1356.53</v>
      </c>
      <c r="J313" s="141">
        <f t="shared" si="18"/>
        <v>1695.6599999999999</v>
      </c>
      <c r="K313" s="142"/>
      <c r="L313" s="142"/>
      <c r="M313" s="142"/>
      <c r="N313" s="142"/>
      <c r="O313" s="142"/>
      <c r="P313" s="142"/>
      <c r="Q313" s="142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5"/>
      <c r="AD313" s="105"/>
    </row>
    <row r="314" spans="1:30" s="80" customFormat="1" x14ac:dyDescent="0.2">
      <c r="A314" s="85" t="s">
        <v>549</v>
      </c>
      <c r="B314" s="145" t="s">
        <v>41</v>
      </c>
      <c r="C314" s="84" t="s">
        <v>188</v>
      </c>
      <c r="D314" s="145" t="s">
        <v>190</v>
      </c>
      <c r="E314" s="146">
        <v>1</v>
      </c>
      <c r="F314" s="86" t="s">
        <v>550</v>
      </c>
      <c r="G314" s="147">
        <v>0</v>
      </c>
      <c r="H314" s="147">
        <v>339.13</v>
      </c>
      <c r="I314" s="147">
        <v>1356.53</v>
      </c>
      <c r="J314" s="148">
        <f t="shared" si="18"/>
        <v>1695.6599999999999</v>
      </c>
      <c r="K314" s="149"/>
      <c r="L314" s="149"/>
      <c r="M314" s="149"/>
      <c r="N314" s="149"/>
      <c r="O314" s="149"/>
      <c r="P314" s="149"/>
      <c r="Q314" s="14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</row>
    <row r="315" spans="1:30" x14ac:dyDescent="0.2">
      <c r="A315" s="62" t="s">
        <v>192</v>
      </c>
      <c r="B315" s="48" t="s">
        <v>41</v>
      </c>
      <c r="C315" s="68" t="s">
        <v>192</v>
      </c>
      <c r="D315" s="48" t="s">
        <v>192</v>
      </c>
      <c r="E315" s="143">
        <v>1</v>
      </c>
      <c r="F315" s="64" t="s">
        <v>192</v>
      </c>
      <c r="G315" s="136">
        <v>0</v>
      </c>
      <c r="H315" s="147">
        <v>0</v>
      </c>
      <c r="I315" s="147">
        <v>0</v>
      </c>
      <c r="J315" s="137">
        <f t="shared" si="18"/>
        <v>0</v>
      </c>
      <c r="K315" s="138"/>
      <c r="L315" s="138"/>
      <c r="M315" s="138"/>
      <c r="N315" s="138"/>
      <c r="O315" s="138"/>
      <c r="P315" s="138"/>
      <c r="Q315" s="13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126" t="s">
        <v>567</v>
      </c>
      <c r="B316" s="48" t="s">
        <v>41</v>
      </c>
      <c r="C316" s="101" t="s">
        <v>188</v>
      </c>
      <c r="D316" s="48" t="s">
        <v>190</v>
      </c>
      <c r="E316" s="143">
        <v>1</v>
      </c>
      <c r="F316" s="87" t="s">
        <v>566</v>
      </c>
      <c r="G316" s="136">
        <v>0</v>
      </c>
      <c r="H316" s="147">
        <v>339.13</v>
      </c>
      <c r="I316" s="147">
        <v>1356.53</v>
      </c>
      <c r="J316" s="137">
        <f t="shared" si="18"/>
        <v>1695.6599999999999</v>
      </c>
      <c r="K316" s="138"/>
      <c r="L316" s="138"/>
      <c r="M316" s="138"/>
      <c r="N316" s="138"/>
      <c r="O316" s="138"/>
      <c r="P316" s="138"/>
      <c r="Q316" s="13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62" t="s">
        <v>192</v>
      </c>
      <c r="B317" s="48" t="s">
        <v>41</v>
      </c>
      <c r="C317" s="68" t="s">
        <v>192</v>
      </c>
      <c r="D317" s="48" t="s">
        <v>192</v>
      </c>
      <c r="E317" s="143">
        <v>1</v>
      </c>
      <c r="F317" s="64" t="s">
        <v>192</v>
      </c>
      <c r="G317" s="136">
        <v>0</v>
      </c>
      <c r="H317" s="136">
        <v>0</v>
      </c>
      <c r="I317" s="136">
        <v>0</v>
      </c>
      <c r="J317" s="137">
        <f t="shared" si="18"/>
        <v>0</v>
      </c>
      <c r="K317" s="138"/>
      <c r="L317" s="138"/>
      <c r="M317" s="138"/>
      <c r="N317" s="138"/>
      <c r="O317" s="138"/>
      <c r="P317" s="138"/>
      <c r="Q317" s="13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61" t="s">
        <v>467</v>
      </c>
      <c r="B318" s="48" t="s">
        <v>41</v>
      </c>
      <c r="C318" s="67" t="s">
        <v>187</v>
      </c>
      <c r="D318" s="48" t="s">
        <v>190</v>
      </c>
      <c r="E318" s="143">
        <v>1</v>
      </c>
      <c r="F318" s="63" t="s">
        <v>462</v>
      </c>
      <c r="G318" s="136">
        <v>0</v>
      </c>
      <c r="H318" s="147">
        <v>339.13</v>
      </c>
      <c r="I318" s="147">
        <v>1356.53</v>
      </c>
      <c r="J318" s="137">
        <f t="shared" si="18"/>
        <v>1695.6599999999999</v>
      </c>
      <c r="K318" s="138"/>
      <c r="L318" s="138"/>
      <c r="M318" s="138"/>
      <c r="N318" s="138"/>
      <c r="O318" s="138"/>
      <c r="P318" s="138"/>
      <c r="Q318" s="13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62" t="s">
        <v>192</v>
      </c>
      <c r="B319" s="48" t="s">
        <v>41</v>
      </c>
      <c r="C319" s="68" t="s">
        <v>192</v>
      </c>
      <c r="D319" s="48" t="s">
        <v>192</v>
      </c>
      <c r="E319" s="143">
        <v>1</v>
      </c>
      <c r="F319" s="64" t="s">
        <v>192</v>
      </c>
      <c r="G319" s="136">
        <v>0</v>
      </c>
      <c r="H319" s="147">
        <v>0</v>
      </c>
      <c r="I319" s="147">
        <v>0</v>
      </c>
      <c r="J319" s="137">
        <f t="shared" si="18"/>
        <v>0</v>
      </c>
      <c r="K319" s="138"/>
      <c r="L319" s="138"/>
      <c r="M319" s="138"/>
      <c r="N319" s="138"/>
      <c r="O319" s="138"/>
      <c r="P319" s="138"/>
      <c r="Q319" s="13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62" t="s">
        <v>192</v>
      </c>
      <c r="B320" s="48" t="s">
        <v>41</v>
      </c>
      <c r="C320" s="68" t="s">
        <v>192</v>
      </c>
      <c r="D320" s="48" t="s">
        <v>192</v>
      </c>
      <c r="E320" s="143">
        <v>1</v>
      </c>
      <c r="F320" s="64" t="s">
        <v>192</v>
      </c>
      <c r="G320" s="136">
        <v>0</v>
      </c>
      <c r="H320" s="147">
        <v>0</v>
      </c>
      <c r="I320" s="147">
        <v>0</v>
      </c>
      <c r="J320" s="137">
        <f t="shared" si="18"/>
        <v>0</v>
      </c>
      <c r="K320" s="138"/>
      <c r="L320" s="138"/>
      <c r="M320" s="138"/>
      <c r="N320" s="138"/>
      <c r="O320" s="138"/>
      <c r="P320" s="138"/>
      <c r="Q320" s="13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62" t="s">
        <v>192</v>
      </c>
      <c r="B321" s="48" t="s">
        <v>41</v>
      </c>
      <c r="C321" s="68" t="s">
        <v>192</v>
      </c>
      <c r="D321" s="48" t="s">
        <v>192</v>
      </c>
      <c r="E321" s="143">
        <v>1</v>
      </c>
      <c r="F321" s="64" t="s">
        <v>192</v>
      </c>
      <c r="G321" s="136">
        <v>0</v>
      </c>
      <c r="H321" s="136">
        <v>0</v>
      </c>
      <c r="I321" s="136">
        <v>0</v>
      </c>
      <c r="J321" s="137">
        <f t="shared" si="18"/>
        <v>0</v>
      </c>
      <c r="K321" s="138"/>
      <c r="L321" s="138"/>
      <c r="M321" s="138"/>
      <c r="N321" s="138"/>
      <c r="O321" s="138"/>
      <c r="P321" s="138"/>
      <c r="Q321" s="13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62" t="s">
        <v>192</v>
      </c>
      <c r="B322" s="48" t="s">
        <v>41</v>
      </c>
      <c r="C322" s="68" t="s">
        <v>192</v>
      </c>
      <c r="D322" s="48" t="s">
        <v>192</v>
      </c>
      <c r="E322" s="143">
        <v>1</v>
      </c>
      <c r="F322" s="64" t="s">
        <v>192</v>
      </c>
      <c r="G322" s="136">
        <v>0</v>
      </c>
      <c r="H322" s="136">
        <v>0</v>
      </c>
      <c r="I322" s="136">
        <v>0</v>
      </c>
      <c r="J322" s="137">
        <f t="shared" si="18"/>
        <v>0</v>
      </c>
      <c r="K322" s="138"/>
      <c r="L322" s="138"/>
      <c r="M322" s="138"/>
      <c r="N322" s="138"/>
      <c r="O322" s="138"/>
      <c r="P322" s="138"/>
      <c r="Q322" s="13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x14ac:dyDescent="0.2">
      <c r="A323" s="62" t="s">
        <v>192</v>
      </c>
      <c r="B323" s="48" t="s">
        <v>41</v>
      </c>
      <c r="C323" s="68" t="s">
        <v>192</v>
      </c>
      <c r="D323" s="48" t="s">
        <v>192</v>
      </c>
      <c r="E323" s="143">
        <v>1</v>
      </c>
      <c r="F323" s="64" t="s">
        <v>192</v>
      </c>
      <c r="G323" s="136">
        <v>0</v>
      </c>
      <c r="H323" s="147">
        <v>0</v>
      </c>
      <c r="I323" s="147">
        <v>0</v>
      </c>
      <c r="J323" s="137">
        <f t="shared" si="18"/>
        <v>0</v>
      </c>
      <c r="K323" s="138"/>
      <c r="L323" s="138"/>
      <c r="M323" s="138"/>
      <c r="N323" s="138"/>
      <c r="O323" s="138"/>
      <c r="P323" s="138"/>
      <c r="Q323" s="138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s="80" customFormat="1" x14ac:dyDescent="0.2">
      <c r="A324" s="86" t="s">
        <v>533</v>
      </c>
      <c r="B324" s="145" t="s">
        <v>43</v>
      </c>
      <c r="C324" s="84" t="s">
        <v>191</v>
      </c>
      <c r="D324" s="145" t="s">
        <v>190</v>
      </c>
      <c r="E324" s="146">
        <v>1</v>
      </c>
      <c r="F324" s="202" t="s">
        <v>722</v>
      </c>
      <c r="G324" s="147">
        <v>0</v>
      </c>
      <c r="H324" s="147">
        <v>296.74</v>
      </c>
      <c r="I324" s="147">
        <v>1186.96</v>
      </c>
      <c r="J324" s="148">
        <f t="shared" si="18"/>
        <v>1483.7</v>
      </c>
      <c r="K324" s="149"/>
      <c r="L324" s="149"/>
      <c r="M324" s="149"/>
      <c r="N324" s="149"/>
      <c r="O324" s="149"/>
      <c r="P324" s="149"/>
      <c r="Q324" s="14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</row>
    <row r="325" spans="1:30" x14ac:dyDescent="0.2">
      <c r="A325" s="64" t="s">
        <v>192</v>
      </c>
      <c r="B325" s="48" t="s">
        <v>43</v>
      </c>
      <c r="C325" s="52" t="s">
        <v>192</v>
      </c>
      <c r="D325" s="48" t="s">
        <v>192</v>
      </c>
      <c r="E325" s="143">
        <v>1</v>
      </c>
      <c r="F325" s="64" t="s">
        <v>192</v>
      </c>
      <c r="G325" s="136">
        <v>0</v>
      </c>
      <c r="H325" s="136">
        <v>0</v>
      </c>
      <c r="I325" s="136">
        <v>0</v>
      </c>
      <c r="J325" s="137">
        <f t="shared" si="18"/>
        <v>0</v>
      </c>
      <c r="K325" s="138"/>
      <c r="L325" s="138"/>
      <c r="M325" s="138"/>
      <c r="N325" s="138"/>
      <c r="O325" s="138"/>
      <c r="P325" s="138"/>
      <c r="Q325" s="13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64" t="s">
        <v>192</v>
      </c>
      <c r="B326" s="48" t="s">
        <v>43</v>
      </c>
      <c r="C326" s="52" t="s">
        <v>192</v>
      </c>
      <c r="D326" s="48" t="s">
        <v>192</v>
      </c>
      <c r="E326" s="143">
        <v>1</v>
      </c>
      <c r="F326" s="64" t="s">
        <v>192</v>
      </c>
      <c r="G326" s="136">
        <v>0</v>
      </c>
      <c r="H326" s="136">
        <v>0</v>
      </c>
      <c r="I326" s="136">
        <v>0</v>
      </c>
      <c r="J326" s="137">
        <f t="shared" si="18"/>
        <v>0</v>
      </c>
      <c r="K326" s="138"/>
      <c r="L326" s="138"/>
      <c r="M326" s="138"/>
      <c r="N326" s="138"/>
      <c r="O326" s="138"/>
      <c r="P326" s="138"/>
      <c r="Q326" s="13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62" t="s">
        <v>192</v>
      </c>
      <c r="B327" s="48" t="s">
        <v>43</v>
      </c>
      <c r="C327" s="52" t="s">
        <v>192</v>
      </c>
      <c r="D327" s="48" t="s">
        <v>192</v>
      </c>
      <c r="E327" s="143">
        <v>1</v>
      </c>
      <c r="F327" s="64" t="s">
        <v>192</v>
      </c>
      <c r="G327" s="136">
        <v>0</v>
      </c>
      <c r="H327" s="140">
        <v>0</v>
      </c>
      <c r="I327" s="140">
        <v>0</v>
      </c>
      <c r="J327" s="137">
        <f t="shared" si="18"/>
        <v>0</v>
      </c>
      <c r="K327" s="138"/>
      <c r="L327" s="138"/>
      <c r="M327" s="138"/>
      <c r="N327" s="138"/>
      <c r="O327" s="138"/>
      <c r="P327" s="138"/>
      <c r="Q327" s="13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x14ac:dyDescent="0.2">
      <c r="A328" s="64" t="s">
        <v>192</v>
      </c>
      <c r="B328" s="48" t="s">
        <v>43</v>
      </c>
      <c r="C328" s="52" t="s">
        <v>192</v>
      </c>
      <c r="D328" s="48" t="s">
        <v>192</v>
      </c>
      <c r="E328" s="143">
        <v>1</v>
      </c>
      <c r="F328" s="64" t="s">
        <v>192</v>
      </c>
      <c r="G328" s="136">
        <v>0</v>
      </c>
      <c r="H328" s="136">
        <v>0</v>
      </c>
      <c r="I328" s="136">
        <v>0</v>
      </c>
      <c r="J328" s="137">
        <f t="shared" si="18"/>
        <v>0</v>
      </c>
      <c r="K328" s="138"/>
      <c r="L328" s="138"/>
      <c r="M328" s="138"/>
      <c r="N328" s="138"/>
      <c r="O328" s="138"/>
      <c r="P328" s="138"/>
      <c r="Q328" s="13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45" x14ac:dyDescent="0.2">
      <c r="A329" s="41" t="s">
        <v>13</v>
      </c>
      <c r="B329" s="41" t="s">
        <v>14</v>
      </c>
      <c r="C329" s="21" t="s">
        <v>15</v>
      </c>
      <c r="D329" s="21" t="s">
        <v>16</v>
      </c>
      <c r="E329" s="21" t="s">
        <v>17</v>
      </c>
      <c r="F329" s="151"/>
      <c r="G329" s="21" t="s">
        <v>18</v>
      </c>
      <c r="H329" s="21" t="s">
        <v>19</v>
      </c>
      <c r="I329" s="21" t="s">
        <v>20</v>
      </c>
      <c r="J329" s="21" t="s">
        <v>21</v>
      </c>
      <c r="K329" s="138"/>
      <c r="L329" s="138"/>
      <c r="M329" s="138"/>
      <c r="N329" s="138"/>
      <c r="O329" s="138"/>
      <c r="P329" s="138"/>
      <c r="Q329" s="138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x14ac:dyDescent="0.2">
      <c r="A330" s="152" t="s">
        <v>22</v>
      </c>
      <c r="B330" s="135" t="s">
        <v>23</v>
      </c>
      <c r="C330" s="153">
        <f>SUMIFS($E$7:$E$328,$B$7:$B$328,"DAS",$D$7:$D$328,"&lt;&gt;VAGO")</f>
        <v>1</v>
      </c>
      <c r="D330" s="153">
        <f>SUMIFS($E$7:$E$328,$B$7:$B$328,"DAS",$D$7:$D$328,"VAGO")</f>
        <v>0</v>
      </c>
      <c r="E330" s="153">
        <f t="shared" ref="E330:E340" si="19">C330+D330</f>
        <v>1</v>
      </c>
      <c r="F330" s="154"/>
      <c r="G330" s="18">
        <f>SUMIF($B$7:$B$328,"DAS",$G$7:$G$328)</f>
        <v>0</v>
      </c>
      <c r="H330" s="18">
        <f>SUMIF($B$7:$B$328,"DAS",$H$7:$H$328)</f>
        <v>0</v>
      </c>
      <c r="I330" s="18">
        <f>SUMIF($B$7:$B$328,"DAS",$I$7:$I$328)</f>
        <v>18810</v>
      </c>
      <c r="J330" s="18">
        <f>SUMIF($B$7:$B$328,"DAS",$J$7:$J$328)</f>
        <v>18810</v>
      </c>
      <c r="K330" s="155"/>
      <c r="L330" s="155"/>
      <c r="M330" s="155"/>
      <c r="N330" s="155"/>
      <c r="O330" s="155"/>
      <c r="P330" s="155"/>
      <c r="Q330" s="155"/>
    </row>
    <row r="331" spans="1:30" x14ac:dyDescent="0.2">
      <c r="A331" s="152" t="s">
        <v>24</v>
      </c>
      <c r="B331" s="135" t="s">
        <v>25</v>
      </c>
      <c r="C331" s="153">
        <f>SUMIFS($E$7:$E$328,$B$7:$B$328,"DAS-1",$D$7:$D$328,"&lt;&gt;VAGO")</f>
        <v>5</v>
      </c>
      <c r="D331" s="153">
        <f>SUMIFS($E$7:$E$328,$B$7:$B$328,"DAS-1",$D$7:$D$328,"VAGO")</f>
        <v>0</v>
      </c>
      <c r="E331" s="153">
        <f t="shared" si="19"/>
        <v>5</v>
      </c>
      <c r="F331" s="156"/>
      <c r="G331" s="18">
        <f>SUMIF($B$7:$B$328,"DAS-1",$G$7:$G$328)</f>
        <v>0</v>
      </c>
      <c r="H331" s="18">
        <f>SUMIF($B$7:$B$328,"DAS-1",$H$7:$H$328)</f>
        <v>5720</v>
      </c>
      <c r="I331" s="18">
        <f>SUMIF($B$7:$B$328,"DAS-1",$I$7:$I$328)</f>
        <v>57200</v>
      </c>
      <c r="J331" s="18">
        <f>SUMIF($B$7:$B$328,"DAS-1",$J$7:$J$328)</f>
        <v>62920</v>
      </c>
      <c r="K331" s="155"/>
      <c r="L331" s="155"/>
      <c r="M331" s="155"/>
      <c r="N331" s="155"/>
      <c r="O331" s="155"/>
      <c r="P331" s="155"/>
      <c r="Q331" s="155"/>
    </row>
    <row r="332" spans="1:30" x14ac:dyDescent="0.2">
      <c r="A332" s="152" t="s">
        <v>26</v>
      </c>
      <c r="B332" s="135" t="s">
        <v>27</v>
      </c>
      <c r="C332" s="153">
        <f>SUMIFS($E$7:$E$328,$B$7:$B$328,"DAS-2",$D$7:$D$328,"&lt;&gt;VAGO")</f>
        <v>19</v>
      </c>
      <c r="D332" s="153">
        <f>SUMIFS($E$7:$E$328,$B$7:$B$328,"DAS-2",$D$7:$D$328,"VAGO")</f>
        <v>4</v>
      </c>
      <c r="E332" s="153">
        <f t="shared" si="19"/>
        <v>23</v>
      </c>
      <c r="F332" s="156"/>
      <c r="G332" s="18">
        <f>SUMIF($B$7:$B$328,"DAS-2",$G$7:$G$328)</f>
        <v>0</v>
      </c>
      <c r="H332" s="18">
        <f>SUMIF($B$7:$B$328,"DAS-2",$H$7:$H$328)</f>
        <v>31708.740000000009</v>
      </c>
      <c r="I332" s="18">
        <f>SUMIF($B$7:$B$328,"DAS-2",$I$7:$I$328)</f>
        <v>141756.52999999997</v>
      </c>
      <c r="J332" s="18">
        <f>SUMIF($B$7:$B$328,"DAS-2",$J$7:$J$328)</f>
        <v>173465.26999999996</v>
      </c>
      <c r="K332" s="155"/>
      <c r="L332" s="155"/>
      <c r="M332" s="155"/>
      <c r="N332" s="155"/>
      <c r="O332" s="155"/>
      <c r="P332" s="155"/>
      <c r="Q332" s="155"/>
    </row>
    <row r="333" spans="1:30" x14ac:dyDescent="0.2">
      <c r="A333" s="152" t="s">
        <v>28</v>
      </c>
      <c r="B333" s="135" t="s">
        <v>29</v>
      </c>
      <c r="C333" s="153">
        <f>SUMIFS($E$7:$E$328,$B$7:$B$328,"DAS-3",$D$7:$D$328,"&lt;&gt;VAGO")</f>
        <v>29</v>
      </c>
      <c r="D333" s="153">
        <f>SUMIFS($E$7:$E$328,$B$7:$B$328,"DAS-3",$D$7:$D$328,"VAGO")</f>
        <v>5</v>
      </c>
      <c r="E333" s="153">
        <f t="shared" si="19"/>
        <v>34</v>
      </c>
      <c r="F333" s="156"/>
      <c r="G333" s="18">
        <f>SUMIF($B$7:$B$328,"DAS-3",$G$7:$G$328)</f>
        <v>0</v>
      </c>
      <c r="H333" s="18">
        <f>SUMIF($B$7:$B$328,"DAS-3",$H$7:$H$328)</f>
        <v>40780.48000000001</v>
      </c>
      <c r="I333" s="18">
        <f>SUMIF($B$7:$B$328,"DAS-3",$I$7:$I$328)</f>
        <v>181943.68000000008</v>
      </c>
      <c r="J333" s="18">
        <f>SUMIF($B$7:$B$328,"DAS-3",$J$7:$J$328)</f>
        <v>222724.15999999992</v>
      </c>
      <c r="K333" s="155"/>
      <c r="L333" s="155"/>
      <c r="M333" s="155"/>
      <c r="N333" s="155"/>
      <c r="O333" s="155"/>
      <c r="P333" s="155"/>
      <c r="Q333" s="155"/>
    </row>
    <row r="334" spans="1:30" x14ac:dyDescent="0.2">
      <c r="A334" s="157" t="s">
        <v>30</v>
      </c>
      <c r="B334" s="135" t="s">
        <v>31</v>
      </c>
      <c r="C334" s="153">
        <f>SUMIFS($E$7:$E$328,$B$7:$B$328,"DAS-4",$D$7:$D$328,"&lt;&gt;VAGO")</f>
        <v>122</v>
      </c>
      <c r="D334" s="153">
        <f>SUMIFS($E$7:$E$328,$B$7:$B$328,"DAS-4",$D$7:$D$328,"VAGO")</f>
        <v>15</v>
      </c>
      <c r="E334" s="153">
        <f t="shared" si="19"/>
        <v>137</v>
      </c>
      <c r="F334" s="158"/>
      <c r="G334" s="18">
        <f>SUMIF($B$7:$B$328,"DAS-4",$G$7:$G$328)</f>
        <v>0</v>
      </c>
      <c r="H334" s="18">
        <f>SUMIF($B$7:$B$328,"DAS-4",$H$7:$H$328)</f>
        <v>171515.88999999981</v>
      </c>
      <c r="I334" s="18">
        <f>SUMIF($B$7:$B$328,"DAS-4",$I$7:$I$328)</f>
        <v>703356.83999999787</v>
      </c>
      <c r="J334" s="18">
        <f>SUMIF($B$7:$B$328,"DAS-4",$J$7:$J$328)</f>
        <v>874872.73000000219</v>
      </c>
      <c r="K334" s="155"/>
      <c r="L334" s="155"/>
      <c r="M334" s="155"/>
      <c r="N334" s="155"/>
      <c r="O334" s="155"/>
      <c r="P334" s="155"/>
      <c r="Q334" s="155"/>
    </row>
    <row r="335" spans="1:30" x14ac:dyDescent="0.2">
      <c r="A335" s="157" t="s">
        <v>32</v>
      </c>
      <c r="B335" s="135" t="s">
        <v>33</v>
      </c>
      <c r="C335" s="153">
        <f>SUMIFS($E$7:$E$328,$B$7:$B$328,"DAS-5",$D$7:$D$328,"&lt;&gt;VAGO")</f>
        <v>30</v>
      </c>
      <c r="D335" s="153">
        <f>SUMIFS($E$7:$E$328,$B$7:$B$328,"DAS-5",$D$7:$D$328,"VAGO")</f>
        <v>5</v>
      </c>
      <c r="E335" s="153">
        <f t="shared" si="19"/>
        <v>35</v>
      </c>
      <c r="F335" s="158"/>
      <c r="G335" s="18">
        <f>SUMIF($B$7:$B$328,"DAS-5",$G$7:$G$328)</f>
        <v>0</v>
      </c>
      <c r="H335" s="18">
        <f>SUMIF($B$7:$B$328,"DAS-5",$H$7:$H$328)</f>
        <v>34421.839999999982</v>
      </c>
      <c r="I335" s="18">
        <f>SUMIF($B$7:$B$328,"DAS-5",$I$7:$I$328)</f>
        <v>142435.19999999992</v>
      </c>
      <c r="J335" s="18">
        <f>SUMIF($B$7:$B$328,"DAS-5",$J$7:$J$328)</f>
        <v>176857.03999999998</v>
      </c>
      <c r="K335" s="155"/>
      <c r="L335" s="155"/>
      <c r="M335" s="155"/>
      <c r="N335" s="155"/>
      <c r="O335" s="155"/>
      <c r="P335" s="155"/>
      <c r="Q335" s="155"/>
    </row>
    <row r="336" spans="1:30" x14ac:dyDescent="0.2">
      <c r="A336" s="157" t="s">
        <v>34</v>
      </c>
      <c r="B336" s="135" t="s">
        <v>35</v>
      </c>
      <c r="C336" s="153">
        <f>SUMIFS($E$7:$E$328,$B$7:$B$328,"CAA-1",$D$7:$D$328,"&lt;&gt;VAGO")</f>
        <v>35</v>
      </c>
      <c r="D336" s="153">
        <f>SUMIFS($E$7:$E$328,$B$7:$B$328,"CAA-1",$D$7:$D$328,"VAGO")</f>
        <v>1</v>
      </c>
      <c r="E336" s="153">
        <f t="shared" si="19"/>
        <v>36</v>
      </c>
      <c r="F336" s="158"/>
      <c r="G336" s="18">
        <f>SUMIF($B$7:$B$328,"CAA-1",$G$7:$G$328)</f>
        <v>0</v>
      </c>
      <c r="H336" s="18">
        <f>SUMIF($B$7:$B$328,"CAA-1",$H$7:$H$328)</f>
        <v>33993.630000000012</v>
      </c>
      <c r="I336" s="18">
        <f>SUMIF($B$7:$B$328,"CAA-1",$I$7:$I$328)</f>
        <v>144215.04999999987</v>
      </c>
      <c r="J336" s="18">
        <f>SUMIF($B$7:$B$328,"CAA-1",$J$7:$J$328)</f>
        <v>178208.68</v>
      </c>
      <c r="K336" s="155"/>
      <c r="L336" s="155"/>
      <c r="M336" s="155"/>
      <c r="N336" s="155"/>
      <c r="O336" s="155"/>
      <c r="P336" s="155"/>
      <c r="Q336" s="155"/>
    </row>
    <row r="337" spans="1:30" x14ac:dyDescent="0.2">
      <c r="A337" s="157" t="s">
        <v>36</v>
      </c>
      <c r="B337" s="135" t="s">
        <v>37</v>
      </c>
      <c r="C337" s="153">
        <f>SUMIFS($E$7:$E$328,$B$7:$B$328,"CAA-2",$D$7:$D$328,"&lt;&gt;VAGO")</f>
        <v>16</v>
      </c>
      <c r="D337" s="153">
        <f>SUMIFS($E$7:$E$328,$B$7:$B$328,"CAA-2",$D$7:$D$328,"VAGO")</f>
        <v>2</v>
      </c>
      <c r="E337" s="153">
        <f t="shared" si="19"/>
        <v>18</v>
      </c>
      <c r="F337" s="158"/>
      <c r="G337" s="18">
        <f>SUMIF($B$7:$B$328,"CAA-2",$G$7:$G$328)</f>
        <v>0</v>
      </c>
      <c r="H337" s="18">
        <f>SUMIF($B$7:$B$328,"CAA-2",$H$7:$H$328)</f>
        <v>13565.28</v>
      </c>
      <c r="I337" s="18">
        <f>SUMIF($B$7:$B$328,"CAA-2",$I$7:$I$328)</f>
        <v>57652.26999999999</v>
      </c>
      <c r="J337" s="18">
        <f>SUMIF($B$7:$B$328,"CAA-2",$J$7:$J$328)</f>
        <v>71217.55</v>
      </c>
      <c r="K337" s="155"/>
      <c r="L337" s="155"/>
      <c r="M337" s="155"/>
      <c r="N337" s="155"/>
      <c r="O337" s="155"/>
      <c r="P337" s="155"/>
      <c r="Q337" s="155"/>
    </row>
    <row r="338" spans="1:30" x14ac:dyDescent="0.2">
      <c r="A338" s="157" t="s">
        <v>38</v>
      </c>
      <c r="B338" s="135" t="s">
        <v>39</v>
      </c>
      <c r="C338" s="153">
        <f>SUMIFS($E$7:$E$328,$B$7:$B$328,"CAA-3",$D$7:$D$328,"&lt;&gt;VAGO")</f>
        <v>14</v>
      </c>
      <c r="D338" s="153">
        <f>SUMIFS($E$7:$E$328,$B$7:$B$328,"CAA-3",$D$7:$D$328,"VAGO")</f>
        <v>3</v>
      </c>
      <c r="E338" s="153">
        <f t="shared" si="19"/>
        <v>17</v>
      </c>
      <c r="F338" s="156"/>
      <c r="G338" s="18">
        <f>SUMIF($B$7:$B$328,"CAA-3",$G$7:$G$328)</f>
        <v>0</v>
      </c>
      <c r="H338" s="18">
        <f>SUMIF($B$7:$B$328,"CAA-3",$H$7:$H$328)</f>
        <v>7715.2600000000011</v>
      </c>
      <c r="I338" s="18">
        <f>SUMIF($B$7:$B$328,"CAA-3",$I$7:$I$328)</f>
        <v>30861.040000000005</v>
      </c>
      <c r="J338" s="18">
        <f>SUMIF($B$7:$B$328,"CAA-3",$J$7:$J$328)</f>
        <v>38576.299999999996</v>
      </c>
      <c r="K338" s="155"/>
      <c r="L338" s="155"/>
      <c r="M338" s="155"/>
      <c r="N338" s="155"/>
      <c r="O338" s="155"/>
      <c r="P338" s="155"/>
      <c r="Q338" s="155"/>
    </row>
    <row r="339" spans="1:30" x14ac:dyDescent="0.2">
      <c r="A339" s="157" t="s">
        <v>40</v>
      </c>
      <c r="B339" s="135" t="s">
        <v>41</v>
      </c>
      <c r="C339" s="153">
        <f>SUMIFS($E$7:$E$328,$B$7:$B$328,"CAA-4",$D$7:$D$328,"&lt;&gt;VAGO")</f>
        <v>4</v>
      </c>
      <c r="D339" s="153">
        <f>SUMIFS($E$7:$E$328,$B$7:$B$328,"CAA-4",$D$7:$D$328,"VAGO")</f>
        <v>7</v>
      </c>
      <c r="E339" s="153">
        <f t="shared" si="19"/>
        <v>11</v>
      </c>
      <c r="F339" s="156"/>
      <c r="G339" s="18">
        <f>SUMIF($B$7:$B$328,"CAA-4",$G$7:$G$328)</f>
        <v>0</v>
      </c>
      <c r="H339" s="18">
        <f>SUMIF($B$7:$B$328,"CAA-4",$H$7:$H$328)</f>
        <v>1356.52</v>
      </c>
      <c r="I339" s="18">
        <f>SUMIF($B$7:$B$328,"CAA-4",$I$7:$I$328)</f>
        <v>5426.12</v>
      </c>
      <c r="J339" s="18">
        <f>SUMIF($B$7:$B$328,"CAA-4",$J$7:$J$328)</f>
        <v>6782.6399999999994</v>
      </c>
      <c r="K339" s="155"/>
      <c r="L339" s="155"/>
      <c r="M339" s="155"/>
      <c r="N339" s="155"/>
      <c r="O339" s="155"/>
      <c r="P339" s="155"/>
      <c r="Q339" s="155"/>
    </row>
    <row r="340" spans="1:30" x14ac:dyDescent="0.2">
      <c r="A340" s="157" t="s">
        <v>42</v>
      </c>
      <c r="B340" s="135" t="s">
        <v>43</v>
      </c>
      <c r="C340" s="153">
        <f>SUMIFS($E$7:$E$328,$B$7:$B$328,"CAA-5",$D$7:$D$328,"&lt;&gt;VAGO")</f>
        <v>1</v>
      </c>
      <c r="D340" s="153">
        <f>SUMIFS($E$7:$E$328,$B$7:$B$328,"CAA-5",$D$7:$D$328,"VAGO")</f>
        <v>4</v>
      </c>
      <c r="E340" s="153">
        <f t="shared" si="19"/>
        <v>5</v>
      </c>
      <c r="F340" s="156"/>
      <c r="G340" s="18">
        <f>SUMIF($B$7:$B$328,"CAA-5",$G$7:$G$328)</f>
        <v>0</v>
      </c>
      <c r="H340" s="18">
        <f>SUMIF($B$7:$B$328,"CAA-5",$H$7:$H$328)</f>
        <v>296.74</v>
      </c>
      <c r="I340" s="18">
        <f>SUMIF($B$7:$B$328,"CAA-5",$I$7:$I$328)</f>
        <v>1186.96</v>
      </c>
      <c r="J340" s="18">
        <f>SUMIF($B$7:$B$328,"CAA-5",$J$7:$J$328)</f>
        <v>1483.7</v>
      </c>
      <c r="K340" s="155"/>
      <c r="L340" s="155"/>
      <c r="M340" s="155"/>
      <c r="N340" s="155"/>
      <c r="O340" s="155"/>
      <c r="P340" s="155"/>
      <c r="Q340" s="155"/>
    </row>
    <row r="341" spans="1:30" x14ac:dyDescent="0.2">
      <c r="A341" s="41" t="s">
        <v>44</v>
      </c>
      <c r="B341" s="151"/>
      <c r="C341" s="21">
        <f t="shared" ref="C341:E341" si="20">SUM(C330:C338)</f>
        <v>271</v>
      </c>
      <c r="D341" s="21">
        <f t="shared" si="20"/>
        <v>35</v>
      </c>
      <c r="E341" s="21">
        <f t="shared" si="20"/>
        <v>306</v>
      </c>
      <c r="F341" s="151"/>
      <c r="G341" s="22">
        <f t="shared" ref="G341:J341" si="21">SUM(G330:G340)</f>
        <v>0</v>
      </c>
      <c r="H341" s="22">
        <f t="shared" si="21"/>
        <v>341074.37999999983</v>
      </c>
      <c r="I341" s="22">
        <f t="shared" si="21"/>
        <v>1484843.6899999978</v>
      </c>
      <c r="J341" s="22">
        <f t="shared" si="21"/>
        <v>1825918.0700000019</v>
      </c>
      <c r="K341" s="155"/>
      <c r="L341" s="155"/>
      <c r="M341" s="155"/>
      <c r="N341" s="155"/>
      <c r="O341" s="155"/>
      <c r="P341" s="155"/>
      <c r="Q341" s="155"/>
    </row>
    <row r="342" spans="1:30" ht="45.75" customHeight="1" x14ac:dyDescent="0.2">
      <c r="A342" s="155"/>
      <c r="B342" s="155"/>
      <c r="C342" s="155"/>
      <c r="D342" s="155"/>
      <c r="E342" s="155"/>
      <c r="F342" s="155"/>
      <c r="G342" s="155"/>
      <c r="H342" s="138"/>
      <c r="I342" s="138"/>
      <c r="J342" s="159"/>
      <c r="K342" s="155"/>
      <c r="L342" s="155"/>
      <c r="M342" s="155"/>
      <c r="N342" s="155"/>
      <c r="O342" s="155"/>
      <c r="P342" s="155"/>
      <c r="Q342" s="155"/>
    </row>
    <row r="343" spans="1:30" x14ac:dyDescent="0.2">
      <c r="A343" s="239" t="s">
        <v>45</v>
      </c>
      <c r="B343" s="232"/>
      <c r="C343" s="232"/>
      <c r="D343" s="232"/>
      <c r="E343" s="232"/>
      <c r="F343" s="232"/>
      <c r="G343" s="232"/>
      <c r="H343" s="232"/>
      <c r="I343" s="233"/>
      <c r="J343" s="155"/>
      <c r="K343" s="129"/>
      <c r="L343" s="155"/>
      <c r="M343" s="155"/>
      <c r="N343" s="155"/>
      <c r="O343" s="155"/>
      <c r="P343" s="155"/>
      <c r="Q343" s="155"/>
    </row>
    <row r="344" spans="1:30" ht="30" x14ac:dyDescent="0.2">
      <c r="A344" s="9" t="s">
        <v>46</v>
      </c>
      <c r="B344" s="9" t="s">
        <v>47</v>
      </c>
      <c r="C344" s="9" t="s">
        <v>48</v>
      </c>
      <c r="D344" s="9" t="s">
        <v>49</v>
      </c>
      <c r="E344" s="9" t="s">
        <v>50</v>
      </c>
      <c r="F344" s="9" t="s">
        <v>51</v>
      </c>
      <c r="G344" s="9" t="s">
        <v>52</v>
      </c>
      <c r="H344" s="9" t="s">
        <v>53</v>
      </c>
      <c r="I344" s="9" t="s">
        <v>54</v>
      </c>
      <c r="J344" s="160"/>
      <c r="K344" s="129"/>
      <c r="L344" s="160"/>
      <c r="M344" s="160"/>
      <c r="N344" s="160"/>
      <c r="O344" s="160"/>
      <c r="P344" s="160"/>
      <c r="Q344" s="160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</row>
    <row r="345" spans="1:30" x14ac:dyDescent="0.2">
      <c r="A345" s="63" t="s">
        <v>195</v>
      </c>
      <c r="B345" s="161" t="s">
        <v>64</v>
      </c>
      <c r="C345" s="48" t="s">
        <v>212</v>
      </c>
      <c r="D345" s="48" t="s">
        <v>189</v>
      </c>
      <c r="E345" s="135">
        <v>1</v>
      </c>
      <c r="F345" s="63" t="s">
        <v>470</v>
      </c>
      <c r="G345" s="136">
        <v>0</v>
      </c>
      <c r="H345" s="136">
        <v>7460.87</v>
      </c>
      <c r="I345" s="137">
        <f t="shared" ref="I345:I357" si="22">SUM(G345:H345)</f>
        <v>7460.87</v>
      </c>
      <c r="J345" s="155"/>
      <c r="K345" s="138"/>
      <c r="L345" s="138"/>
      <c r="M345" s="138"/>
      <c r="N345" s="138"/>
      <c r="O345" s="138"/>
      <c r="P345" s="138"/>
      <c r="Q345" s="13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64" t="s">
        <v>192</v>
      </c>
      <c r="B346" s="162" t="s">
        <v>64</v>
      </c>
      <c r="C346" s="52" t="s">
        <v>192</v>
      </c>
      <c r="D346" s="48" t="s">
        <v>192</v>
      </c>
      <c r="E346" s="135">
        <v>1</v>
      </c>
      <c r="F346" s="64" t="s">
        <v>192</v>
      </c>
      <c r="G346" s="136">
        <v>0</v>
      </c>
      <c r="H346" s="136">
        <v>0</v>
      </c>
      <c r="I346" s="137">
        <f t="shared" si="22"/>
        <v>0</v>
      </c>
      <c r="J346" s="155"/>
      <c r="K346" s="138"/>
      <c r="L346" s="138"/>
      <c r="M346" s="138"/>
      <c r="N346" s="138"/>
      <c r="O346" s="138"/>
      <c r="P346" s="138"/>
      <c r="Q346" s="13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63" t="s">
        <v>481</v>
      </c>
      <c r="B347" s="162" t="s">
        <v>68</v>
      </c>
      <c r="C347" s="48" t="s">
        <v>478</v>
      </c>
      <c r="D347" s="48" t="s">
        <v>189</v>
      </c>
      <c r="E347" s="135">
        <v>1</v>
      </c>
      <c r="F347" s="63" t="s">
        <v>474</v>
      </c>
      <c r="G347" s="136">
        <v>0</v>
      </c>
      <c r="H347" s="136">
        <v>5765.22</v>
      </c>
      <c r="I347" s="137">
        <f t="shared" si="22"/>
        <v>5765.22</v>
      </c>
      <c r="J347" s="155"/>
      <c r="K347" s="138"/>
      <c r="L347" s="138"/>
      <c r="M347" s="138"/>
      <c r="N347" s="138"/>
      <c r="O347" s="138"/>
      <c r="P347" s="138"/>
      <c r="Q347" s="13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63" t="s">
        <v>482</v>
      </c>
      <c r="B348" s="162" t="s">
        <v>68</v>
      </c>
      <c r="C348" s="48" t="s">
        <v>479</v>
      </c>
      <c r="D348" s="48" t="s">
        <v>189</v>
      </c>
      <c r="E348" s="135">
        <v>1</v>
      </c>
      <c r="F348" s="63" t="s">
        <v>475</v>
      </c>
      <c r="G348" s="136">
        <v>0</v>
      </c>
      <c r="H348" s="136">
        <v>5765.22</v>
      </c>
      <c r="I348" s="137">
        <f t="shared" si="22"/>
        <v>5765.22</v>
      </c>
      <c r="J348" s="155"/>
      <c r="K348" s="138"/>
      <c r="L348" s="138"/>
      <c r="M348" s="138"/>
      <c r="N348" s="138"/>
      <c r="O348" s="138"/>
      <c r="P348" s="138"/>
      <c r="Q348" s="13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63" t="s">
        <v>483</v>
      </c>
      <c r="B349" s="162" t="s">
        <v>68</v>
      </c>
      <c r="C349" s="48" t="s">
        <v>213</v>
      </c>
      <c r="D349" s="48" t="s">
        <v>189</v>
      </c>
      <c r="E349" s="135">
        <v>1</v>
      </c>
      <c r="F349" s="63" t="s">
        <v>476</v>
      </c>
      <c r="G349" s="136">
        <v>0</v>
      </c>
      <c r="H349" s="136">
        <v>5765.22</v>
      </c>
      <c r="I349" s="137">
        <f t="shared" si="22"/>
        <v>5765.22</v>
      </c>
      <c r="J349" s="155"/>
      <c r="K349" s="138"/>
      <c r="L349" s="138"/>
      <c r="M349" s="138"/>
      <c r="N349" s="138"/>
      <c r="O349" s="138"/>
      <c r="P349" s="138"/>
      <c r="Q349" s="13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63" t="s">
        <v>484</v>
      </c>
      <c r="B350" s="162" t="s">
        <v>68</v>
      </c>
      <c r="C350" s="48" t="s">
        <v>480</v>
      </c>
      <c r="D350" s="48" t="s">
        <v>189</v>
      </c>
      <c r="E350" s="135">
        <v>1</v>
      </c>
      <c r="F350" s="63" t="s">
        <v>477</v>
      </c>
      <c r="G350" s="136">
        <v>0</v>
      </c>
      <c r="H350" s="136">
        <v>5765.22</v>
      </c>
      <c r="I350" s="137">
        <f t="shared" si="22"/>
        <v>5765.22</v>
      </c>
      <c r="J350" s="155"/>
      <c r="K350" s="138"/>
      <c r="L350" s="138"/>
      <c r="M350" s="138"/>
      <c r="N350" s="138"/>
      <c r="O350" s="138"/>
      <c r="P350" s="138"/>
      <c r="Q350" s="13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87" t="s">
        <v>666</v>
      </c>
      <c r="B351" s="162" t="s">
        <v>70</v>
      </c>
      <c r="C351" s="83" t="s">
        <v>191</v>
      </c>
      <c r="D351" s="48" t="s">
        <v>189</v>
      </c>
      <c r="E351" s="135">
        <v>1</v>
      </c>
      <c r="F351" s="202" t="s">
        <v>489</v>
      </c>
      <c r="G351" s="136">
        <v>0</v>
      </c>
      <c r="H351" s="136">
        <v>4747.83</v>
      </c>
      <c r="I351" s="137">
        <f t="shared" si="22"/>
        <v>4747.83</v>
      </c>
      <c r="J351" s="155"/>
      <c r="K351" s="138"/>
      <c r="L351" s="138"/>
      <c r="M351" s="138"/>
      <c r="N351" s="138"/>
      <c r="O351" s="138"/>
      <c r="P351" s="138"/>
      <c r="Q351" s="13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70" t="s">
        <v>492</v>
      </c>
      <c r="B352" s="162" t="s">
        <v>70</v>
      </c>
      <c r="C352" s="48" t="s">
        <v>213</v>
      </c>
      <c r="D352" s="48" t="s">
        <v>189</v>
      </c>
      <c r="E352" s="135">
        <v>1</v>
      </c>
      <c r="F352" s="63" t="s">
        <v>485</v>
      </c>
      <c r="G352" s="136">
        <v>0</v>
      </c>
      <c r="H352" s="136">
        <v>4747.83</v>
      </c>
      <c r="I352" s="137">
        <f t="shared" si="22"/>
        <v>4747.83</v>
      </c>
      <c r="J352" s="155"/>
      <c r="K352" s="138"/>
      <c r="L352" s="138"/>
      <c r="M352" s="138"/>
      <c r="N352" s="138"/>
      <c r="O352" s="138"/>
      <c r="P352" s="138"/>
      <c r="Q352" s="13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70" t="s">
        <v>493</v>
      </c>
      <c r="B353" s="162" t="s">
        <v>70</v>
      </c>
      <c r="C353" s="48" t="s">
        <v>212</v>
      </c>
      <c r="D353" s="48" t="s">
        <v>189</v>
      </c>
      <c r="E353" s="135">
        <v>1</v>
      </c>
      <c r="F353" s="63" t="s">
        <v>486</v>
      </c>
      <c r="G353" s="136">
        <v>0</v>
      </c>
      <c r="H353" s="136">
        <v>4747.83</v>
      </c>
      <c r="I353" s="137">
        <f t="shared" si="22"/>
        <v>4747.83</v>
      </c>
      <c r="J353" s="155"/>
      <c r="K353" s="138"/>
      <c r="L353" s="138"/>
      <c r="M353" s="138"/>
      <c r="N353" s="138"/>
      <c r="O353" s="138"/>
      <c r="P353" s="138"/>
      <c r="Q353" s="13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70" t="s">
        <v>494</v>
      </c>
      <c r="B354" s="162" t="s">
        <v>70</v>
      </c>
      <c r="C354" s="48" t="s">
        <v>472</v>
      </c>
      <c r="D354" s="48" t="s">
        <v>189</v>
      </c>
      <c r="E354" s="135">
        <v>1</v>
      </c>
      <c r="F354" s="63" t="s">
        <v>487</v>
      </c>
      <c r="G354" s="136">
        <v>0</v>
      </c>
      <c r="H354" s="136">
        <v>4747.83</v>
      </c>
      <c r="I354" s="137">
        <f t="shared" si="22"/>
        <v>4747.83</v>
      </c>
      <c r="J354" s="155"/>
      <c r="K354" s="138"/>
      <c r="L354" s="138"/>
      <c r="M354" s="138"/>
      <c r="N354" s="138"/>
      <c r="O354" s="138"/>
      <c r="P354" s="138"/>
      <c r="Q354" s="13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75" t="s">
        <v>192</v>
      </c>
      <c r="B355" s="162" t="s">
        <v>72</v>
      </c>
      <c r="C355" s="66" t="s">
        <v>192</v>
      </c>
      <c r="D355" s="48" t="s">
        <v>192</v>
      </c>
      <c r="E355" s="135">
        <v>1</v>
      </c>
      <c r="F355" s="64" t="s">
        <v>192</v>
      </c>
      <c r="G355" s="136">
        <v>0</v>
      </c>
      <c r="H355" s="136">
        <v>0</v>
      </c>
      <c r="I355" s="137">
        <f t="shared" si="22"/>
        <v>0</v>
      </c>
      <c r="J355" s="155"/>
      <c r="K355" s="138"/>
      <c r="L355" s="138"/>
      <c r="M355" s="138"/>
      <c r="N355" s="138"/>
      <c r="O355" s="138"/>
      <c r="P355" s="138"/>
      <c r="Q355" s="13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174" t="s">
        <v>404</v>
      </c>
      <c r="B356" s="162" t="s">
        <v>72</v>
      </c>
      <c r="C356" s="125" t="s">
        <v>191</v>
      </c>
      <c r="D356" s="48" t="s">
        <v>189</v>
      </c>
      <c r="E356" s="135">
        <v>1</v>
      </c>
      <c r="F356" s="202" t="s">
        <v>667</v>
      </c>
      <c r="G356" s="136">
        <v>0</v>
      </c>
      <c r="H356" s="136">
        <v>3391.31</v>
      </c>
      <c r="I356" s="137">
        <f t="shared" si="22"/>
        <v>3391.31</v>
      </c>
      <c r="J356" s="155"/>
      <c r="K356" s="138"/>
      <c r="L356" s="138"/>
      <c r="M356" s="138"/>
      <c r="N356" s="138"/>
      <c r="O356" s="138"/>
      <c r="P356" s="138"/>
      <c r="Q356" s="13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x14ac:dyDescent="0.2">
      <c r="A357" s="70" t="s">
        <v>395</v>
      </c>
      <c r="B357" s="162" t="s">
        <v>72</v>
      </c>
      <c r="C357" s="65" t="s">
        <v>187</v>
      </c>
      <c r="D357" s="48" t="s">
        <v>189</v>
      </c>
      <c r="E357" s="135">
        <v>1</v>
      </c>
      <c r="F357" s="63" t="s">
        <v>490</v>
      </c>
      <c r="G357" s="136">
        <v>0</v>
      </c>
      <c r="H357" s="136">
        <v>3391.31</v>
      </c>
      <c r="I357" s="137">
        <f t="shared" si="22"/>
        <v>3391.31</v>
      </c>
      <c r="J357" s="155"/>
      <c r="K357" s="138"/>
      <c r="L357" s="138"/>
      <c r="M357" s="138"/>
      <c r="N357" s="138"/>
      <c r="O357" s="138"/>
      <c r="P357" s="138"/>
      <c r="Q357" s="138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45" x14ac:dyDescent="0.2">
      <c r="A358" s="41" t="s">
        <v>55</v>
      </c>
      <c r="B358" s="41" t="s">
        <v>56</v>
      </c>
      <c r="C358" s="21" t="s">
        <v>57</v>
      </c>
      <c r="D358" s="21" t="s">
        <v>58</v>
      </c>
      <c r="E358" s="21" t="s">
        <v>59</v>
      </c>
      <c r="F358" s="163"/>
      <c r="G358" s="21" t="s">
        <v>60</v>
      </c>
      <c r="H358" s="21" t="s">
        <v>61</v>
      </c>
      <c r="I358" s="21" t="s">
        <v>62</v>
      </c>
      <c r="J358" s="155"/>
      <c r="K358" s="129"/>
      <c r="L358" s="129"/>
      <c r="M358" s="129"/>
      <c r="N358" s="129"/>
      <c r="O358" s="129"/>
      <c r="P358" s="129"/>
      <c r="Q358" s="12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</row>
    <row r="359" spans="1:30" x14ac:dyDescent="0.2">
      <c r="A359" s="152" t="s">
        <v>63</v>
      </c>
      <c r="B359" s="164" t="s">
        <v>64</v>
      </c>
      <c r="C359" s="153">
        <f>SUMIFS($E$345:$E$357,$B$345:$B$357,"FDA",$D$345:$D$357,"&lt;&gt;VAGO")</f>
        <v>1</v>
      </c>
      <c r="D359" s="153">
        <f>SUMIFS($E$345:$E$357,$B$345:$B$357,"FDA",$D$345:$D$357,"VAGO")</f>
        <v>1</v>
      </c>
      <c r="E359" s="153">
        <f t="shared" ref="E359:E363" si="23">C359+D359</f>
        <v>2</v>
      </c>
      <c r="F359" s="154"/>
      <c r="G359" s="137">
        <f>SUMIF($B$345:$B$357,"FDA",$G$345:$G$357)</f>
        <v>0</v>
      </c>
      <c r="H359" s="137">
        <f>SUMIF($B$345:$B$357,"FDA",$H$345:$H$357)</f>
        <v>7460.87</v>
      </c>
      <c r="I359" s="137">
        <f>SUMIF($B$345:$B$357,"FDA",$I$345:$I$357)</f>
        <v>7460.87</v>
      </c>
      <c r="J359" s="138"/>
      <c r="K359" s="129"/>
      <c r="L359" s="138"/>
      <c r="M359" s="138"/>
      <c r="N359" s="138"/>
      <c r="O359" s="138"/>
      <c r="P359" s="138"/>
      <c r="Q359" s="13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152" t="s">
        <v>65</v>
      </c>
      <c r="B360" s="164" t="s">
        <v>66</v>
      </c>
      <c r="C360" s="153">
        <f>SUMIFS($E$345:$E$357,$B$345:$B$357,"FDA-1",$D$345:$D$357,"&lt;&gt;VAGO")</f>
        <v>0</v>
      </c>
      <c r="D360" s="153">
        <f>SUMIFS($E$345:$E$357,$B$345:$B$357,"FDA-1",$D$345:$D$357,"VAGO")</f>
        <v>0</v>
      </c>
      <c r="E360" s="153">
        <f t="shared" si="23"/>
        <v>0</v>
      </c>
      <c r="F360" s="154"/>
      <c r="G360" s="137">
        <f>SUMIF($B$345:$B$357,"FDA-1",$G$345:$G$357)</f>
        <v>0</v>
      </c>
      <c r="H360" s="137">
        <f>SUMIF($B$345:$B$357,"FDA-1",$H$345:$H$357)</f>
        <v>0</v>
      </c>
      <c r="I360" s="137">
        <f>SUMIF($B$345:$B$357,"FDA-1",$I$345:$I$357)</f>
        <v>0</v>
      </c>
      <c r="J360" s="138"/>
      <c r="K360" s="129"/>
      <c r="L360" s="138"/>
      <c r="M360" s="138"/>
      <c r="N360" s="138"/>
      <c r="O360" s="138"/>
      <c r="P360" s="138"/>
      <c r="Q360" s="13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152" t="s">
        <v>67</v>
      </c>
      <c r="B361" s="164" t="s">
        <v>68</v>
      </c>
      <c r="C361" s="153">
        <f>SUMIFS($E$345:$E$357,$B$345:$B$357,"FDA-2",$D$345:$D$357,"&lt;&gt;VAGO")</f>
        <v>4</v>
      </c>
      <c r="D361" s="153">
        <f>SUMIFS($E$345:$E$357,$B$345:$B$357,"FDA-2",$D$345:$D$357,"VAGO")</f>
        <v>0</v>
      </c>
      <c r="E361" s="153">
        <f t="shared" si="23"/>
        <v>4</v>
      </c>
      <c r="F361" s="156"/>
      <c r="G361" s="137">
        <f>SUMIF($B$345:$B$357,"FDA-2",$G$345:$G$357)</f>
        <v>0</v>
      </c>
      <c r="H361" s="137">
        <f>SUMIF($B$345:$B$357,"FDA-2",$H$345:$H$357)</f>
        <v>23060.880000000001</v>
      </c>
      <c r="I361" s="137">
        <f>SUMIF($B$345:$B$357,"FDA-2",$I$345:$I$357)</f>
        <v>23060.880000000001</v>
      </c>
      <c r="J361" s="138"/>
      <c r="K361" s="129"/>
      <c r="L361" s="138"/>
      <c r="M361" s="138"/>
      <c r="N361" s="138"/>
      <c r="O361" s="138"/>
      <c r="P361" s="138"/>
      <c r="Q361" s="13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152" t="s">
        <v>69</v>
      </c>
      <c r="B362" s="164" t="s">
        <v>70</v>
      </c>
      <c r="C362" s="153">
        <f>SUMIFS($E$345:$E$357,$B$345:$B$357,"FDA-3",$D$345:$D$357,"&lt;&gt;VAGO")</f>
        <v>4</v>
      </c>
      <c r="D362" s="153">
        <f>SUMIFS($E$345:$E$357,$B$345:$B$357,"FDA-3",$D$345:$D$357,"VAGO")</f>
        <v>0</v>
      </c>
      <c r="E362" s="153">
        <f t="shared" si="23"/>
        <v>4</v>
      </c>
      <c r="F362" s="158"/>
      <c r="G362" s="137">
        <f>SUMIF($B$345:$B$357,"FDA-3",$G$345:$G$357)</f>
        <v>0</v>
      </c>
      <c r="H362" s="137">
        <f>SUMIF($B$345:$B$357,"FDA-3",$H$345:$H$357)</f>
        <v>18991.32</v>
      </c>
      <c r="I362" s="137">
        <f>SUMIF($B$345:$B$357,"FDA-3",$I$345:$I$357)</f>
        <v>18991.32</v>
      </c>
      <c r="J362" s="138"/>
      <c r="K362" s="129"/>
      <c r="L362" s="138"/>
      <c r="M362" s="138"/>
      <c r="N362" s="138"/>
      <c r="O362" s="138"/>
      <c r="P362" s="138"/>
      <c r="Q362" s="13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x14ac:dyDescent="0.2">
      <c r="A363" s="152" t="s">
        <v>71</v>
      </c>
      <c r="B363" s="164" t="s">
        <v>72</v>
      </c>
      <c r="C363" s="153">
        <f>SUMIFS($E$345:$E$357,$B$345:$B$357,"FDA-4",$D$345:$D$357,"&lt;&gt;VAGO")</f>
        <v>2</v>
      </c>
      <c r="D363" s="153">
        <f>SUMIFS($E$345:$E$357,$B$345:$B$357,"FDA-4",$D$345:$D$357,"VAGO")</f>
        <v>1</v>
      </c>
      <c r="E363" s="153">
        <f t="shared" si="23"/>
        <v>3</v>
      </c>
      <c r="F363" s="156"/>
      <c r="G363" s="137">
        <f>SUMIF($B$345:$B$357,"FDA-4",$G$345:$G$357)</f>
        <v>0</v>
      </c>
      <c r="H363" s="137">
        <f>SUMIF($B$345:$B$357,"FDA-4",$H$345:$H$357)</f>
        <v>6782.62</v>
      </c>
      <c r="I363" s="137">
        <f>SUMIF($B$345:$B$357,"FDA-4",$I$345:$I$357)</f>
        <v>6782.62</v>
      </c>
      <c r="J363" s="138"/>
      <c r="K363" s="129"/>
      <c r="L363" s="138"/>
      <c r="M363" s="138"/>
      <c r="N363" s="138"/>
      <c r="O363" s="138"/>
      <c r="P363" s="138"/>
      <c r="Q363" s="13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30" x14ac:dyDescent="0.2">
      <c r="A364" s="41" t="s">
        <v>73</v>
      </c>
      <c r="B364" s="163"/>
      <c r="C364" s="21">
        <f t="shared" ref="C364:E364" si="24">SUM(C360:C363)</f>
        <v>10</v>
      </c>
      <c r="D364" s="21">
        <f t="shared" si="24"/>
        <v>1</v>
      </c>
      <c r="E364" s="21">
        <f t="shared" si="24"/>
        <v>11</v>
      </c>
      <c r="F364" s="163"/>
      <c r="G364" s="32">
        <f t="shared" ref="G364:I364" si="25">SUM(G359:G363)</f>
        <v>0</v>
      </c>
      <c r="H364" s="32">
        <f t="shared" si="25"/>
        <v>56295.69</v>
      </c>
      <c r="I364" s="32">
        <f t="shared" si="25"/>
        <v>56295.69</v>
      </c>
      <c r="J364" s="138"/>
      <c r="K364" s="129"/>
      <c r="L364" s="138"/>
      <c r="M364" s="138"/>
      <c r="N364" s="138"/>
      <c r="O364" s="138"/>
      <c r="P364" s="138"/>
      <c r="Q364" s="13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45" customHeight="1" x14ac:dyDescent="0.2">
      <c r="A365" s="159"/>
      <c r="B365" s="159"/>
      <c r="C365" s="159"/>
      <c r="D365" s="159"/>
      <c r="E365" s="159"/>
      <c r="F365" s="159"/>
      <c r="G365" s="159"/>
      <c r="H365" s="159"/>
      <c r="I365" s="129"/>
      <c r="J365" s="138"/>
      <c r="K365" s="129"/>
      <c r="L365" s="138"/>
      <c r="M365" s="138"/>
      <c r="N365" s="138"/>
      <c r="O365" s="138"/>
      <c r="P365" s="138"/>
      <c r="Q365" s="13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x14ac:dyDescent="0.2">
      <c r="A366" s="239" t="s">
        <v>74</v>
      </c>
      <c r="B366" s="232"/>
      <c r="C366" s="232"/>
      <c r="D366" s="232"/>
      <c r="E366" s="232"/>
      <c r="F366" s="232"/>
      <c r="G366" s="232"/>
      <c r="H366" s="232"/>
      <c r="I366" s="233"/>
      <c r="J366" s="138"/>
      <c r="K366" s="129"/>
      <c r="L366" s="138"/>
      <c r="M366" s="138"/>
      <c r="N366" s="138"/>
      <c r="O366" s="138"/>
      <c r="P366" s="138"/>
      <c r="Q366" s="138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30" x14ac:dyDescent="0.2">
      <c r="A367" s="33" t="s">
        <v>75</v>
      </c>
      <c r="B367" s="9" t="s">
        <v>76</v>
      </c>
      <c r="C367" s="9" t="s">
        <v>77</v>
      </c>
      <c r="D367" s="9" t="s">
        <v>78</v>
      </c>
      <c r="E367" s="9" t="s">
        <v>79</v>
      </c>
      <c r="F367" s="9" t="s">
        <v>80</v>
      </c>
      <c r="G367" s="9" t="s">
        <v>81</v>
      </c>
      <c r="H367" s="9" t="s">
        <v>82</v>
      </c>
      <c r="I367" s="9" t="s">
        <v>83</v>
      </c>
      <c r="J367" s="129"/>
      <c r="K367" s="129"/>
      <c r="L367" s="129"/>
      <c r="M367" s="129"/>
      <c r="N367" s="129"/>
      <c r="O367" s="129"/>
      <c r="P367" s="129"/>
      <c r="Q367" s="129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</row>
    <row r="368" spans="1:30" x14ac:dyDescent="0.2">
      <c r="A368" s="73" t="s">
        <v>192</v>
      </c>
      <c r="B368" s="165" t="s">
        <v>495</v>
      </c>
      <c r="C368" s="71" t="s">
        <v>192</v>
      </c>
      <c r="D368" s="48" t="s">
        <v>192</v>
      </c>
      <c r="E368" s="135">
        <v>1</v>
      </c>
      <c r="F368" s="72" t="s">
        <v>192</v>
      </c>
      <c r="G368" s="136">
        <v>0</v>
      </c>
      <c r="H368" s="136">
        <v>0</v>
      </c>
      <c r="I368" s="137">
        <f t="shared" ref="I368:I400" si="26">SUM(G368:H368)</f>
        <v>0</v>
      </c>
      <c r="J368" s="138"/>
      <c r="K368" s="138"/>
      <c r="L368" s="138"/>
      <c r="M368" s="138"/>
      <c r="N368" s="138"/>
      <c r="O368" s="138"/>
      <c r="P368" s="138"/>
      <c r="Q368" s="13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70" t="s">
        <v>512</v>
      </c>
      <c r="B369" s="165" t="s">
        <v>93</v>
      </c>
      <c r="C369" s="48" t="s">
        <v>253</v>
      </c>
      <c r="D369" s="48" t="s">
        <v>189</v>
      </c>
      <c r="E369" s="135">
        <v>1</v>
      </c>
      <c r="F369" s="63" t="s">
        <v>496</v>
      </c>
      <c r="G369" s="136">
        <v>0</v>
      </c>
      <c r="H369" s="136">
        <v>1532.08</v>
      </c>
      <c r="I369" s="137">
        <f t="shared" si="26"/>
        <v>1532.08</v>
      </c>
      <c r="J369" s="138"/>
      <c r="K369" s="138"/>
      <c r="L369" s="138"/>
      <c r="M369" s="138"/>
      <c r="N369" s="138"/>
      <c r="O369" s="138"/>
      <c r="P369" s="138"/>
      <c r="Q369" s="13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70" t="s">
        <v>513</v>
      </c>
      <c r="B370" s="165" t="s">
        <v>93</v>
      </c>
      <c r="C370" s="48" t="s">
        <v>253</v>
      </c>
      <c r="D370" s="48" t="s">
        <v>189</v>
      </c>
      <c r="E370" s="135">
        <v>1</v>
      </c>
      <c r="F370" s="63" t="s">
        <v>497</v>
      </c>
      <c r="G370" s="136">
        <v>0</v>
      </c>
      <c r="H370" s="136">
        <v>1532.08</v>
      </c>
      <c r="I370" s="137">
        <f t="shared" si="26"/>
        <v>1532.08</v>
      </c>
      <c r="J370" s="138"/>
      <c r="K370" s="138"/>
      <c r="L370" s="138"/>
      <c r="M370" s="138"/>
      <c r="N370" s="138"/>
      <c r="O370" s="138"/>
      <c r="P370" s="138"/>
      <c r="Q370" s="13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174" t="s">
        <v>186</v>
      </c>
      <c r="B371" s="165" t="s">
        <v>93</v>
      </c>
      <c r="C371" s="175" t="s">
        <v>186</v>
      </c>
      <c r="D371" s="48" t="s">
        <v>189</v>
      </c>
      <c r="E371" s="135">
        <v>1</v>
      </c>
      <c r="F371" s="176" t="s">
        <v>622</v>
      </c>
      <c r="G371" s="136">
        <v>0</v>
      </c>
      <c r="H371" s="136">
        <v>1532.08</v>
      </c>
      <c r="I371" s="137">
        <f t="shared" si="26"/>
        <v>1532.08</v>
      </c>
      <c r="J371" s="138"/>
      <c r="K371" s="138"/>
      <c r="L371" s="138"/>
      <c r="M371" s="138"/>
      <c r="N371" s="138"/>
      <c r="O371" s="138"/>
      <c r="P371" s="138"/>
      <c r="Q371" s="13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174" t="s">
        <v>664</v>
      </c>
      <c r="B372" s="165" t="s">
        <v>93</v>
      </c>
      <c r="C372" s="175" t="s">
        <v>191</v>
      </c>
      <c r="D372" s="48" t="s">
        <v>189</v>
      </c>
      <c r="E372" s="135">
        <v>1</v>
      </c>
      <c r="F372" s="176" t="s">
        <v>663</v>
      </c>
      <c r="G372" s="136">
        <v>0</v>
      </c>
      <c r="H372" s="136">
        <v>1532.08</v>
      </c>
      <c r="I372" s="137">
        <f t="shared" si="26"/>
        <v>1532.08</v>
      </c>
      <c r="J372" s="138"/>
      <c r="K372" s="138"/>
      <c r="L372" s="138"/>
      <c r="M372" s="138"/>
      <c r="N372" s="138"/>
      <c r="O372" s="138"/>
      <c r="P372" s="138"/>
      <c r="Q372" s="13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70" t="s">
        <v>514</v>
      </c>
      <c r="B373" s="165" t="s">
        <v>93</v>
      </c>
      <c r="C373" s="48" t="s">
        <v>185</v>
      </c>
      <c r="D373" s="48" t="s">
        <v>189</v>
      </c>
      <c r="E373" s="135">
        <v>1</v>
      </c>
      <c r="F373" s="72" t="s">
        <v>192</v>
      </c>
      <c r="G373" s="136">
        <v>0</v>
      </c>
      <c r="H373" s="136">
        <v>1532.08</v>
      </c>
      <c r="I373" s="137">
        <f t="shared" si="26"/>
        <v>1532.08</v>
      </c>
      <c r="J373" s="138"/>
      <c r="K373" s="138"/>
      <c r="L373" s="138"/>
      <c r="M373" s="138"/>
      <c r="N373" s="138"/>
      <c r="O373" s="138"/>
      <c r="P373" s="138"/>
      <c r="Q373" s="13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74" t="s">
        <v>192</v>
      </c>
      <c r="B374" s="165" t="s">
        <v>93</v>
      </c>
      <c r="C374" s="52" t="s">
        <v>192</v>
      </c>
      <c r="D374" s="48" t="s">
        <v>192</v>
      </c>
      <c r="E374" s="135">
        <v>1</v>
      </c>
      <c r="F374" s="72" t="s">
        <v>192</v>
      </c>
      <c r="G374" s="136">
        <v>0</v>
      </c>
      <c r="H374" s="136">
        <v>0</v>
      </c>
      <c r="I374" s="137">
        <f t="shared" si="26"/>
        <v>0</v>
      </c>
      <c r="J374" s="138"/>
      <c r="K374" s="138"/>
      <c r="L374" s="138"/>
      <c r="M374" s="138"/>
      <c r="N374" s="138"/>
      <c r="O374" s="138"/>
      <c r="P374" s="138"/>
      <c r="Q374" s="13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70" t="s">
        <v>515</v>
      </c>
      <c r="B375" s="165" t="s">
        <v>93</v>
      </c>
      <c r="C375" s="48" t="s">
        <v>185</v>
      </c>
      <c r="D375" s="48" t="s">
        <v>189</v>
      </c>
      <c r="E375" s="135">
        <v>1</v>
      </c>
      <c r="F375" s="63" t="s">
        <v>498</v>
      </c>
      <c r="G375" s="136">
        <v>0</v>
      </c>
      <c r="H375" s="136">
        <v>1532.08</v>
      </c>
      <c r="I375" s="137">
        <f t="shared" si="26"/>
        <v>1532.08</v>
      </c>
      <c r="J375" s="138"/>
      <c r="K375" s="138"/>
      <c r="L375" s="138"/>
      <c r="M375" s="138"/>
      <c r="N375" s="138"/>
      <c r="O375" s="138"/>
      <c r="P375" s="138"/>
      <c r="Q375" s="13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75" t="s">
        <v>192</v>
      </c>
      <c r="B376" s="165" t="s">
        <v>93</v>
      </c>
      <c r="C376" s="71" t="s">
        <v>192</v>
      </c>
      <c r="D376" s="48" t="s">
        <v>192</v>
      </c>
      <c r="E376" s="135">
        <v>1</v>
      </c>
      <c r="F376" s="72" t="s">
        <v>192</v>
      </c>
      <c r="G376" s="136">
        <v>0</v>
      </c>
      <c r="H376" s="136">
        <v>0</v>
      </c>
      <c r="I376" s="137">
        <f t="shared" si="26"/>
        <v>0</v>
      </c>
      <c r="J376" s="138"/>
      <c r="K376" s="138"/>
      <c r="L376" s="138"/>
      <c r="M376" s="138"/>
      <c r="N376" s="138"/>
      <c r="O376" s="138"/>
      <c r="P376" s="138"/>
      <c r="Q376" s="13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75" t="s">
        <v>192</v>
      </c>
      <c r="B377" s="165" t="s">
        <v>93</v>
      </c>
      <c r="C377" s="71" t="s">
        <v>192</v>
      </c>
      <c r="D377" s="48" t="s">
        <v>192</v>
      </c>
      <c r="E377" s="135">
        <v>1</v>
      </c>
      <c r="F377" s="72" t="s">
        <v>192</v>
      </c>
      <c r="G377" s="136">
        <v>0</v>
      </c>
      <c r="H377" s="136">
        <v>0</v>
      </c>
      <c r="I377" s="137">
        <f t="shared" si="26"/>
        <v>0</v>
      </c>
      <c r="J377" s="138"/>
      <c r="K377" s="138"/>
      <c r="L377" s="138"/>
      <c r="M377" s="138"/>
      <c r="N377" s="138"/>
      <c r="O377" s="138"/>
      <c r="P377" s="138"/>
      <c r="Q377" s="13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70" t="s">
        <v>516</v>
      </c>
      <c r="B378" s="165" t="s">
        <v>93</v>
      </c>
      <c r="C378" s="48" t="s">
        <v>185</v>
      </c>
      <c r="D378" s="48" t="s">
        <v>189</v>
      </c>
      <c r="E378" s="135">
        <v>1</v>
      </c>
      <c r="F378" s="63" t="s">
        <v>499</v>
      </c>
      <c r="G378" s="136">
        <v>0</v>
      </c>
      <c r="H378" s="136">
        <v>1532.08</v>
      </c>
      <c r="I378" s="137">
        <f t="shared" si="26"/>
        <v>1532.08</v>
      </c>
      <c r="J378" s="138"/>
      <c r="K378" s="138"/>
      <c r="L378" s="138"/>
      <c r="M378" s="138"/>
      <c r="N378" s="138"/>
      <c r="O378" s="138"/>
      <c r="P378" s="138"/>
      <c r="Q378" s="13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70" t="s">
        <v>516</v>
      </c>
      <c r="B379" s="165" t="s">
        <v>93</v>
      </c>
      <c r="C379" s="48" t="s">
        <v>185</v>
      </c>
      <c r="D379" s="48" t="s">
        <v>189</v>
      </c>
      <c r="E379" s="135">
        <v>1</v>
      </c>
      <c r="F379" s="63" t="s">
        <v>500</v>
      </c>
      <c r="G379" s="136">
        <v>0</v>
      </c>
      <c r="H379" s="136">
        <v>1532.08</v>
      </c>
      <c r="I379" s="137">
        <f t="shared" si="26"/>
        <v>1532.08</v>
      </c>
      <c r="J379" s="138"/>
      <c r="K379" s="138"/>
      <c r="L379" s="138"/>
      <c r="M379" s="138"/>
      <c r="N379" s="138"/>
      <c r="O379" s="138"/>
      <c r="P379" s="138"/>
      <c r="Q379" s="13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75" t="s">
        <v>192</v>
      </c>
      <c r="B380" s="165" t="s">
        <v>93</v>
      </c>
      <c r="C380" s="71" t="s">
        <v>192</v>
      </c>
      <c r="D380" s="48" t="s">
        <v>192</v>
      </c>
      <c r="E380" s="135">
        <v>1</v>
      </c>
      <c r="F380" s="72" t="s">
        <v>192</v>
      </c>
      <c r="G380" s="136">
        <v>0</v>
      </c>
      <c r="H380" s="136">
        <v>0</v>
      </c>
      <c r="I380" s="137">
        <f t="shared" si="26"/>
        <v>0</v>
      </c>
      <c r="J380" s="138"/>
      <c r="K380" s="138"/>
      <c r="L380" s="138"/>
      <c r="M380" s="138"/>
      <c r="N380" s="138"/>
      <c r="O380" s="138"/>
      <c r="P380" s="138"/>
      <c r="Q380" s="13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75" t="s">
        <v>192</v>
      </c>
      <c r="B381" s="165" t="s">
        <v>93</v>
      </c>
      <c r="C381" s="71" t="s">
        <v>192</v>
      </c>
      <c r="D381" s="48" t="s">
        <v>192</v>
      </c>
      <c r="E381" s="135">
        <v>1</v>
      </c>
      <c r="F381" s="72" t="s">
        <v>192</v>
      </c>
      <c r="G381" s="136">
        <v>0</v>
      </c>
      <c r="H381" s="136">
        <v>0</v>
      </c>
      <c r="I381" s="137">
        <f t="shared" si="26"/>
        <v>0</v>
      </c>
      <c r="J381" s="138"/>
      <c r="K381" s="138"/>
      <c r="L381" s="138"/>
      <c r="M381" s="138"/>
      <c r="N381" s="138"/>
      <c r="O381" s="138"/>
      <c r="P381" s="138"/>
      <c r="Q381" s="13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70" t="s">
        <v>517</v>
      </c>
      <c r="B382" s="165" t="s">
        <v>93</v>
      </c>
      <c r="C382" s="48" t="s">
        <v>235</v>
      </c>
      <c r="D382" s="48" t="s">
        <v>189</v>
      </c>
      <c r="E382" s="135">
        <v>1</v>
      </c>
      <c r="F382" s="63" t="s">
        <v>501</v>
      </c>
      <c r="G382" s="136">
        <v>0</v>
      </c>
      <c r="H382" s="136">
        <v>1532.08</v>
      </c>
      <c r="I382" s="137">
        <f t="shared" si="26"/>
        <v>1532.08</v>
      </c>
      <c r="J382" s="138"/>
      <c r="K382" s="138"/>
      <c r="L382" s="138"/>
      <c r="M382" s="138"/>
      <c r="N382" s="138"/>
      <c r="O382" s="138"/>
      <c r="P382" s="138"/>
      <c r="Q382" s="13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70" t="s">
        <v>518</v>
      </c>
      <c r="B383" s="165" t="s">
        <v>93</v>
      </c>
      <c r="C383" s="48" t="s">
        <v>235</v>
      </c>
      <c r="D383" s="48" t="s">
        <v>189</v>
      </c>
      <c r="E383" s="135">
        <v>1</v>
      </c>
      <c r="F383" s="63" t="s">
        <v>502</v>
      </c>
      <c r="G383" s="136">
        <v>0</v>
      </c>
      <c r="H383" s="136">
        <v>1532.08</v>
      </c>
      <c r="I383" s="137">
        <f t="shared" si="26"/>
        <v>1532.08</v>
      </c>
      <c r="J383" s="138"/>
      <c r="K383" s="138"/>
      <c r="L383" s="138"/>
      <c r="M383" s="138"/>
      <c r="N383" s="138"/>
      <c r="O383" s="138"/>
      <c r="P383" s="138"/>
      <c r="Q383" s="13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70" t="s">
        <v>519</v>
      </c>
      <c r="B384" s="165" t="s">
        <v>93</v>
      </c>
      <c r="C384" s="48" t="s">
        <v>235</v>
      </c>
      <c r="D384" s="48" t="s">
        <v>189</v>
      </c>
      <c r="E384" s="135">
        <v>1</v>
      </c>
      <c r="F384" s="63" t="s">
        <v>503</v>
      </c>
      <c r="G384" s="136">
        <v>0</v>
      </c>
      <c r="H384" s="136">
        <v>1532.08</v>
      </c>
      <c r="I384" s="137">
        <f t="shared" si="26"/>
        <v>1532.08</v>
      </c>
      <c r="J384" s="138"/>
      <c r="K384" s="138"/>
      <c r="L384" s="138"/>
      <c r="M384" s="138"/>
      <c r="N384" s="138"/>
      <c r="O384" s="138"/>
      <c r="P384" s="138"/>
      <c r="Q384" s="13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70" t="s">
        <v>520</v>
      </c>
      <c r="B385" s="165" t="s">
        <v>93</v>
      </c>
      <c r="C385" s="48" t="s">
        <v>511</v>
      </c>
      <c r="D385" s="48" t="s">
        <v>189</v>
      </c>
      <c r="E385" s="135">
        <v>1</v>
      </c>
      <c r="F385" s="63" t="s">
        <v>504</v>
      </c>
      <c r="G385" s="136">
        <v>0</v>
      </c>
      <c r="H385" s="136">
        <v>1532.08</v>
      </c>
      <c r="I385" s="137">
        <f t="shared" si="26"/>
        <v>1532.08</v>
      </c>
      <c r="J385" s="138"/>
      <c r="K385" s="138"/>
      <c r="L385" s="138"/>
      <c r="M385" s="138"/>
      <c r="N385" s="138"/>
      <c r="O385" s="138"/>
      <c r="P385" s="138"/>
      <c r="Q385" s="13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75" t="s">
        <v>192</v>
      </c>
      <c r="B386" s="165" t="s">
        <v>93</v>
      </c>
      <c r="C386" s="71" t="s">
        <v>192</v>
      </c>
      <c r="D386" s="48" t="s">
        <v>192</v>
      </c>
      <c r="E386" s="135">
        <v>1</v>
      </c>
      <c r="F386" s="72" t="s">
        <v>192</v>
      </c>
      <c r="G386" s="136">
        <v>0</v>
      </c>
      <c r="H386" s="136">
        <v>0</v>
      </c>
      <c r="I386" s="137">
        <f t="shared" si="26"/>
        <v>0</v>
      </c>
      <c r="J386" s="138"/>
      <c r="K386" s="138"/>
      <c r="L386" s="138"/>
      <c r="M386" s="138"/>
      <c r="N386" s="138"/>
      <c r="O386" s="138"/>
      <c r="P386" s="138"/>
      <c r="Q386" s="13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70" t="s">
        <v>521</v>
      </c>
      <c r="B387" s="165" t="s">
        <v>93</v>
      </c>
      <c r="C387" s="48" t="s">
        <v>188</v>
      </c>
      <c r="D387" s="48" t="s">
        <v>189</v>
      </c>
      <c r="E387" s="135">
        <v>1</v>
      </c>
      <c r="F387" s="63" t="s">
        <v>505</v>
      </c>
      <c r="G387" s="136">
        <v>0</v>
      </c>
      <c r="H387" s="136">
        <v>1532.08</v>
      </c>
      <c r="I387" s="137">
        <f t="shared" si="26"/>
        <v>1532.08</v>
      </c>
      <c r="J387" s="138"/>
      <c r="K387" s="138"/>
      <c r="L387" s="138"/>
      <c r="M387" s="138"/>
      <c r="N387" s="138"/>
      <c r="O387" s="138"/>
      <c r="P387" s="138"/>
      <c r="Q387" s="13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70" t="s">
        <v>522</v>
      </c>
      <c r="B388" s="165" t="s">
        <v>93</v>
      </c>
      <c r="C388" s="48" t="s">
        <v>511</v>
      </c>
      <c r="D388" s="48" t="s">
        <v>189</v>
      </c>
      <c r="E388" s="135">
        <v>1</v>
      </c>
      <c r="F388" s="63" t="s">
        <v>506</v>
      </c>
      <c r="G388" s="136">
        <v>0</v>
      </c>
      <c r="H388" s="136">
        <v>1532.08</v>
      </c>
      <c r="I388" s="137">
        <f t="shared" si="26"/>
        <v>1532.08</v>
      </c>
      <c r="J388" s="138"/>
      <c r="K388" s="138"/>
      <c r="L388" s="138"/>
      <c r="M388" s="138"/>
      <c r="N388" s="138"/>
      <c r="O388" s="138"/>
      <c r="P388" s="138"/>
      <c r="Q388" s="13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70" t="s">
        <v>523</v>
      </c>
      <c r="B389" s="165" t="s">
        <v>93</v>
      </c>
      <c r="C389" s="48" t="s">
        <v>345</v>
      </c>
      <c r="D389" s="48" t="s">
        <v>189</v>
      </c>
      <c r="E389" s="135">
        <v>1</v>
      </c>
      <c r="F389" s="63" t="s">
        <v>507</v>
      </c>
      <c r="G389" s="136">
        <v>0</v>
      </c>
      <c r="H389" s="136">
        <v>1532.08</v>
      </c>
      <c r="I389" s="137">
        <f t="shared" si="26"/>
        <v>1532.08</v>
      </c>
      <c r="J389" s="138"/>
      <c r="K389" s="138"/>
      <c r="L389" s="138"/>
      <c r="M389" s="138"/>
      <c r="N389" s="138"/>
      <c r="O389" s="138"/>
      <c r="P389" s="138"/>
      <c r="Q389" s="13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75" t="s">
        <v>192</v>
      </c>
      <c r="B390" s="165" t="s">
        <v>93</v>
      </c>
      <c r="C390" s="71" t="s">
        <v>192</v>
      </c>
      <c r="D390" s="48" t="s">
        <v>192</v>
      </c>
      <c r="E390" s="135">
        <v>1</v>
      </c>
      <c r="F390" s="72" t="s">
        <v>192</v>
      </c>
      <c r="G390" s="136">
        <v>0</v>
      </c>
      <c r="H390" s="136">
        <v>0</v>
      </c>
      <c r="I390" s="137">
        <f t="shared" si="26"/>
        <v>0</v>
      </c>
      <c r="J390" s="138"/>
      <c r="K390" s="138"/>
      <c r="L390" s="138"/>
      <c r="M390" s="138"/>
      <c r="N390" s="138"/>
      <c r="O390" s="138"/>
      <c r="P390" s="138"/>
      <c r="Q390" s="13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75" t="s">
        <v>192</v>
      </c>
      <c r="B391" s="165" t="s">
        <v>93</v>
      </c>
      <c r="C391" s="71" t="s">
        <v>192</v>
      </c>
      <c r="D391" s="48" t="s">
        <v>192</v>
      </c>
      <c r="E391" s="135">
        <v>1</v>
      </c>
      <c r="F391" s="72" t="s">
        <v>192</v>
      </c>
      <c r="G391" s="136">
        <v>0</v>
      </c>
      <c r="H391" s="136">
        <v>0</v>
      </c>
      <c r="I391" s="137">
        <f t="shared" si="26"/>
        <v>0</v>
      </c>
      <c r="J391" s="138"/>
      <c r="K391" s="138"/>
      <c r="L391" s="138"/>
      <c r="M391" s="138"/>
      <c r="N391" s="138"/>
      <c r="O391" s="138"/>
      <c r="P391" s="138"/>
      <c r="Q391" s="13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70" t="s">
        <v>524</v>
      </c>
      <c r="B392" s="165" t="s">
        <v>93</v>
      </c>
      <c r="C392" s="48" t="s">
        <v>185</v>
      </c>
      <c r="D392" s="48" t="s">
        <v>189</v>
      </c>
      <c r="E392" s="135">
        <v>1</v>
      </c>
      <c r="F392" s="63" t="s">
        <v>508</v>
      </c>
      <c r="G392" s="136">
        <v>0</v>
      </c>
      <c r="H392" s="136">
        <v>1532.08</v>
      </c>
      <c r="I392" s="137">
        <f t="shared" si="26"/>
        <v>1532.08</v>
      </c>
      <c r="J392" s="138"/>
      <c r="K392" s="138"/>
      <c r="L392" s="138"/>
      <c r="M392" s="138"/>
      <c r="N392" s="138"/>
      <c r="O392" s="138"/>
      <c r="P392" s="138"/>
      <c r="Q392" s="13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75" t="s">
        <v>192</v>
      </c>
      <c r="B393" s="165" t="s">
        <v>93</v>
      </c>
      <c r="C393" s="71" t="s">
        <v>192</v>
      </c>
      <c r="D393" s="48" t="s">
        <v>192</v>
      </c>
      <c r="E393" s="135">
        <v>1</v>
      </c>
      <c r="F393" s="72" t="s">
        <v>192</v>
      </c>
      <c r="G393" s="136">
        <v>0</v>
      </c>
      <c r="H393" s="136">
        <v>0</v>
      </c>
      <c r="I393" s="137">
        <f t="shared" si="26"/>
        <v>0</v>
      </c>
      <c r="J393" s="138"/>
      <c r="K393" s="138"/>
      <c r="L393" s="138"/>
      <c r="M393" s="138"/>
      <c r="N393" s="138"/>
      <c r="O393" s="138"/>
      <c r="P393" s="138"/>
      <c r="Q393" s="13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70" t="s">
        <v>525</v>
      </c>
      <c r="B394" s="165" t="s">
        <v>93</v>
      </c>
      <c r="C394" s="48" t="s">
        <v>471</v>
      </c>
      <c r="D394" s="48" t="s">
        <v>189</v>
      </c>
      <c r="E394" s="135">
        <v>1</v>
      </c>
      <c r="F394" s="63" t="s">
        <v>509</v>
      </c>
      <c r="G394" s="136">
        <v>0</v>
      </c>
      <c r="H394" s="136">
        <v>1532.08</v>
      </c>
      <c r="I394" s="137">
        <f t="shared" si="26"/>
        <v>1532.08</v>
      </c>
      <c r="J394" s="138"/>
      <c r="K394" s="138"/>
      <c r="L394" s="138"/>
      <c r="M394" s="138"/>
      <c r="N394" s="138"/>
      <c r="O394" s="138"/>
      <c r="P394" s="138"/>
      <c r="Q394" s="13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75" t="s">
        <v>192</v>
      </c>
      <c r="B395" s="165" t="s">
        <v>93</v>
      </c>
      <c r="C395" s="71" t="s">
        <v>192</v>
      </c>
      <c r="D395" s="48" t="s">
        <v>192</v>
      </c>
      <c r="E395" s="135">
        <v>1</v>
      </c>
      <c r="F395" s="72" t="s">
        <v>192</v>
      </c>
      <c r="G395" s="136">
        <v>0</v>
      </c>
      <c r="H395" s="136">
        <v>0</v>
      </c>
      <c r="I395" s="137">
        <f t="shared" si="26"/>
        <v>0</v>
      </c>
      <c r="J395" s="138"/>
      <c r="K395" s="138"/>
      <c r="L395" s="138"/>
      <c r="M395" s="138"/>
      <c r="N395" s="138"/>
      <c r="O395" s="138"/>
      <c r="P395" s="138"/>
      <c r="Q395" s="13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75" t="s">
        <v>192</v>
      </c>
      <c r="B396" s="165" t="s">
        <v>93</v>
      </c>
      <c r="C396" s="71" t="s">
        <v>192</v>
      </c>
      <c r="D396" s="48" t="s">
        <v>192</v>
      </c>
      <c r="E396" s="135">
        <v>1</v>
      </c>
      <c r="F396" s="72" t="s">
        <v>192</v>
      </c>
      <c r="G396" s="136">
        <v>0</v>
      </c>
      <c r="H396" s="136">
        <v>0</v>
      </c>
      <c r="I396" s="137">
        <f t="shared" si="26"/>
        <v>0</v>
      </c>
      <c r="J396" s="138"/>
      <c r="K396" s="138"/>
      <c r="L396" s="138"/>
      <c r="M396" s="138"/>
      <c r="N396" s="138"/>
      <c r="O396" s="138"/>
      <c r="P396" s="138"/>
      <c r="Q396" s="13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70" t="s">
        <v>526</v>
      </c>
      <c r="B397" s="165" t="s">
        <v>93</v>
      </c>
      <c r="C397" s="48" t="s">
        <v>185</v>
      </c>
      <c r="D397" s="48" t="s">
        <v>189</v>
      </c>
      <c r="E397" s="135">
        <v>1</v>
      </c>
      <c r="F397" s="63" t="s">
        <v>510</v>
      </c>
      <c r="G397" s="136">
        <v>0</v>
      </c>
      <c r="H397" s="136">
        <v>1532.08</v>
      </c>
      <c r="I397" s="137">
        <f t="shared" si="26"/>
        <v>1532.08</v>
      </c>
      <c r="J397" s="138"/>
      <c r="K397" s="138"/>
      <c r="L397" s="138"/>
      <c r="M397" s="138"/>
      <c r="N397" s="138"/>
      <c r="O397" s="138"/>
      <c r="P397" s="138"/>
      <c r="Q397" s="13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75" t="s">
        <v>192</v>
      </c>
      <c r="B398" s="165" t="s">
        <v>93</v>
      </c>
      <c r="C398" s="71" t="s">
        <v>192</v>
      </c>
      <c r="D398" s="48" t="s">
        <v>192</v>
      </c>
      <c r="E398" s="135">
        <v>1</v>
      </c>
      <c r="F398" s="72" t="s">
        <v>192</v>
      </c>
      <c r="G398" s="136">
        <v>0</v>
      </c>
      <c r="H398" s="136">
        <v>0</v>
      </c>
      <c r="I398" s="137">
        <f t="shared" si="26"/>
        <v>0</v>
      </c>
      <c r="J398" s="138"/>
      <c r="K398" s="138"/>
      <c r="L398" s="138"/>
      <c r="M398" s="138"/>
      <c r="N398" s="138"/>
      <c r="O398" s="138"/>
      <c r="P398" s="138"/>
      <c r="Q398" s="13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1" t="s">
        <v>529</v>
      </c>
      <c r="B399" s="165" t="s">
        <v>97</v>
      </c>
      <c r="C399" s="52" t="s">
        <v>192</v>
      </c>
      <c r="D399" s="48" t="s">
        <v>192</v>
      </c>
      <c r="E399" s="135">
        <v>1</v>
      </c>
      <c r="F399" s="64" t="s">
        <v>192</v>
      </c>
      <c r="G399" s="140">
        <v>0</v>
      </c>
      <c r="H399" s="140">
        <v>0</v>
      </c>
      <c r="I399" s="141">
        <f t="shared" si="26"/>
        <v>0</v>
      </c>
      <c r="J399" s="138"/>
      <c r="K399" s="138"/>
      <c r="L399" s="138"/>
      <c r="M399" s="138"/>
      <c r="N399" s="138"/>
      <c r="O399" s="138"/>
      <c r="P399" s="138"/>
      <c r="Q399" s="13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x14ac:dyDescent="0.2">
      <c r="A400" s="61" t="s">
        <v>529</v>
      </c>
      <c r="B400" s="165" t="s">
        <v>97</v>
      </c>
      <c r="C400" s="48" t="s">
        <v>528</v>
      </c>
      <c r="D400" s="48" t="s">
        <v>189</v>
      </c>
      <c r="E400" s="135">
        <v>1</v>
      </c>
      <c r="F400" s="63" t="s">
        <v>527</v>
      </c>
      <c r="G400" s="136">
        <v>0</v>
      </c>
      <c r="H400" s="136">
        <v>623.15</v>
      </c>
      <c r="I400" s="137">
        <f t="shared" si="26"/>
        <v>623.15</v>
      </c>
      <c r="J400" s="138"/>
      <c r="K400" s="138"/>
      <c r="L400" s="138"/>
      <c r="M400" s="138"/>
      <c r="N400" s="138"/>
      <c r="O400" s="138"/>
      <c r="P400" s="138"/>
      <c r="Q400" s="138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45" x14ac:dyDescent="0.2">
      <c r="A401" s="41" t="s">
        <v>84</v>
      </c>
      <c r="B401" s="41" t="s">
        <v>85</v>
      </c>
      <c r="C401" s="21" t="s">
        <v>86</v>
      </c>
      <c r="D401" s="21" t="s">
        <v>87</v>
      </c>
      <c r="E401" s="21" t="s">
        <v>88</v>
      </c>
      <c r="F401" s="163"/>
      <c r="G401" s="21" t="s">
        <v>89</v>
      </c>
      <c r="H401" s="21" t="s">
        <v>90</v>
      </c>
      <c r="I401" s="21" t="s">
        <v>91</v>
      </c>
      <c r="J401" s="138"/>
      <c r="K401" s="138"/>
      <c r="L401" s="138"/>
      <c r="M401" s="138"/>
      <c r="N401" s="138"/>
      <c r="O401" s="138"/>
      <c r="P401" s="138"/>
      <c r="Q401" s="138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</row>
    <row r="402" spans="1:30" x14ac:dyDescent="0.2">
      <c r="A402" s="152" t="s">
        <v>92</v>
      </c>
      <c r="B402" s="164" t="s">
        <v>93</v>
      </c>
      <c r="C402" s="153">
        <f>SUMIFS($E$368:$E$400,$B$368:$B$400,"FGS-1",$D$368:$D$400,"&lt;&gt;VAGO")</f>
        <v>18</v>
      </c>
      <c r="D402" s="153">
        <f>SUMIFS($E$368:$E$400,$B$368:$B$400,"FGS-1",$D$368:$D$400,"VAGO")</f>
        <v>12</v>
      </c>
      <c r="E402" s="153">
        <f t="shared" ref="E402:E407" si="27">C402+D402</f>
        <v>30</v>
      </c>
      <c r="F402" s="154"/>
      <c r="G402" s="137">
        <f>SUMIF($B$368:$B$400,"FGS-1",$G$368:$G$400)</f>
        <v>0</v>
      </c>
      <c r="H402" s="137">
        <f>SUMIF($B$368:$B$400,"FGS-1",$G$368:$G$400)</f>
        <v>0</v>
      </c>
      <c r="I402" s="137">
        <f>SUMIF($B$368:$B$400,"FGS-1",$G$368:$G$400)</f>
        <v>0</v>
      </c>
      <c r="J402" s="138"/>
      <c r="K402" s="138"/>
      <c r="L402" s="138"/>
      <c r="M402" s="138"/>
      <c r="N402" s="138"/>
      <c r="O402" s="138"/>
      <c r="P402" s="138"/>
      <c r="Q402" s="138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</row>
    <row r="403" spans="1:30" x14ac:dyDescent="0.2">
      <c r="A403" s="152" t="s">
        <v>94</v>
      </c>
      <c r="B403" s="164" t="s">
        <v>95</v>
      </c>
      <c r="C403" s="153">
        <f>SUMIFS($E$368:$E$400,$B$368:$B$400,"FGS-2",$D$368:$D$400,"&lt;&gt;VAGO")</f>
        <v>0</v>
      </c>
      <c r="D403" s="153">
        <f>SUMIFS($E$368:$E$400,$B$368:$B$400,"FGS-2",$D$368:$D$400,"VAGO")</f>
        <v>0</v>
      </c>
      <c r="E403" s="153">
        <f t="shared" si="27"/>
        <v>0</v>
      </c>
      <c r="F403" s="156"/>
      <c r="G403" s="137">
        <f>SUMIF($B$368:$B$400,"FGS-2",$G$368:$G$400)</f>
        <v>0</v>
      </c>
      <c r="H403" s="137">
        <f>SUMIF($B$368:$B$400,"FGS-2",$G$368:$G$400)</f>
        <v>0</v>
      </c>
      <c r="I403" s="137">
        <f>SUMIF($B$368:$B$400,"FGS-2",$G$368:$G$400)</f>
        <v>0</v>
      </c>
      <c r="J403" s="138"/>
      <c r="K403" s="138"/>
      <c r="L403" s="138"/>
      <c r="M403" s="138"/>
      <c r="N403" s="138"/>
      <c r="O403" s="138"/>
      <c r="P403" s="138"/>
      <c r="Q403" s="138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</row>
    <row r="404" spans="1:30" x14ac:dyDescent="0.2">
      <c r="A404" s="152" t="s">
        <v>96</v>
      </c>
      <c r="B404" s="164" t="s">
        <v>97</v>
      </c>
      <c r="C404" s="153">
        <f>SUMIFS($E$368:$E$400,$B$368:$B$400,"FGS-3",$D$368:$D$400,"&lt;&gt;VAGO")</f>
        <v>1</v>
      </c>
      <c r="D404" s="153">
        <f>SUMIFS($E$368:$E$400,$B$368:$B$400,"FGS-3",$D$368:$D$400,"VAGO")</f>
        <v>1</v>
      </c>
      <c r="E404" s="153">
        <f t="shared" si="27"/>
        <v>2</v>
      </c>
      <c r="F404" s="156"/>
      <c r="G404" s="137">
        <f>SUMIF($B$368:$B$400,"FGS-3",$G$368:$G$400)</f>
        <v>0</v>
      </c>
      <c r="H404" s="137">
        <f>SUMIF($B$368:$B$400,"FGS-3",$G$368:$G$400)</f>
        <v>0</v>
      </c>
      <c r="I404" s="137">
        <f>SUMIF($B$368:$B$400,"FGS-3",$G$368:$G$400)</f>
        <v>0</v>
      </c>
      <c r="J404" s="138"/>
      <c r="K404" s="138"/>
      <c r="L404" s="138"/>
      <c r="M404" s="138"/>
      <c r="N404" s="138"/>
      <c r="O404" s="138"/>
      <c r="P404" s="138"/>
      <c r="Q404" s="138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</row>
    <row r="405" spans="1:30" x14ac:dyDescent="0.2">
      <c r="A405" s="157" t="s">
        <v>98</v>
      </c>
      <c r="B405" s="166" t="s">
        <v>99</v>
      </c>
      <c r="C405" s="153">
        <f>SUMIFS($E$368:$E$400,$B$368:$B$400,"FGA-1",$D$368:$D$400,"&lt;&gt;VAGO")</f>
        <v>0</v>
      </c>
      <c r="D405" s="153">
        <f>SUMIFS($E$368:$E$400,$B$368:$B$400,"FGA-1",$D$368:$D$400,"VAGO")</f>
        <v>1</v>
      </c>
      <c r="E405" s="153">
        <f t="shared" si="27"/>
        <v>1</v>
      </c>
      <c r="F405" s="158"/>
      <c r="G405" s="137">
        <f>SUMIF($B$368:$B$400,"FGA-1",$G$368:$G$400)</f>
        <v>0</v>
      </c>
      <c r="H405" s="137">
        <f>SUMIF($B$368:$B$400,"FGA-1",$G$368:$G$400)</f>
        <v>0</v>
      </c>
      <c r="I405" s="137">
        <f>SUMIF($B$368:$B$400,"FGA-1",$G$368:$G$400)</f>
        <v>0</v>
      </c>
      <c r="J405" s="138"/>
      <c r="K405" s="138"/>
      <c r="L405" s="138"/>
      <c r="M405" s="138"/>
      <c r="N405" s="138"/>
      <c r="O405" s="138"/>
      <c r="P405" s="138"/>
      <c r="Q405" s="138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</row>
    <row r="406" spans="1:30" x14ac:dyDescent="0.2">
      <c r="A406" s="152" t="s">
        <v>100</v>
      </c>
      <c r="B406" s="164" t="s">
        <v>101</v>
      </c>
      <c r="C406" s="153">
        <f>SUMIFS($E$368:$E$400,$B$368:$B$400,"FGA-2",$D$368:$D$400,"&lt;&gt;VAGO")</f>
        <v>0</v>
      </c>
      <c r="D406" s="153">
        <f>SUMIFS($E$368:$E$400,$B$368:$B$400,"FGA-2",$D$368:$D$400,"VAGO")</f>
        <v>0</v>
      </c>
      <c r="E406" s="153">
        <f t="shared" si="27"/>
        <v>0</v>
      </c>
      <c r="F406" s="158"/>
      <c r="G406" s="137">
        <f>SUMIF($B$368:$B$400,"FGA-2",$G$368:$G$400)</f>
        <v>0</v>
      </c>
      <c r="H406" s="137">
        <f>SUMIF($B$368:$B$400,"FGA-2",$G$368:$G$400)</f>
        <v>0</v>
      </c>
      <c r="I406" s="137">
        <f>SUMIF($B$368:$B$400,"FGA-2",$G$368:$G$400)</f>
        <v>0</v>
      </c>
      <c r="J406" s="138"/>
      <c r="K406" s="138"/>
      <c r="L406" s="138"/>
      <c r="M406" s="138"/>
      <c r="N406" s="138"/>
      <c r="O406" s="138"/>
      <c r="P406" s="138"/>
      <c r="Q406" s="138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</row>
    <row r="407" spans="1:30" x14ac:dyDescent="0.2">
      <c r="A407" s="152" t="s">
        <v>102</v>
      </c>
      <c r="B407" s="164" t="s">
        <v>103</v>
      </c>
      <c r="C407" s="153">
        <f>SUMIFS($E$368:$E$400,$B$368:$B$400,"FGA-3",$D$368:$D$400,"&lt;&gt;VAGO")</f>
        <v>0</v>
      </c>
      <c r="D407" s="153">
        <f>SUMIFS($E$368:$E$400,$B$368:$B$400,"FGA-3",$D$368:$D$400,"VAGO")</f>
        <v>0</v>
      </c>
      <c r="E407" s="153">
        <f t="shared" si="27"/>
        <v>0</v>
      </c>
      <c r="F407" s="156"/>
      <c r="G407" s="137">
        <f>SUMIF($B$368:$B$400,"FGA-3",$G$368:$G$400)</f>
        <v>0</v>
      </c>
      <c r="H407" s="137">
        <f>SUMIF($B$368:$B$400,"FGA-3",$G$368:$G$400)</f>
        <v>0</v>
      </c>
      <c r="I407" s="137">
        <f>SUMIF($B$368:$B$400,"FGA-3",$G$368:$G$400)</f>
        <v>0</v>
      </c>
      <c r="J407" s="138"/>
      <c r="K407" s="138"/>
      <c r="L407" s="138"/>
      <c r="M407" s="138"/>
      <c r="N407" s="138"/>
      <c r="O407" s="138"/>
      <c r="P407" s="138"/>
      <c r="Q407" s="138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</row>
    <row r="408" spans="1:30" ht="30" x14ac:dyDescent="0.2">
      <c r="A408" s="41" t="s">
        <v>104</v>
      </c>
      <c r="B408" s="163"/>
      <c r="C408" s="21">
        <f t="shared" ref="C408:E408" si="28">SUM(C402:C407)</f>
        <v>19</v>
      </c>
      <c r="D408" s="21">
        <f t="shared" si="28"/>
        <v>14</v>
      </c>
      <c r="E408" s="21">
        <f t="shared" si="28"/>
        <v>33</v>
      </c>
      <c r="F408" s="163"/>
      <c r="G408" s="32">
        <f t="shared" ref="G408:I408" si="29">SUM(G402:G407)</f>
        <v>0</v>
      </c>
      <c r="H408" s="32">
        <f t="shared" si="29"/>
        <v>0</v>
      </c>
      <c r="I408" s="32">
        <f t="shared" si="29"/>
        <v>0</v>
      </c>
      <c r="J408" s="138"/>
      <c r="K408" s="138"/>
      <c r="L408" s="138"/>
      <c r="M408" s="138"/>
      <c r="N408" s="138"/>
      <c r="O408" s="138"/>
      <c r="P408" s="138"/>
      <c r="Q408" s="138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</row>
    <row r="409" spans="1:30" ht="33" customHeight="1" x14ac:dyDescent="0.2">
      <c r="A409" s="155"/>
      <c r="B409" s="155"/>
      <c r="C409" s="155"/>
      <c r="D409" s="155"/>
      <c r="E409" s="155"/>
      <c r="F409" s="155"/>
      <c r="G409" s="155"/>
      <c r="H409" s="155"/>
      <c r="I409" s="160"/>
      <c r="J409" s="160"/>
      <c r="K409" s="129"/>
      <c r="L409" s="160"/>
      <c r="M409" s="160"/>
      <c r="N409" s="160"/>
      <c r="O409" s="160"/>
      <c r="P409" s="160"/>
      <c r="Q409" s="160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</row>
    <row r="410" spans="1:30" ht="45" x14ac:dyDescent="0.2">
      <c r="A410" s="41"/>
      <c r="B410" s="41"/>
      <c r="C410" s="21" t="s">
        <v>105</v>
      </c>
      <c r="D410" s="21" t="s">
        <v>106</v>
      </c>
      <c r="E410" s="21" t="s">
        <v>107</v>
      </c>
      <c r="F410" s="151"/>
      <c r="G410" s="21" t="s">
        <v>108</v>
      </c>
      <c r="H410" s="21" t="s">
        <v>109</v>
      </c>
      <c r="I410" s="21" t="s">
        <v>110</v>
      </c>
      <c r="J410" s="160"/>
      <c r="K410" s="129"/>
      <c r="L410" s="160"/>
      <c r="M410" s="160"/>
      <c r="N410" s="160"/>
      <c r="O410" s="160"/>
      <c r="P410" s="160"/>
      <c r="Q410" s="160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</row>
    <row r="411" spans="1:30" ht="30" x14ac:dyDescent="0.2">
      <c r="A411" s="41" t="s">
        <v>111</v>
      </c>
      <c r="B411" s="151"/>
      <c r="C411" s="21">
        <f>SUM(C341+C364+C408)</f>
        <v>300</v>
      </c>
      <c r="D411" s="21">
        <f>SUM(D341+D364+D408)</f>
        <v>50</v>
      </c>
      <c r="E411" s="21">
        <f>SUM(E341+E364+E408)</f>
        <v>350</v>
      </c>
      <c r="F411" s="151"/>
      <c r="G411" s="32">
        <f>SUM(H341+G364+G408)</f>
        <v>341074.37999999983</v>
      </c>
      <c r="H411" s="32">
        <f>SUM(I341+H364+H408)</f>
        <v>1541139.3799999978</v>
      </c>
      <c r="I411" s="32">
        <f>SUM(J341+I364+I408)</f>
        <v>1882213.7600000019</v>
      </c>
      <c r="J411" s="160"/>
      <c r="K411" s="129"/>
      <c r="L411" s="160"/>
      <c r="M411" s="160"/>
      <c r="N411" s="160"/>
      <c r="O411" s="160"/>
      <c r="P411" s="160"/>
      <c r="Q411" s="160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</row>
    <row r="412" spans="1:30" ht="30" customHeight="1" x14ac:dyDescent="0.2">
      <c r="A412" s="155"/>
      <c r="B412" s="155"/>
      <c r="C412" s="155"/>
      <c r="D412" s="155"/>
      <c r="E412" s="155"/>
      <c r="F412" s="155"/>
      <c r="G412" s="155"/>
      <c r="H412" s="155"/>
      <c r="I412" s="160"/>
      <c r="J412" s="160"/>
      <c r="K412" s="129"/>
      <c r="L412" s="160"/>
      <c r="M412" s="160"/>
      <c r="N412" s="160"/>
      <c r="O412" s="160"/>
      <c r="P412" s="160"/>
      <c r="Q412" s="160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</row>
    <row r="413" spans="1:30" x14ac:dyDescent="0.2">
      <c r="A413" s="237" t="s">
        <v>112</v>
      </c>
      <c r="B413" s="232"/>
      <c r="C413" s="232"/>
      <c r="D413" s="232"/>
      <c r="E413" s="232"/>
      <c r="F413" s="233"/>
      <c r="G413" s="138"/>
      <c r="H413" s="155"/>
      <c r="I413" s="155"/>
      <c r="J413" s="155"/>
      <c r="K413" s="138"/>
      <c r="L413" s="155"/>
      <c r="M413" s="160"/>
      <c r="N413" s="160"/>
      <c r="O413" s="160"/>
      <c r="P413" s="160"/>
      <c r="Q413" s="160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</row>
    <row r="414" spans="1:30" x14ac:dyDescent="0.2">
      <c r="A414" s="240" t="s">
        <v>113</v>
      </c>
      <c r="B414" s="232"/>
      <c r="C414" s="232"/>
      <c r="D414" s="232"/>
      <c r="E414" s="232"/>
      <c r="F414" s="233"/>
      <c r="G414" s="138"/>
      <c r="H414" s="155"/>
      <c r="I414" s="155"/>
      <c r="J414" s="155"/>
      <c r="K414" s="155"/>
      <c r="L414" s="155"/>
      <c r="M414" s="160"/>
      <c r="N414" s="160"/>
      <c r="O414" s="160"/>
      <c r="P414" s="160"/>
      <c r="Q414" s="160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</row>
    <row r="415" spans="1:30" x14ac:dyDescent="0.2">
      <c r="A415" s="240" t="s">
        <v>114</v>
      </c>
      <c r="B415" s="232"/>
      <c r="C415" s="232"/>
      <c r="D415" s="232"/>
      <c r="E415" s="232"/>
      <c r="F415" s="233"/>
      <c r="G415" s="138"/>
      <c r="H415" s="155"/>
      <c r="I415" s="155"/>
      <c r="J415" s="155"/>
      <c r="K415" s="155"/>
      <c r="L415" s="155"/>
      <c r="M415" s="160"/>
      <c r="N415" s="160"/>
      <c r="O415" s="160"/>
      <c r="P415" s="160"/>
      <c r="Q415" s="160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</row>
    <row r="416" spans="1:30" x14ac:dyDescent="0.2">
      <c r="A416" s="241" t="s">
        <v>115</v>
      </c>
      <c r="B416" s="232"/>
      <c r="C416" s="232"/>
      <c r="D416" s="232"/>
      <c r="E416" s="232"/>
      <c r="F416" s="233"/>
      <c r="G416" s="138"/>
      <c r="H416" s="155"/>
      <c r="I416" s="155"/>
      <c r="J416" s="155"/>
      <c r="K416" s="155"/>
      <c r="L416" s="155"/>
      <c r="M416" s="160"/>
      <c r="N416" s="160"/>
      <c r="O416" s="160"/>
      <c r="P416" s="160"/>
      <c r="Q416" s="160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</row>
    <row r="417" spans="1:30" x14ac:dyDescent="0.2">
      <c r="A417" s="241" t="s">
        <v>116</v>
      </c>
      <c r="B417" s="232"/>
      <c r="C417" s="232"/>
      <c r="D417" s="232"/>
      <c r="E417" s="232"/>
      <c r="F417" s="233"/>
      <c r="G417" s="138"/>
      <c r="H417" s="155"/>
      <c r="I417" s="155"/>
      <c r="J417" s="155"/>
      <c r="K417" s="155"/>
      <c r="L417" s="155"/>
      <c r="M417" s="160"/>
      <c r="N417" s="160"/>
      <c r="O417" s="160"/>
      <c r="P417" s="160"/>
      <c r="Q417" s="160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</row>
    <row r="418" spans="1:30" x14ac:dyDescent="0.2">
      <c r="A418" s="241" t="s">
        <v>117</v>
      </c>
      <c r="B418" s="232"/>
      <c r="C418" s="232"/>
      <c r="D418" s="232"/>
      <c r="E418" s="232"/>
      <c r="F418" s="233"/>
      <c r="G418" s="138"/>
      <c r="H418" s="155"/>
      <c r="I418" s="155"/>
      <c r="J418" s="155"/>
      <c r="K418" s="155"/>
      <c r="L418" s="155"/>
      <c r="M418" s="160"/>
      <c r="N418" s="160"/>
      <c r="O418" s="160"/>
      <c r="P418" s="160"/>
      <c r="Q418" s="160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</row>
    <row r="419" spans="1:30" x14ac:dyDescent="0.2">
      <c r="A419" s="241"/>
      <c r="B419" s="232"/>
      <c r="C419" s="232"/>
      <c r="D419" s="232"/>
      <c r="E419" s="232"/>
      <c r="F419" s="233"/>
      <c r="G419" s="138"/>
      <c r="H419" s="155"/>
      <c r="I419" s="155"/>
      <c r="J419" s="155"/>
      <c r="K419" s="155"/>
      <c r="L419" s="155"/>
      <c r="M419" s="160"/>
      <c r="N419" s="160"/>
      <c r="O419" s="160"/>
      <c r="P419" s="160"/>
      <c r="Q419" s="160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</row>
    <row r="420" spans="1:30" x14ac:dyDescent="0.2">
      <c r="A420" s="241"/>
      <c r="B420" s="232"/>
      <c r="C420" s="232"/>
      <c r="D420" s="232"/>
      <c r="E420" s="232"/>
      <c r="F420" s="233"/>
      <c r="G420" s="138"/>
      <c r="H420" s="155"/>
      <c r="I420" s="155"/>
      <c r="J420" s="155"/>
      <c r="K420" s="155"/>
      <c r="L420" s="155"/>
      <c r="M420" s="160"/>
      <c r="N420" s="160"/>
      <c r="O420" s="160"/>
      <c r="P420" s="160"/>
      <c r="Q420" s="160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</row>
    <row r="421" spans="1:30" x14ac:dyDescent="0.2">
      <c r="A421" s="234"/>
      <c r="B421" s="232"/>
      <c r="C421" s="232"/>
      <c r="D421" s="232"/>
      <c r="E421" s="232"/>
      <c r="F421" s="233"/>
      <c r="G421" s="138"/>
      <c r="H421" s="155"/>
      <c r="I421" s="155"/>
      <c r="J421" s="155"/>
      <c r="K421" s="155"/>
      <c r="L421" s="155"/>
      <c r="M421" s="160"/>
      <c r="N421" s="160"/>
      <c r="O421" s="160"/>
      <c r="P421" s="160"/>
      <c r="Q421" s="160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</row>
    <row r="422" spans="1:30" x14ac:dyDescent="0.2">
      <c r="A422" s="234"/>
      <c r="B422" s="232"/>
      <c r="C422" s="232"/>
      <c r="D422" s="232"/>
      <c r="E422" s="232"/>
      <c r="F422" s="233"/>
      <c r="G422" s="138"/>
      <c r="H422" s="155"/>
      <c r="I422" s="155"/>
      <c r="J422" s="155"/>
      <c r="K422" s="155"/>
      <c r="L422" s="155"/>
      <c r="M422" s="160"/>
      <c r="N422" s="160"/>
      <c r="O422" s="160"/>
      <c r="P422" s="160"/>
      <c r="Q422" s="160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</row>
    <row r="423" spans="1:30" x14ac:dyDescent="0.2">
      <c r="A423" s="234"/>
      <c r="B423" s="232"/>
      <c r="C423" s="232"/>
      <c r="D423" s="232"/>
      <c r="E423" s="232"/>
      <c r="F423" s="233"/>
      <c r="G423" s="138"/>
      <c r="H423" s="155"/>
      <c r="I423" s="155"/>
      <c r="J423" s="155"/>
      <c r="K423" s="155"/>
      <c r="L423" s="155"/>
      <c r="M423" s="160"/>
      <c r="N423" s="160"/>
      <c r="O423" s="160"/>
      <c r="P423" s="160"/>
      <c r="Q423" s="160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</row>
    <row r="424" spans="1:30" x14ac:dyDescent="0.2">
      <c r="A424" s="234"/>
      <c r="B424" s="232"/>
      <c r="C424" s="232"/>
      <c r="D424" s="232"/>
      <c r="E424" s="232"/>
      <c r="F424" s="233"/>
      <c r="G424" s="138"/>
      <c r="H424" s="155"/>
      <c r="I424" s="155"/>
      <c r="J424" s="155"/>
      <c r="K424" s="155"/>
      <c r="L424" s="155"/>
      <c r="M424" s="160"/>
      <c r="N424" s="160"/>
      <c r="O424" s="160"/>
      <c r="P424" s="160"/>
      <c r="Q424" s="160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</row>
    <row r="425" spans="1:30" x14ac:dyDescent="0.2">
      <c r="A425" s="234"/>
      <c r="B425" s="232"/>
      <c r="C425" s="232"/>
      <c r="D425" s="232"/>
      <c r="E425" s="232"/>
      <c r="F425" s="233"/>
      <c r="G425" s="138"/>
      <c r="H425" s="155"/>
      <c r="I425" s="155"/>
      <c r="J425" s="155"/>
      <c r="K425" s="155"/>
      <c r="L425" s="155"/>
      <c r="M425" s="160"/>
      <c r="N425" s="160"/>
      <c r="O425" s="160"/>
      <c r="P425" s="160"/>
      <c r="Q425" s="160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</row>
    <row r="426" spans="1:30" ht="32.25" customHeight="1" x14ac:dyDescent="0.2">
      <c r="A426" s="235"/>
      <c r="B426" s="236"/>
      <c r="C426" s="236"/>
      <c r="D426" s="236"/>
      <c r="E426" s="236"/>
      <c r="F426" s="236"/>
      <c r="G426" s="138"/>
      <c r="H426" s="155"/>
      <c r="I426" s="155"/>
      <c r="J426" s="155"/>
      <c r="K426" s="155"/>
      <c r="L426" s="155"/>
      <c r="M426" s="160"/>
      <c r="N426" s="160"/>
      <c r="O426" s="160"/>
      <c r="P426" s="160"/>
      <c r="Q426" s="160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</row>
    <row r="427" spans="1:30" x14ac:dyDescent="0.2">
      <c r="A427" s="237" t="s">
        <v>118</v>
      </c>
      <c r="B427" s="232"/>
      <c r="C427" s="232"/>
      <c r="D427" s="232"/>
      <c r="E427" s="232"/>
      <c r="F427" s="233"/>
      <c r="G427" s="138"/>
      <c r="H427" s="155"/>
      <c r="I427" s="155"/>
      <c r="J427" s="155"/>
      <c r="K427" s="155"/>
      <c r="L427" s="155"/>
      <c r="M427" s="160"/>
      <c r="N427" s="160"/>
      <c r="O427" s="160"/>
      <c r="P427" s="160"/>
      <c r="Q427" s="160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</row>
    <row r="428" spans="1:30" x14ac:dyDescent="0.2">
      <c r="A428" s="238" t="s">
        <v>119</v>
      </c>
      <c r="B428" s="232"/>
      <c r="C428" s="232"/>
      <c r="D428" s="232"/>
      <c r="E428" s="232"/>
      <c r="F428" s="233"/>
      <c r="G428" s="138"/>
      <c r="H428" s="155"/>
      <c r="I428" s="155"/>
      <c r="J428" s="155"/>
      <c r="K428" s="155"/>
      <c r="L428" s="155"/>
      <c r="M428" s="160"/>
      <c r="N428" s="160"/>
      <c r="O428" s="160"/>
      <c r="P428" s="160"/>
      <c r="Q428" s="160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</row>
    <row r="429" spans="1:30" x14ac:dyDescent="0.2">
      <c r="A429" s="231" t="s">
        <v>120</v>
      </c>
      <c r="B429" s="232"/>
      <c r="C429" s="232"/>
      <c r="D429" s="232"/>
      <c r="E429" s="232"/>
      <c r="F429" s="233"/>
      <c r="G429" s="138"/>
      <c r="H429" s="155"/>
      <c r="I429" s="155"/>
      <c r="J429" s="155"/>
      <c r="K429" s="155"/>
      <c r="L429" s="155"/>
      <c r="M429" s="160"/>
      <c r="N429" s="160"/>
      <c r="O429" s="160"/>
      <c r="P429" s="160"/>
      <c r="Q429" s="160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</row>
    <row r="430" spans="1:30" x14ac:dyDescent="0.2">
      <c r="A430" s="231" t="s">
        <v>121</v>
      </c>
      <c r="B430" s="232"/>
      <c r="C430" s="232"/>
      <c r="D430" s="232"/>
      <c r="E430" s="232"/>
      <c r="F430" s="233"/>
      <c r="G430" s="138"/>
      <c r="H430" s="155"/>
      <c r="I430" s="155"/>
      <c r="J430" s="155"/>
      <c r="K430" s="155"/>
      <c r="L430" s="155"/>
      <c r="M430" s="160"/>
      <c r="N430" s="160"/>
      <c r="O430" s="160"/>
      <c r="P430" s="160"/>
      <c r="Q430" s="160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</row>
    <row r="431" spans="1:30" x14ac:dyDescent="0.2">
      <c r="A431" s="231" t="s">
        <v>122</v>
      </c>
      <c r="B431" s="232"/>
      <c r="C431" s="232"/>
      <c r="D431" s="232"/>
      <c r="E431" s="232"/>
      <c r="F431" s="233"/>
      <c r="G431" s="138"/>
      <c r="H431" s="155"/>
      <c r="I431" s="155"/>
      <c r="J431" s="155"/>
      <c r="K431" s="155"/>
      <c r="L431" s="155"/>
      <c r="M431" s="160"/>
      <c r="N431" s="160"/>
      <c r="O431" s="160"/>
      <c r="P431" s="160"/>
      <c r="Q431" s="160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</row>
    <row r="432" spans="1:30" x14ac:dyDescent="0.2">
      <c r="A432" s="231" t="s">
        <v>123</v>
      </c>
      <c r="B432" s="232"/>
      <c r="C432" s="232"/>
      <c r="D432" s="232"/>
      <c r="E432" s="232"/>
      <c r="F432" s="233"/>
      <c r="G432" s="138"/>
      <c r="H432" s="155"/>
      <c r="I432" s="155"/>
      <c r="J432" s="155"/>
      <c r="K432" s="155"/>
      <c r="L432" s="155"/>
      <c r="M432" s="160"/>
      <c r="N432" s="160"/>
      <c r="O432" s="160"/>
      <c r="P432" s="160"/>
      <c r="Q432" s="160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</row>
    <row r="433" spans="1:30" x14ac:dyDescent="0.2">
      <c r="A433" s="231" t="s">
        <v>124</v>
      </c>
      <c r="B433" s="232"/>
      <c r="C433" s="232"/>
      <c r="D433" s="232"/>
      <c r="E433" s="232"/>
      <c r="F433" s="233"/>
      <c r="G433" s="138"/>
      <c r="H433" s="155"/>
      <c r="I433" s="155"/>
      <c r="J433" s="155"/>
      <c r="K433" s="155"/>
      <c r="L433" s="155"/>
      <c r="M433" s="160"/>
      <c r="N433" s="160"/>
      <c r="O433" s="160"/>
      <c r="P433" s="160"/>
      <c r="Q433" s="160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</row>
    <row r="434" spans="1:30" x14ac:dyDescent="0.2">
      <c r="A434" s="231" t="s">
        <v>125</v>
      </c>
      <c r="B434" s="232"/>
      <c r="C434" s="232"/>
      <c r="D434" s="232"/>
      <c r="E434" s="232"/>
      <c r="F434" s="233"/>
      <c r="G434" s="138"/>
      <c r="H434" s="155"/>
      <c r="I434" s="155"/>
      <c r="J434" s="155"/>
      <c r="K434" s="155"/>
      <c r="L434" s="155"/>
      <c r="M434" s="160"/>
      <c r="N434" s="160"/>
      <c r="O434" s="160"/>
      <c r="P434" s="160"/>
      <c r="Q434" s="160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</row>
    <row r="435" spans="1:30" x14ac:dyDescent="0.2">
      <c r="A435" s="231" t="s">
        <v>126</v>
      </c>
      <c r="B435" s="232"/>
      <c r="C435" s="232"/>
      <c r="D435" s="232"/>
      <c r="E435" s="232"/>
      <c r="F435" s="233"/>
      <c r="G435" s="138"/>
      <c r="H435" s="155"/>
      <c r="I435" s="155"/>
      <c r="J435" s="155"/>
      <c r="K435" s="155"/>
      <c r="L435" s="155"/>
      <c r="M435" s="160"/>
      <c r="N435" s="160"/>
      <c r="O435" s="160"/>
      <c r="P435" s="160"/>
      <c r="Q435" s="160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</row>
    <row r="436" spans="1:30" x14ac:dyDescent="0.2">
      <c r="A436" s="231" t="s">
        <v>127</v>
      </c>
      <c r="B436" s="232"/>
      <c r="C436" s="232"/>
      <c r="D436" s="232"/>
      <c r="E436" s="232"/>
      <c r="F436" s="233"/>
      <c r="G436" s="138"/>
      <c r="H436" s="155"/>
      <c r="I436" s="155"/>
      <c r="J436" s="155"/>
      <c r="K436" s="155"/>
      <c r="L436" s="155"/>
      <c r="M436" s="160"/>
      <c r="N436" s="160"/>
      <c r="O436" s="160"/>
      <c r="P436" s="160"/>
      <c r="Q436" s="160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</row>
    <row r="437" spans="1:30" x14ac:dyDescent="0.2">
      <c r="A437" s="231" t="s">
        <v>128</v>
      </c>
      <c r="B437" s="232"/>
      <c r="C437" s="232"/>
      <c r="D437" s="232"/>
      <c r="E437" s="232"/>
      <c r="F437" s="233"/>
      <c r="G437" s="138"/>
      <c r="H437" s="155"/>
      <c r="I437" s="155"/>
      <c r="J437" s="155"/>
      <c r="K437" s="155"/>
      <c r="L437" s="155"/>
      <c r="M437" s="160"/>
      <c r="N437" s="160"/>
      <c r="O437" s="160"/>
      <c r="P437" s="160"/>
      <c r="Q437" s="160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</row>
    <row r="438" spans="1:30" x14ac:dyDescent="0.2">
      <c r="A438" s="231" t="s">
        <v>129</v>
      </c>
      <c r="B438" s="232"/>
      <c r="C438" s="232"/>
      <c r="D438" s="232"/>
      <c r="E438" s="232"/>
      <c r="F438" s="233"/>
      <c r="G438" s="138"/>
      <c r="H438" s="155"/>
      <c r="I438" s="155"/>
      <c r="J438" s="155"/>
      <c r="K438" s="155"/>
      <c r="L438" s="155"/>
      <c r="M438" s="160"/>
      <c r="N438" s="160"/>
      <c r="O438" s="160"/>
      <c r="P438" s="160"/>
      <c r="Q438" s="160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</row>
    <row r="439" spans="1:30" x14ac:dyDescent="0.2">
      <c r="A439" s="231" t="s">
        <v>130</v>
      </c>
      <c r="B439" s="232"/>
      <c r="C439" s="232"/>
      <c r="D439" s="232"/>
      <c r="E439" s="232"/>
      <c r="F439" s="233"/>
      <c r="G439" s="138"/>
      <c r="H439" s="155"/>
      <c r="I439" s="155"/>
      <c r="J439" s="155"/>
      <c r="K439" s="155"/>
      <c r="L439" s="155"/>
      <c r="M439" s="160"/>
      <c r="N439" s="160"/>
      <c r="O439" s="160"/>
      <c r="P439" s="160"/>
      <c r="Q439" s="160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</row>
    <row r="440" spans="1:30" x14ac:dyDescent="0.2">
      <c r="A440" s="231" t="s">
        <v>131</v>
      </c>
      <c r="B440" s="232"/>
      <c r="C440" s="232"/>
      <c r="D440" s="232"/>
      <c r="E440" s="232"/>
      <c r="F440" s="233"/>
      <c r="G440" s="138"/>
      <c r="H440" s="155"/>
      <c r="I440" s="155"/>
      <c r="J440" s="155"/>
      <c r="K440" s="155"/>
      <c r="L440" s="155"/>
      <c r="M440" s="160"/>
      <c r="N440" s="160"/>
      <c r="O440" s="160"/>
      <c r="P440" s="160"/>
      <c r="Q440" s="160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</row>
    <row r="441" spans="1:30" x14ac:dyDescent="0.2">
      <c r="A441" s="231" t="s">
        <v>132</v>
      </c>
      <c r="B441" s="232"/>
      <c r="C441" s="232"/>
      <c r="D441" s="232"/>
      <c r="E441" s="232"/>
      <c r="F441" s="233"/>
      <c r="G441" s="138"/>
      <c r="H441" s="155"/>
      <c r="I441" s="155"/>
      <c r="J441" s="155"/>
      <c r="K441" s="155"/>
      <c r="L441" s="155"/>
      <c r="M441" s="160"/>
      <c r="N441" s="160"/>
      <c r="O441" s="160"/>
      <c r="P441" s="160"/>
      <c r="Q441" s="160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</row>
    <row r="442" spans="1:30" x14ac:dyDescent="0.2">
      <c r="A442" s="231" t="s">
        <v>133</v>
      </c>
      <c r="B442" s="232"/>
      <c r="C442" s="232"/>
      <c r="D442" s="232"/>
      <c r="E442" s="232"/>
      <c r="F442" s="233"/>
      <c r="G442" s="138"/>
      <c r="H442" s="155"/>
      <c r="I442" s="155"/>
      <c r="J442" s="155"/>
      <c r="K442" s="155"/>
      <c r="L442" s="155"/>
      <c r="M442" s="160"/>
      <c r="N442" s="160"/>
      <c r="O442" s="160"/>
      <c r="P442" s="160"/>
      <c r="Q442" s="160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</row>
    <row r="443" spans="1:30" x14ac:dyDescent="0.2">
      <c r="A443" s="231" t="s">
        <v>134</v>
      </c>
      <c r="B443" s="232"/>
      <c r="C443" s="232"/>
      <c r="D443" s="232"/>
      <c r="E443" s="232"/>
      <c r="F443" s="233"/>
      <c r="G443" s="138"/>
      <c r="H443" s="155"/>
      <c r="I443" s="155"/>
      <c r="J443" s="155"/>
      <c r="K443" s="155"/>
      <c r="L443" s="155"/>
      <c r="M443" s="160"/>
      <c r="N443" s="160"/>
      <c r="O443" s="160"/>
      <c r="P443" s="160"/>
      <c r="Q443" s="160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</row>
    <row r="444" spans="1:30" x14ac:dyDescent="0.2">
      <c r="A444" s="231" t="s">
        <v>135</v>
      </c>
      <c r="B444" s="232"/>
      <c r="C444" s="232"/>
      <c r="D444" s="232"/>
      <c r="E444" s="232"/>
      <c r="F444" s="233"/>
      <c r="G444" s="138"/>
      <c r="H444" s="155"/>
      <c r="I444" s="155"/>
      <c r="J444" s="155"/>
      <c r="K444" s="155"/>
      <c r="L444" s="155"/>
      <c r="M444" s="160"/>
      <c r="N444" s="160"/>
      <c r="O444" s="160"/>
      <c r="P444" s="160"/>
      <c r="Q444" s="160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</row>
    <row r="445" spans="1:30" x14ac:dyDescent="0.2">
      <c r="A445" s="231" t="s">
        <v>136</v>
      </c>
      <c r="B445" s="232"/>
      <c r="C445" s="232"/>
      <c r="D445" s="232"/>
      <c r="E445" s="232"/>
      <c r="F445" s="233"/>
      <c r="G445" s="138"/>
      <c r="H445" s="155"/>
      <c r="I445" s="155"/>
      <c r="J445" s="155"/>
      <c r="K445" s="155"/>
      <c r="L445" s="155"/>
      <c r="M445" s="160"/>
      <c r="N445" s="160"/>
      <c r="O445" s="160"/>
      <c r="P445" s="160"/>
      <c r="Q445" s="160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</row>
    <row r="446" spans="1:30" x14ac:dyDescent="0.2">
      <c r="A446" s="231" t="s">
        <v>137</v>
      </c>
      <c r="B446" s="232"/>
      <c r="C446" s="232"/>
      <c r="D446" s="232"/>
      <c r="E446" s="232"/>
      <c r="F446" s="233"/>
      <c r="G446" s="138"/>
      <c r="H446" s="155"/>
      <c r="I446" s="155"/>
      <c r="J446" s="155"/>
      <c r="K446" s="155"/>
      <c r="L446" s="155"/>
      <c r="M446" s="160"/>
      <c r="N446" s="160"/>
      <c r="O446" s="160"/>
      <c r="P446" s="160"/>
      <c r="Q446" s="160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</row>
    <row r="447" spans="1:30" x14ac:dyDescent="0.2">
      <c r="A447" s="231" t="s">
        <v>138</v>
      </c>
      <c r="B447" s="232"/>
      <c r="C447" s="232"/>
      <c r="D447" s="232"/>
      <c r="E447" s="232"/>
      <c r="F447" s="233"/>
      <c r="G447" s="138"/>
      <c r="H447" s="155"/>
      <c r="I447" s="155"/>
      <c r="J447" s="155"/>
      <c r="K447" s="155"/>
      <c r="L447" s="155"/>
      <c r="M447" s="160"/>
      <c r="N447" s="160"/>
      <c r="O447" s="160"/>
      <c r="P447" s="160"/>
      <c r="Q447" s="160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</row>
    <row r="448" spans="1:30" x14ac:dyDescent="0.2">
      <c r="A448" s="231" t="s">
        <v>139</v>
      </c>
      <c r="B448" s="232"/>
      <c r="C448" s="232"/>
      <c r="D448" s="232"/>
      <c r="E448" s="232"/>
      <c r="F448" s="233"/>
      <c r="G448" s="138"/>
      <c r="H448" s="155"/>
      <c r="I448" s="155"/>
      <c r="J448" s="155"/>
      <c r="K448" s="155"/>
      <c r="L448" s="155"/>
      <c r="M448" s="160"/>
      <c r="N448" s="160"/>
      <c r="O448" s="160"/>
      <c r="P448" s="160"/>
      <c r="Q448" s="160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</row>
    <row r="449" spans="1:30" x14ac:dyDescent="0.2">
      <c r="A449" s="231" t="s">
        <v>140</v>
      </c>
      <c r="B449" s="232"/>
      <c r="C449" s="232"/>
      <c r="D449" s="232"/>
      <c r="E449" s="232"/>
      <c r="F449" s="233"/>
      <c r="G449" s="138"/>
      <c r="H449" s="155"/>
      <c r="I449" s="155"/>
      <c r="J449" s="155"/>
      <c r="K449" s="155"/>
      <c r="L449" s="155"/>
      <c r="M449" s="160"/>
      <c r="N449" s="160"/>
      <c r="O449" s="160"/>
      <c r="P449" s="160"/>
      <c r="Q449" s="160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</row>
    <row r="450" spans="1:30" x14ac:dyDescent="0.2">
      <c r="A450" s="231" t="s">
        <v>141</v>
      </c>
      <c r="B450" s="232"/>
      <c r="C450" s="232"/>
      <c r="D450" s="232"/>
      <c r="E450" s="232"/>
      <c r="F450" s="233"/>
      <c r="G450" s="138"/>
      <c r="H450" s="155"/>
      <c r="I450" s="155"/>
      <c r="J450" s="155"/>
      <c r="K450" s="155"/>
      <c r="L450" s="155"/>
      <c r="M450" s="160"/>
      <c r="N450" s="160"/>
      <c r="O450" s="160"/>
      <c r="P450" s="160"/>
      <c r="Q450" s="160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</row>
    <row r="451" spans="1:30" x14ac:dyDescent="0.2">
      <c r="A451" s="231" t="s">
        <v>142</v>
      </c>
      <c r="B451" s="232"/>
      <c r="C451" s="232"/>
      <c r="D451" s="232"/>
      <c r="E451" s="232"/>
      <c r="F451" s="233"/>
      <c r="G451" s="138"/>
      <c r="H451" s="155"/>
      <c r="I451" s="155"/>
      <c r="J451" s="155"/>
      <c r="K451" s="155"/>
      <c r="L451" s="155"/>
      <c r="M451" s="160"/>
      <c r="N451" s="160"/>
      <c r="O451" s="160"/>
      <c r="P451" s="160"/>
      <c r="Q451" s="160"/>
      <c r="R451" s="167"/>
      <c r="S451" s="167"/>
      <c r="T451" s="167"/>
      <c r="U451" s="167"/>
      <c r="V451" s="167"/>
      <c r="W451" s="167"/>
      <c r="X451" s="167"/>
      <c r="Y451" s="167"/>
      <c r="Z451" s="167"/>
      <c r="AA451" s="167"/>
      <c r="AB451" s="167"/>
      <c r="AC451" s="167"/>
      <c r="AD451" s="167"/>
    </row>
    <row r="452" spans="1:30" x14ac:dyDescent="0.2">
      <c r="A452" s="231" t="s">
        <v>143</v>
      </c>
      <c r="B452" s="232"/>
      <c r="C452" s="232"/>
      <c r="D452" s="232"/>
      <c r="E452" s="232"/>
      <c r="F452" s="233"/>
      <c r="G452" s="138"/>
      <c r="H452" s="155"/>
      <c r="I452" s="155"/>
      <c r="J452" s="155"/>
      <c r="K452" s="155"/>
      <c r="L452" s="155"/>
      <c r="M452" s="160"/>
      <c r="N452" s="160"/>
      <c r="O452" s="160"/>
      <c r="P452" s="160"/>
      <c r="Q452" s="160"/>
      <c r="R452" s="167"/>
      <c r="S452" s="167"/>
      <c r="T452" s="167"/>
      <c r="U452" s="167"/>
      <c r="V452" s="167"/>
      <c r="W452" s="167"/>
      <c r="X452" s="167"/>
      <c r="Y452" s="167"/>
      <c r="Z452" s="167"/>
      <c r="AA452" s="167"/>
      <c r="AB452" s="167"/>
      <c r="AC452" s="167"/>
      <c r="AD452" s="167"/>
    </row>
    <row r="453" spans="1:30" x14ac:dyDescent="0.2">
      <c r="A453" s="231" t="s">
        <v>144</v>
      </c>
      <c r="B453" s="232"/>
      <c r="C453" s="232"/>
      <c r="D453" s="232"/>
      <c r="E453" s="232"/>
      <c r="F453" s="233"/>
      <c r="G453" s="138"/>
      <c r="H453" s="155"/>
      <c r="I453" s="155"/>
      <c r="J453" s="155"/>
      <c r="K453" s="155"/>
      <c r="L453" s="155"/>
      <c r="M453" s="160"/>
      <c r="N453" s="160"/>
      <c r="O453" s="160"/>
      <c r="P453" s="160"/>
      <c r="Q453" s="160"/>
      <c r="R453" s="167"/>
      <c r="S453" s="167"/>
      <c r="T453" s="167"/>
      <c r="U453" s="167"/>
      <c r="V453" s="167"/>
      <c r="W453" s="167"/>
      <c r="X453" s="167"/>
      <c r="Y453" s="167"/>
      <c r="Z453" s="167"/>
      <c r="AA453" s="167"/>
      <c r="AB453" s="167"/>
      <c r="AC453" s="167"/>
      <c r="AD453" s="167"/>
    </row>
    <row r="454" spans="1:30" x14ac:dyDescent="0.2">
      <c r="A454" s="231" t="s">
        <v>145</v>
      </c>
      <c r="B454" s="232"/>
      <c r="C454" s="232"/>
      <c r="D454" s="232"/>
      <c r="E454" s="232"/>
      <c r="F454" s="233"/>
      <c r="G454" s="138"/>
      <c r="H454" s="155"/>
      <c r="I454" s="155"/>
      <c r="J454" s="155"/>
      <c r="K454" s="155"/>
      <c r="L454" s="155"/>
      <c r="M454" s="160"/>
      <c r="N454" s="160"/>
      <c r="O454" s="160"/>
      <c r="P454" s="160"/>
      <c r="Q454" s="160"/>
      <c r="R454" s="167"/>
      <c r="S454" s="167"/>
      <c r="T454" s="167"/>
      <c r="U454" s="167"/>
      <c r="V454" s="167"/>
      <c r="W454" s="167"/>
      <c r="X454" s="167"/>
      <c r="Y454" s="167"/>
      <c r="Z454" s="167"/>
      <c r="AA454" s="167"/>
      <c r="AB454" s="167"/>
      <c r="AC454" s="167"/>
      <c r="AD454" s="167"/>
    </row>
    <row r="455" spans="1:30" x14ac:dyDescent="0.2">
      <c r="A455" s="231" t="s">
        <v>146</v>
      </c>
      <c r="B455" s="232"/>
      <c r="C455" s="232"/>
      <c r="D455" s="232"/>
      <c r="E455" s="232"/>
      <c r="F455" s="233"/>
      <c r="G455" s="138"/>
      <c r="H455" s="155"/>
      <c r="I455" s="155"/>
      <c r="J455" s="155"/>
      <c r="K455" s="155"/>
      <c r="L455" s="155"/>
      <c r="M455" s="160"/>
      <c r="N455" s="160"/>
      <c r="O455" s="160"/>
      <c r="P455" s="160"/>
      <c r="Q455" s="160"/>
      <c r="R455" s="167"/>
      <c r="S455" s="167"/>
      <c r="T455" s="167"/>
      <c r="U455" s="167"/>
      <c r="V455" s="167"/>
      <c r="W455" s="167"/>
      <c r="X455" s="167"/>
      <c r="Y455" s="167"/>
      <c r="Z455" s="167"/>
      <c r="AA455" s="167"/>
      <c r="AB455" s="167"/>
      <c r="AC455" s="167"/>
      <c r="AD455" s="167"/>
    </row>
    <row r="456" spans="1:30" x14ac:dyDescent="0.2">
      <c r="A456" s="231" t="s">
        <v>147</v>
      </c>
      <c r="B456" s="232"/>
      <c r="C456" s="232"/>
      <c r="D456" s="232"/>
      <c r="E456" s="232"/>
      <c r="F456" s="233"/>
      <c r="G456" s="138"/>
      <c r="H456" s="155"/>
      <c r="I456" s="155"/>
      <c r="J456" s="155"/>
      <c r="K456" s="155"/>
      <c r="L456" s="155"/>
      <c r="M456" s="160"/>
      <c r="N456" s="160"/>
      <c r="O456" s="160"/>
      <c r="P456" s="160"/>
      <c r="Q456" s="160"/>
      <c r="R456" s="167"/>
      <c r="S456" s="167"/>
      <c r="T456" s="167"/>
      <c r="U456" s="167"/>
      <c r="V456" s="167"/>
      <c r="W456" s="167"/>
      <c r="X456" s="167"/>
      <c r="Y456" s="167"/>
      <c r="Z456" s="167"/>
      <c r="AA456" s="167"/>
      <c r="AB456" s="167"/>
      <c r="AC456" s="167"/>
      <c r="AD456" s="167"/>
    </row>
    <row r="457" spans="1:30" x14ac:dyDescent="0.2">
      <c r="A457" s="231" t="s">
        <v>148</v>
      </c>
      <c r="B457" s="232"/>
      <c r="C457" s="232"/>
      <c r="D457" s="232"/>
      <c r="E457" s="232"/>
      <c r="F457" s="233"/>
      <c r="G457" s="138"/>
      <c r="H457" s="155"/>
      <c r="I457" s="155"/>
      <c r="J457" s="155"/>
      <c r="K457" s="155"/>
      <c r="L457" s="155"/>
      <c r="M457" s="160"/>
      <c r="N457" s="160"/>
      <c r="O457" s="160"/>
      <c r="P457" s="160"/>
      <c r="Q457" s="160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</row>
    <row r="458" spans="1:30" x14ac:dyDescent="0.2">
      <c r="A458" s="231" t="s">
        <v>149</v>
      </c>
      <c r="B458" s="232"/>
      <c r="C458" s="232"/>
      <c r="D458" s="232"/>
      <c r="E458" s="232"/>
      <c r="F458" s="233"/>
      <c r="G458" s="138"/>
      <c r="H458" s="155"/>
      <c r="I458" s="155"/>
      <c r="J458" s="155"/>
      <c r="K458" s="155"/>
      <c r="L458" s="155"/>
      <c r="M458" s="160"/>
      <c r="N458" s="160"/>
      <c r="O458" s="160"/>
      <c r="P458" s="160"/>
      <c r="Q458" s="160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</row>
    <row r="459" spans="1:30" x14ac:dyDescent="0.2">
      <c r="A459" s="231" t="s">
        <v>150</v>
      </c>
      <c r="B459" s="232"/>
      <c r="C459" s="232"/>
      <c r="D459" s="232"/>
      <c r="E459" s="232"/>
      <c r="F459" s="233"/>
      <c r="G459" s="138"/>
      <c r="H459" s="155"/>
      <c r="I459" s="155"/>
      <c r="J459" s="155"/>
      <c r="K459" s="155"/>
      <c r="L459" s="155"/>
      <c r="M459" s="160"/>
      <c r="N459" s="160"/>
      <c r="O459" s="160"/>
      <c r="P459" s="160"/>
      <c r="Q459" s="160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</row>
    <row r="460" spans="1:30" x14ac:dyDescent="0.2">
      <c r="A460" s="231" t="s">
        <v>151</v>
      </c>
      <c r="B460" s="232"/>
      <c r="C460" s="232"/>
      <c r="D460" s="232"/>
      <c r="E460" s="232"/>
      <c r="F460" s="233"/>
      <c r="G460" s="138"/>
      <c r="H460" s="155"/>
      <c r="I460" s="155"/>
      <c r="J460" s="155"/>
      <c r="K460" s="155"/>
      <c r="L460" s="155"/>
      <c r="M460" s="160"/>
      <c r="N460" s="160"/>
      <c r="O460" s="160"/>
      <c r="P460" s="160"/>
      <c r="Q460" s="160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</row>
    <row r="461" spans="1:30" x14ac:dyDescent="0.2">
      <c r="A461" s="231" t="s">
        <v>152</v>
      </c>
      <c r="B461" s="232"/>
      <c r="C461" s="232"/>
      <c r="D461" s="232"/>
      <c r="E461" s="232"/>
      <c r="F461" s="233"/>
      <c r="G461" s="138"/>
      <c r="H461" s="155"/>
      <c r="I461" s="155"/>
      <c r="J461" s="155"/>
      <c r="K461" s="155"/>
      <c r="L461" s="155"/>
      <c r="M461" s="160"/>
      <c r="N461" s="160"/>
      <c r="O461" s="160"/>
      <c r="P461" s="160"/>
      <c r="Q461" s="160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</row>
    <row r="462" spans="1:30" x14ac:dyDescent="0.2">
      <c r="A462" s="231" t="s">
        <v>153</v>
      </c>
      <c r="B462" s="232"/>
      <c r="C462" s="232"/>
      <c r="D462" s="232"/>
      <c r="E462" s="232"/>
      <c r="F462" s="233"/>
      <c r="G462" s="138"/>
      <c r="H462" s="155"/>
      <c r="I462" s="155"/>
      <c r="J462" s="155"/>
      <c r="K462" s="155"/>
      <c r="L462" s="155"/>
      <c r="M462" s="160"/>
      <c r="N462" s="160"/>
      <c r="O462" s="160"/>
      <c r="P462" s="160"/>
      <c r="Q462" s="160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</row>
    <row r="463" spans="1:30" x14ac:dyDescent="0.2">
      <c r="A463" s="231" t="s">
        <v>154</v>
      </c>
      <c r="B463" s="232"/>
      <c r="C463" s="232"/>
      <c r="D463" s="232"/>
      <c r="E463" s="232"/>
      <c r="F463" s="233"/>
      <c r="G463" s="138"/>
      <c r="H463" s="155"/>
      <c r="I463" s="155"/>
      <c r="J463" s="155"/>
      <c r="K463" s="155"/>
      <c r="L463" s="155"/>
      <c r="M463" s="160"/>
      <c r="N463" s="160"/>
      <c r="O463" s="160"/>
      <c r="P463" s="160"/>
      <c r="Q463" s="160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</row>
    <row r="464" spans="1:30" x14ac:dyDescent="0.2">
      <c r="A464" s="231" t="s">
        <v>155</v>
      </c>
      <c r="B464" s="232"/>
      <c r="C464" s="232"/>
      <c r="D464" s="232"/>
      <c r="E464" s="232"/>
      <c r="F464" s="233"/>
      <c r="G464" s="138"/>
      <c r="H464" s="155"/>
      <c r="I464" s="155"/>
      <c r="J464" s="155"/>
      <c r="K464" s="155"/>
      <c r="L464" s="155"/>
      <c r="M464" s="160"/>
      <c r="N464" s="160"/>
      <c r="O464" s="160"/>
      <c r="P464" s="160"/>
      <c r="Q464" s="160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</row>
    <row r="465" spans="1:30" x14ac:dyDescent="0.2">
      <c r="A465" s="231" t="s">
        <v>156</v>
      </c>
      <c r="B465" s="232"/>
      <c r="C465" s="232"/>
      <c r="D465" s="232"/>
      <c r="E465" s="232"/>
      <c r="F465" s="233"/>
      <c r="G465" s="138"/>
      <c r="H465" s="155"/>
      <c r="I465" s="155"/>
      <c r="J465" s="155"/>
      <c r="K465" s="155"/>
      <c r="L465" s="155"/>
      <c r="M465" s="160"/>
      <c r="N465" s="160"/>
      <c r="O465" s="160"/>
      <c r="P465" s="160"/>
      <c r="Q465" s="160"/>
      <c r="R465" s="167"/>
      <c r="S465" s="167"/>
      <c r="T465" s="167"/>
      <c r="U465" s="167"/>
      <c r="V465" s="167"/>
      <c r="W465" s="167"/>
      <c r="X465" s="167"/>
      <c r="Y465" s="167"/>
      <c r="Z465" s="167"/>
      <c r="AA465" s="167"/>
      <c r="AB465" s="167"/>
      <c r="AC465" s="167"/>
      <c r="AD465" s="167"/>
    </row>
    <row r="466" spans="1:30" x14ac:dyDescent="0.2">
      <c r="A466" s="231" t="s">
        <v>157</v>
      </c>
      <c r="B466" s="232"/>
      <c r="C466" s="232"/>
      <c r="D466" s="232"/>
      <c r="E466" s="232"/>
      <c r="F466" s="233"/>
      <c r="G466" s="138"/>
      <c r="H466" s="155"/>
      <c r="I466" s="155"/>
      <c r="J466" s="155"/>
      <c r="K466" s="155"/>
      <c r="L466" s="155"/>
      <c r="M466" s="160"/>
      <c r="N466" s="160"/>
      <c r="O466" s="160"/>
      <c r="P466" s="160"/>
      <c r="Q466" s="160"/>
      <c r="R466" s="167"/>
      <c r="S466" s="167"/>
      <c r="T466" s="167"/>
      <c r="U466" s="167"/>
      <c r="V466" s="167"/>
      <c r="W466" s="167"/>
      <c r="X466" s="167"/>
      <c r="Y466" s="167"/>
      <c r="Z466" s="167"/>
      <c r="AA466" s="167"/>
      <c r="AB466" s="167"/>
      <c r="AC466" s="167"/>
      <c r="AD466" s="167"/>
    </row>
    <row r="467" spans="1:30" x14ac:dyDescent="0.2">
      <c r="A467" s="231" t="s">
        <v>158</v>
      </c>
      <c r="B467" s="232"/>
      <c r="C467" s="232"/>
      <c r="D467" s="232"/>
      <c r="E467" s="232"/>
      <c r="F467" s="233"/>
      <c r="G467" s="138"/>
      <c r="H467" s="155"/>
      <c r="I467" s="155"/>
      <c r="J467" s="155"/>
      <c r="K467" s="155"/>
      <c r="L467" s="155"/>
      <c r="M467" s="160"/>
      <c r="N467" s="160"/>
      <c r="O467" s="160"/>
      <c r="P467" s="160"/>
      <c r="Q467" s="160"/>
      <c r="R467" s="167"/>
      <c r="S467" s="167"/>
      <c r="T467" s="167"/>
      <c r="U467" s="167"/>
      <c r="V467" s="167"/>
      <c r="W467" s="167"/>
      <c r="X467" s="167"/>
      <c r="Y467" s="167"/>
      <c r="Z467" s="167"/>
      <c r="AA467" s="167"/>
      <c r="AB467" s="167"/>
      <c r="AC467" s="167"/>
      <c r="AD467" s="167"/>
    </row>
    <row r="468" spans="1:30" x14ac:dyDescent="0.2">
      <c r="A468" s="231" t="s">
        <v>159</v>
      </c>
      <c r="B468" s="232"/>
      <c r="C468" s="232"/>
      <c r="D468" s="232"/>
      <c r="E468" s="232"/>
      <c r="F468" s="233"/>
      <c r="G468" s="138"/>
      <c r="H468" s="155"/>
      <c r="I468" s="155"/>
      <c r="J468" s="155"/>
      <c r="K468" s="155"/>
      <c r="L468" s="155"/>
      <c r="M468" s="160"/>
      <c r="N468" s="160"/>
      <c r="O468" s="160"/>
      <c r="P468" s="160"/>
      <c r="Q468" s="160"/>
      <c r="R468" s="167"/>
      <c r="S468" s="167"/>
      <c r="T468" s="167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</row>
    <row r="469" spans="1:30" ht="14.25" x14ac:dyDescent="0.2">
      <c r="A469" s="231" t="s">
        <v>160</v>
      </c>
      <c r="B469" s="232"/>
      <c r="C469" s="232"/>
      <c r="D469" s="232"/>
      <c r="E469" s="232"/>
      <c r="F469" s="233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167"/>
      <c r="S469" s="167"/>
      <c r="T469" s="167"/>
      <c r="U469" s="167"/>
      <c r="V469" s="167"/>
      <c r="W469" s="167"/>
      <c r="X469" s="167"/>
      <c r="Y469" s="167"/>
      <c r="Z469" s="167"/>
      <c r="AA469" s="167"/>
      <c r="AB469" s="167"/>
      <c r="AC469" s="167"/>
      <c r="AD469" s="167"/>
    </row>
    <row r="470" spans="1:30" ht="14.25" x14ac:dyDescent="0.2">
      <c r="A470" s="231" t="s">
        <v>161</v>
      </c>
      <c r="B470" s="232"/>
      <c r="C470" s="232"/>
      <c r="D470" s="232"/>
      <c r="E470" s="232"/>
      <c r="F470" s="233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167"/>
      <c r="S470" s="167"/>
      <c r="T470" s="167"/>
      <c r="U470" s="167"/>
      <c r="V470" s="167"/>
      <c r="W470" s="167"/>
      <c r="X470" s="167"/>
      <c r="Y470" s="167"/>
      <c r="Z470" s="167"/>
      <c r="AA470" s="167"/>
      <c r="AB470" s="167"/>
      <c r="AC470" s="167"/>
      <c r="AD470" s="167"/>
    </row>
    <row r="471" spans="1:30" ht="14.25" x14ac:dyDescent="0.2">
      <c r="A471" s="231" t="s">
        <v>162</v>
      </c>
      <c r="B471" s="232"/>
      <c r="C471" s="232"/>
      <c r="D471" s="232"/>
      <c r="E471" s="232"/>
      <c r="F471" s="233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167"/>
      <c r="S471" s="167"/>
      <c r="T471" s="167"/>
      <c r="U471" s="167"/>
      <c r="V471" s="167"/>
      <c r="W471" s="167"/>
      <c r="X471" s="167"/>
      <c r="Y471" s="167"/>
      <c r="Z471" s="167"/>
      <c r="AA471" s="167"/>
      <c r="AB471" s="167"/>
      <c r="AC471" s="167"/>
      <c r="AD471" s="167"/>
    </row>
    <row r="472" spans="1:30" ht="14.25" x14ac:dyDescent="0.2">
      <c r="A472" s="231" t="s">
        <v>163</v>
      </c>
      <c r="B472" s="232"/>
      <c r="C472" s="232"/>
      <c r="D472" s="232"/>
      <c r="E472" s="232"/>
      <c r="F472" s="233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167"/>
      <c r="S472" s="167"/>
      <c r="T472" s="167"/>
      <c r="U472" s="167"/>
      <c r="V472" s="167"/>
      <c r="W472" s="167"/>
      <c r="X472" s="167"/>
      <c r="Y472" s="167"/>
      <c r="Z472" s="167"/>
      <c r="AA472" s="167"/>
      <c r="AB472" s="167"/>
      <c r="AC472" s="167"/>
      <c r="AD472" s="167"/>
    </row>
    <row r="473" spans="1:30" ht="14.25" x14ac:dyDescent="0.2">
      <c r="A473" s="231" t="s">
        <v>164</v>
      </c>
      <c r="B473" s="232"/>
      <c r="C473" s="232"/>
      <c r="D473" s="232"/>
      <c r="E473" s="232"/>
      <c r="F473" s="233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167"/>
      <c r="S473" s="167"/>
      <c r="T473" s="167"/>
      <c r="U473" s="167"/>
      <c r="V473" s="167"/>
      <c r="W473" s="167"/>
      <c r="X473" s="167"/>
      <c r="Y473" s="167"/>
      <c r="Z473" s="167"/>
      <c r="AA473" s="167"/>
      <c r="AB473" s="167"/>
      <c r="AC473" s="167"/>
      <c r="AD473" s="167"/>
    </row>
    <row r="474" spans="1:30" ht="14.25" x14ac:dyDescent="0.2">
      <c r="A474" s="231" t="s">
        <v>165</v>
      </c>
      <c r="B474" s="232"/>
      <c r="C474" s="232"/>
      <c r="D474" s="232"/>
      <c r="E474" s="232"/>
      <c r="F474" s="233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167"/>
      <c r="S474" s="167"/>
      <c r="T474" s="167"/>
      <c r="U474" s="167"/>
      <c r="V474" s="167"/>
      <c r="W474" s="167"/>
      <c r="X474" s="167"/>
      <c r="Y474" s="167"/>
      <c r="Z474" s="167"/>
      <c r="AA474" s="167"/>
      <c r="AB474" s="167"/>
      <c r="AC474" s="167"/>
      <c r="AD474" s="167"/>
    </row>
    <row r="475" spans="1:30" ht="14.25" x14ac:dyDescent="0.2">
      <c r="A475" s="231" t="s">
        <v>166</v>
      </c>
      <c r="B475" s="232"/>
      <c r="C475" s="232"/>
      <c r="D475" s="232"/>
      <c r="E475" s="232"/>
      <c r="F475" s="233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167"/>
      <c r="S475" s="167"/>
      <c r="T475" s="167"/>
      <c r="U475" s="167"/>
      <c r="V475" s="167"/>
      <c r="W475" s="167"/>
      <c r="X475" s="167"/>
      <c r="Y475" s="167"/>
      <c r="Z475" s="167"/>
      <c r="AA475" s="167"/>
      <c r="AB475" s="167"/>
      <c r="AC475" s="167"/>
      <c r="AD475" s="167"/>
    </row>
    <row r="476" spans="1:30" ht="14.25" x14ac:dyDescent="0.2">
      <c r="A476" s="231" t="s">
        <v>167</v>
      </c>
      <c r="B476" s="232"/>
      <c r="C476" s="232"/>
      <c r="D476" s="232"/>
      <c r="E476" s="232"/>
      <c r="F476" s="233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167"/>
      <c r="S476" s="167"/>
      <c r="T476" s="167"/>
      <c r="U476" s="167"/>
      <c r="V476" s="167"/>
      <c r="W476" s="167"/>
      <c r="X476" s="167"/>
      <c r="Y476" s="167"/>
      <c r="Z476" s="167"/>
      <c r="AA476" s="167"/>
      <c r="AB476" s="167"/>
      <c r="AC476" s="167"/>
      <c r="AD476" s="167"/>
    </row>
    <row r="477" spans="1:30" ht="14.25" x14ac:dyDescent="0.2">
      <c r="A477" s="231" t="s">
        <v>168</v>
      </c>
      <c r="B477" s="232"/>
      <c r="C477" s="232"/>
      <c r="D477" s="232"/>
      <c r="E477" s="232"/>
      <c r="F477" s="233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167"/>
      <c r="S477" s="167"/>
      <c r="T477" s="167"/>
      <c r="U477" s="167"/>
      <c r="V477" s="167"/>
      <c r="W477" s="167"/>
      <c r="X477" s="167"/>
      <c r="Y477" s="167"/>
      <c r="Z477" s="167"/>
      <c r="AA477" s="167"/>
      <c r="AB477" s="167"/>
      <c r="AC477" s="167"/>
      <c r="AD477" s="167"/>
    </row>
    <row r="478" spans="1:30" ht="14.25" x14ac:dyDescent="0.2">
      <c r="A478" s="231" t="s">
        <v>169</v>
      </c>
      <c r="B478" s="232"/>
      <c r="C478" s="232"/>
      <c r="D478" s="232"/>
      <c r="E478" s="232"/>
      <c r="F478" s="233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167"/>
      <c r="S478" s="167"/>
      <c r="T478" s="167"/>
      <c r="U478" s="167"/>
      <c r="V478" s="167"/>
      <c r="W478" s="167"/>
      <c r="X478" s="167"/>
      <c r="Y478" s="167"/>
      <c r="Z478" s="167"/>
      <c r="AA478" s="167"/>
      <c r="AB478" s="167"/>
      <c r="AC478" s="167"/>
      <c r="AD478" s="167"/>
    </row>
    <row r="479" spans="1:30" ht="14.25" x14ac:dyDescent="0.2">
      <c r="A479" s="231" t="s">
        <v>170</v>
      </c>
      <c r="B479" s="232"/>
      <c r="C479" s="232"/>
      <c r="D479" s="232"/>
      <c r="E479" s="232"/>
      <c r="F479" s="233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167"/>
      <c r="S479" s="167"/>
      <c r="T479" s="167"/>
      <c r="U479" s="167"/>
      <c r="V479" s="167"/>
      <c r="W479" s="167"/>
      <c r="X479" s="167"/>
      <c r="Y479" s="167"/>
      <c r="Z479" s="167"/>
      <c r="AA479" s="167"/>
      <c r="AB479" s="167"/>
      <c r="AC479" s="167"/>
      <c r="AD479" s="167"/>
    </row>
    <row r="480" spans="1:30" ht="14.25" x14ac:dyDescent="0.2">
      <c r="A480" s="231" t="s">
        <v>171</v>
      </c>
      <c r="B480" s="232"/>
      <c r="C480" s="232"/>
      <c r="D480" s="232"/>
      <c r="E480" s="232"/>
      <c r="F480" s="233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167"/>
      <c r="S480" s="167"/>
      <c r="T480" s="167"/>
      <c r="U480" s="167"/>
      <c r="V480" s="167"/>
      <c r="W480" s="167"/>
      <c r="X480" s="167"/>
      <c r="Y480" s="167"/>
      <c r="Z480" s="167"/>
      <c r="AA480" s="167"/>
      <c r="AB480" s="167"/>
      <c r="AC480" s="167"/>
      <c r="AD480" s="167"/>
    </row>
    <row r="481" spans="1:30" ht="14.25" x14ac:dyDescent="0.2">
      <c r="A481" s="231" t="s">
        <v>172</v>
      </c>
      <c r="B481" s="232"/>
      <c r="C481" s="232"/>
      <c r="D481" s="232"/>
      <c r="E481" s="232"/>
      <c r="F481" s="233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167"/>
      <c r="S481" s="167"/>
      <c r="T481" s="167"/>
      <c r="U481" s="167"/>
      <c r="V481" s="167"/>
      <c r="W481" s="167"/>
      <c r="X481" s="167"/>
      <c r="Y481" s="167"/>
      <c r="Z481" s="167"/>
      <c r="AA481" s="167"/>
      <c r="AB481" s="167"/>
      <c r="AC481" s="167"/>
      <c r="AD481" s="167"/>
    </row>
    <row r="482" spans="1:30" ht="14.25" x14ac:dyDescent="0.2">
      <c r="A482" s="231" t="s">
        <v>173</v>
      </c>
      <c r="B482" s="232"/>
      <c r="C482" s="232"/>
      <c r="D482" s="232"/>
      <c r="E482" s="232"/>
      <c r="F482" s="233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167"/>
      <c r="S482" s="167"/>
      <c r="T482" s="167"/>
      <c r="U482" s="167"/>
      <c r="V482" s="167"/>
      <c r="W482" s="167"/>
      <c r="X482" s="167"/>
      <c r="Y482" s="167"/>
      <c r="Z482" s="167"/>
      <c r="AA482" s="167"/>
      <c r="AB482" s="167"/>
      <c r="AC482" s="167"/>
      <c r="AD482" s="167"/>
    </row>
    <row r="483" spans="1:30" ht="14.25" x14ac:dyDescent="0.2">
      <c r="A483" s="231" t="s">
        <v>174</v>
      </c>
      <c r="B483" s="232"/>
      <c r="C483" s="232"/>
      <c r="D483" s="232"/>
      <c r="E483" s="232"/>
      <c r="F483" s="233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167"/>
      <c r="S483" s="167"/>
      <c r="T483" s="167"/>
      <c r="U483" s="167"/>
      <c r="V483" s="167"/>
      <c r="W483" s="167"/>
      <c r="X483" s="167"/>
      <c r="Y483" s="167"/>
      <c r="Z483" s="167"/>
      <c r="AA483" s="167"/>
      <c r="AB483" s="167"/>
      <c r="AC483" s="167"/>
      <c r="AD483" s="167"/>
    </row>
    <row r="484" spans="1:30" ht="14.25" x14ac:dyDescent="0.2">
      <c r="A484" s="231" t="s">
        <v>175</v>
      </c>
      <c r="B484" s="232"/>
      <c r="C484" s="232"/>
      <c r="D484" s="232"/>
      <c r="E484" s="232"/>
      <c r="F484" s="233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167"/>
      <c r="S484" s="167"/>
      <c r="T484" s="167"/>
      <c r="U484" s="167"/>
      <c r="V484" s="167"/>
      <c r="W484" s="167"/>
      <c r="X484" s="167"/>
      <c r="Y484" s="167"/>
      <c r="Z484" s="167"/>
      <c r="AA484" s="167"/>
      <c r="AB484" s="167"/>
      <c r="AC484" s="167"/>
      <c r="AD484" s="167"/>
    </row>
    <row r="485" spans="1:30" ht="14.25" x14ac:dyDescent="0.2">
      <c r="A485" s="231" t="s">
        <v>176</v>
      </c>
      <c r="B485" s="232"/>
      <c r="C485" s="232"/>
      <c r="D485" s="232"/>
      <c r="E485" s="232"/>
      <c r="F485" s="233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167"/>
      <c r="S485" s="167"/>
      <c r="T485" s="167"/>
      <c r="U485" s="167"/>
      <c r="V485" s="167"/>
      <c r="W485" s="167"/>
      <c r="X485" s="167"/>
      <c r="Y485" s="167"/>
      <c r="Z485" s="167"/>
      <c r="AA485" s="167"/>
      <c r="AB485" s="167"/>
      <c r="AC485" s="167"/>
      <c r="AD485" s="167"/>
    </row>
    <row r="486" spans="1:30" ht="14.25" x14ac:dyDescent="0.2">
      <c r="A486" s="231" t="s">
        <v>177</v>
      </c>
      <c r="B486" s="232"/>
      <c r="C486" s="232"/>
      <c r="D486" s="232"/>
      <c r="E486" s="232"/>
      <c r="F486" s="233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167"/>
      <c r="S486" s="167"/>
      <c r="T486" s="167"/>
      <c r="U486" s="167"/>
      <c r="V486" s="167"/>
      <c r="W486" s="167"/>
      <c r="X486" s="167"/>
      <c r="Y486" s="167"/>
      <c r="Z486" s="167"/>
      <c r="AA486" s="167"/>
      <c r="AB486" s="167"/>
      <c r="AC486" s="167"/>
      <c r="AD486" s="167"/>
    </row>
    <row r="487" spans="1:30" ht="14.25" x14ac:dyDescent="0.2">
      <c r="A487" s="231" t="s">
        <v>178</v>
      </c>
      <c r="B487" s="232"/>
      <c r="C487" s="232"/>
      <c r="D487" s="232"/>
      <c r="E487" s="232"/>
      <c r="F487" s="233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167"/>
      <c r="S487" s="167"/>
      <c r="T487" s="167"/>
      <c r="U487" s="167"/>
      <c r="V487" s="167"/>
      <c r="W487" s="167"/>
      <c r="X487" s="167"/>
      <c r="Y487" s="167"/>
      <c r="Z487" s="167"/>
      <c r="AA487" s="167"/>
      <c r="AB487" s="167"/>
      <c r="AC487" s="167"/>
      <c r="AD487" s="167"/>
    </row>
    <row r="488" spans="1:30" ht="14.25" x14ac:dyDescent="0.2">
      <c r="A488" s="231" t="s">
        <v>179</v>
      </c>
      <c r="B488" s="232"/>
      <c r="C488" s="232"/>
      <c r="D488" s="232"/>
      <c r="E488" s="232"/>
      <c r="F488" s="233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167"/>
      <c r="S488" s="167"/>
      <c r="T488" s="167"/>
      <c r="U488" s="167"/>
      <c r="V488" s="167"/>
      <c r="W488" s="167"/>
      <c r="X488" s="167"/>
      <c r="Y488" s="167"/>
      <c r="Z488" s="167"/>
      <c r="AA488" s="167"/>
      <c r="AB488" s="167"/>
      <c r="AC488" s="167"/>
      <c r="AD488" s="167"/>
    </row>
    <row r="489" spans="1:30" ht="14.25" x14ac:dyDescent="0.2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</row>
    <row r="490" spans="1:30" ht="14.25" x14ac:dyDescent="0.2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</row>
    <row r="491" spans="1:30" ht="14.25" x14ac:dyDescent="0.2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</row>
    <row r="492" spans="1:30" ht="14.25" x14ac:dyDescent="0.2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</row>
    <row r="493" spans="1:30" ht="14.25" x14ac:dyDescent="0.2"/>
    <row r="494" spans="1:30" ht="14.25" x14ac:dyDescent="0.2"/>
    <row r="495" spans="1:30" ht="14.25" x14ac:dyDescent="0.2"/>
    <row r="496" spans="1:30" ht="14.25" x14ac:dyDescent="0.2"/>
    <row r="497" ht="14.25" x14ac:dyDescent="0.2"/>
    <row r="498" ht="14.25" x14ac:dyDescent="0.2"/>
    <row r="499" ht="14.25" x14ac:dyDescent="0.2"/>
    <row r="500" ht="14.25" x14ac:dyDescent="0.2"/>
    <row r="501" ht="14.25" x14ac:dyDescent="0.2"/>
    <row r="502" ht="14.25" x14ac:dyDescent="0.2"/>
    <row r="503" ht="14.25" x14ac:dyDescent="0.2"/>
    <row r="504" ht="14.25" x14ac:dyDescent="0.2"/>
    <row r="505" ht="14.25" x14ac:dyDescent="0.2"/>
    <row r="506" ht="14.25" x14ac:dyDescent="0.2"/>
    <row r="507" ht="14.25" x14ac:dyDescent="0.2"/>
    <row r="508" ht="14.25" x14ac:dyDescent="0.2"/>
    <row r="509" ht="14.25" x14ac:dyDescent="0.2"/>
    <row r="510" ht="14.25" x14ac:dyDescent="0.2"/>
    <row r="511" ht="14.25" x14ac:dyDescent="0.2"/>
    <row r="512" ht="14.25" x14ac:dyDescent="0.2"/>
    <row r="513" ht="14.25" x14ac:dyDescent="0.2"/>
    <row r="514" ht="14.25" x14ac:dyDescent="0.2"/>
    <row r="515" ht="14.25" x14ac:dyDescent="0.2"/>
    <row r="516" ht="14.25" x14ac:dyDescent="0.2"/>
    <row r="517" ht="14.25" x14ac:dyDescent="0.2"/>
    <row r="518" ht="14.25" x14ac:dyDescent="0.2"/>
    <row r="519" ht="14.25" x14ac:dyDescent="0.2"/>
    <row r="520" ht="14.25" x14ac:dyDescent="0.2"/>
    <row r="521" ht="14.25" x14ac:dyDescent="0.2"/>
    <row r="522" ht="14.25" x14ac:dyDescent="0.2"/>
    <row r="523" ht="14.25" x14ac:dyDescent="0.2"/>
    <row r="524" ht="14.25" x14ac:dyDescent="0.2"/>
    <row r="525" ht="14.25" x14ac:dyDescent="0.2"/>
    <row r="526" ht="14.25" x14ac:dyDescent="0.2"/>
    <row r="527" ht="14.25" x14ac:dyDescent="0.2"/>
    <row r="528" ht="14.25" x14ac:dyDescent="0.2"/>
    <row r="529" ht="14.25" x14ac:dyDescent="0.2"/>
    <row r="530" ht="14.25" x14ac:dyDescent="0.2"/>
    <row r="531" ht="14.25" x14ac:dyDescent="0.2"/>
    <row r="532" ht="14.25" x14ac:dyDescent="0.2"/>
    <row r="533" ht="14.25" x14ac:dyDescent="0.2"/>
    <row r="534" ht="14.25" x14ac:dyDescent="0.2"/>
    <row r="535" ht="14.25" x14ac:dyDescent="0.2"/>
    <row r="536" ht="14.25" x14ac:dyDescent="0.2"/>
    <row r="537" ht="14.25" x14ac:dyDescent="0.2"/>
    <row r="538" ht="14.25" x14ac:dyDescent="0.2"/>
    <row r="539" ht="14.25" x14ac:dyDescent="0.2"/>
    <row r="540" ht="14.25" x14ac:dyDescent="0.2"/>
    <row r="541" ht="14.25" x14ac:dyDescent="0.2"/>
    <row r="542" ht="14.25" x14ac:dyDescent="0.2"/>
    <row r="543" ht="14.25" x14ac:dyDescent="0.2"/>
    <row r="544" ht="14.25" x14ac:dyDescent="0.2"/>
    <row r="545" ht="14.25" x14ac:dyDescent="0.2"/>
    <row r="546" ht="14.25" x14ac:dyDescent="0.2"/>
    <row r="547" ht="14.25" x14ac:dyDescent="0.2"/>
    <row r="548" ht="14.25" x14ac:dyDescent="0.2"/>
    <row r="549" ht="14.25" x14ac:dyDescent="0.2"/>
    <row r="550" ht="14.25" x14ac:dyDescent="0.2"/>
    <row r="551" ht="14.25" x14ac:dyDescent="0.2"/>
    <row r="552" ht="14.25" x14ac:dyDescent="0.2"/>
    <row r="553" ht="14.25" x14ac:dyDescent="0.2"/>
    <row r="554" ht="14.25" x14ac:dyDescent="0.2"/>
    <row r="555" ht="14.25" x14ac:dyDescent="0.2"/>
    <row r="556" ht="14.25" x14ac:dyDescent="0.2"/>
    <row r="557" ht="14.25" x14ac:dyDescent="0.2"/>
    <row r="558" ht="14.25" x14ac:dyDescent="0.2"/>
    <row r="559" ht="14.25" x14ac:dyDescent="0.2"/>
    <row r="560" ht="14.25" x14ac:dyDescent="0.2"/>
    <row r="561" ht="14.25" x14ac:dyDescent="0.2"/>
    <row r="562" ht="14.25" x14ac:dyDescent="0.2"/>
    <row r="563" ht="14.25" x14ac:dyDescent="0.2"/>
    <row r="564" ht="14.25" x14ac:dyDescent="0.2"/>
    <row r="565" ht="14.25" x14ac:dyDescent="0.2"/>
    <row r="566" ht="14.25" x14ac:dyDescent="0.2"/>
    <row r="567" ht="14.25" x14ac:dyDescent="0.2"/>
    <row r="568" ht="14.25" x14ac:dyDescent="0.2"/>
    <row r="569" ht="14.25" x14ac:dyDescent="0.2"/>
    <row r="570" ht="14.25" x14ac:dyDescent="0.2"/>
    <row r="571" ht="14.25" x14ac:dyDescent="0.2"/>
    <row r="572" ht="14.25" x14ac:dyDescent="0.2"/>
    <row r="573" ht="14.25" x14ac:dyDescent="0.2"/>
    <row r="574" ht="14.25" x14ac:dyDescent="0.2"/>
    <row r="575" ht="14.25" x14ac:dyDescent="0.2"/>
    <row r="576" ht="14.25" x14ac:dyDescent="0.2"/>
    <row r="577" ht="14.25" x14ac:dyDescent="0.2"/>
    <row r="578" ht="14.25" x14ac:dyDescent="0.2"/>
    <row r="579" ht="14.25" x14ac:dyDescent="0.2"/>
    <row r="580" ht="14.25" x14ac:dyDescent="0.2"/>
    <row r="581" ht="14.25" x14ac:dyDescent="0.2"/>
    <row r="582" ht="14.25" x14ac:dyDescent="0.2"/>
    <row r="583" ht="14.25" x14ac:dyDescent="0.2"/>
    <row r="584" ht="14.25" x14ac:dyDescent="0.2"/>
    <row r="585" ht="14.25" x14ac:dyDescent="0.2"/>
    <row r="586" ht="14.25" x14ac:dyDescent="0.2"/>
    <row r="587" ht="14.25" x14ac:dyDescent="0.2"/>
    <row r="588" ht="14.25" x14ac:dyDescent="0.2"/>
    <row r="589" ht="14.25" x14ac:dyDescent="0.2"/>
    <row r="590" ht="14.25" x14ac:dyDescent="0.2"/>
    <row r="591" ht="14.25" x14ac:dyDescent="0.2"/>
    <row r="592" ht="14.25" x14ac:dyDescent="0.2"/>
    <row r="593" ht="14.25" x14ac:dyDescent="0.2"/>
    <row r="594" ht="14.25" x14ac:dyDescent="0.2"/>
    <row r="595" ht="14.25" x14ac:dyDescent="0.2"/>
    <row r="596" ht="14.25" x14ac:dyDescent="0.2"/>
    <row r="597" ht="14.25" x14ac:dyDescent="0.2"/>
    <row r="598" ht="14.25" x14ac:dyDescent="0.2"/>
    <row r="599" ht="14.25" x14ac:dyDescent="0.2"/>
    <row r="600" ht="14.25" x14ac:dyDescent="0.2"/>
    <row r="601" ht="14.25" x14ac:dyDescent="0.2"/>
    <row r="602" ht="14.25" x14ac:dyDescent="0.2"/>
    <row r="603" ht="14.25" x14ac:dyDescent="0.2"/>
    <row r="604" ht="14.25" x14ac:dyDescent="0.2"/>
    <row r="605" ht="14.25" x14ac:dyDescent="0.2"/>
    <row r="606" ht="14.25" x14ac:dyDescent="0.2"/>
    <row r="607" ht="14.25" x14ac:dyDescent="0.2"/>
    <row r="608" ht="14.25" x14ac:dyDescent="0.2"/>
    <row r="609" ht="14.25" x14ac:dyDescent="0.2"/>
    <row r="610" ht="14.25" x14ac:dyDescent="0.2"/>
    <row r="611" ht="14.25" x14ac:dyDescent="0.2"/>
    <row r="612" ht="14.25" x14ac:dyDescent="0.2"/>
    <row r="613" ht="14.25" x14ac:dyDescent="0.2"/>
    <row r="614" ht="14.25" x14ac:dyDescent="0.2"/>
    <row r="615" ht="14.25" x14ac:dyDescent="0.2"/>
    <row r="616" ht="14.25" x14ac:dyDescent="0.2"/>
    <row r="617" ht="14.25" x14ac:dyDescent="0.2"/>
    <row r="618" ht="14.25" x14ac:dyDescent="0.2"/>
    <row r="619" ht="14.25" x14ac:dyDescent="0.2"/>
    <row r="620" ht="14.25" x14ac:dyDescent="0.2"/>
    <row r="621" ht="14.25" x14ac:dyDescent="0.2"/>
    <row r="622" ht="14.25" x14ac:dyDescent="0.2"/>
    <row r="623" ht="14.25" x14ac:dyDescent="0.2"/>
    <row r="624" ht="14.25" x14ac:dyDescent="0.2"/>
    <row r="625" ht="14.25" x14ac:dyDescent="0.2"/>
    <row r="626" ht="14.25" x14ac:dyDescent="0.2"/>
    <row r="627" ht="14.25" x14ac:dyDescent="0.2"/>
    <row r="628" ht="14.25" x14ac:dyDescent="0.2"/>
    <row r="629" ht="14.25" x14ac:dyDescent="0.2"/>
    <row r="630" ht="14.25" x14ac:dyDescent="0.2"/>
    <row r="631" ht="14.25" x14ac:dyDescent="0.2"/>
    <row r="632" ht="14.25" x14ac:dyDescent="0.2"/>
    <row r="633" ht="14.25" x14ac:dyDescent="0.2"/>
    <row r="634" ht="14.25" x14ac:dyDescent="0.2"/>
    <row r="635" ht="14.25" x14ac:dyDescent="0.2"/>
    <row r="636" ht="14.25" x14ac:dyDescent="0.2"/>
    <row r="637" ht="14.25" x14ac:dyDescent="0.2"/>
    <row r="638" ht="14.25" x14ac:dyDescent="0.2"/>
    <row r="639" ht="14.25" x14ac:dyDescent="0.2"/>
    <row r="640" ht="14.25" x14ac:dyDescent="0.2"/>
    <row r="641" ht="14.25" x14ac:dyDescent="0.2"/>
    <row r="642" ht="14.25" x14ac:dyDescent="0.2"/>
    <row r="643" ht="14.25" x14ac:dyDescent="0.2"/>
    <row r="644" ht="14.25" x14ac:dyDescent="0.2"/>
    <row r="645" ht="14.25" x14ac:dyDescent="0.2"/>
    <row r="646" ht="14.25" x14ac:dyDescent="0.2"/>
    <row r="647" ht="14.25" x14ac:dyDescent="0.2"/>
    <row r="648" ht="14.25" x14ac:dyDescent="0.2"/>
    <row r="649" ht="14.25" x14ac:dyDescent="0.2"/>
    <row r="650" ht="14.25" x14ac:dyDescent="0.2"/>
    <row r="651" ht="14.25" x14ac:dyDescent="0.2"/>
    <row r="652" ht="14.25" x14ac:dyDescent="0.2"/>
    <row r="653" ht="14.25" x14ac:dyDescent="0.2"/>
    <row r="654" ht="14.25" x14ac:dyDescent="0.2"/>
    <row r="655" ht="14.25" x14ac:dyDescent="0.2"/>
    <row r="656" ht="14.25" x14ac:dyDescent="0.2"/>
    <row r="657" ht="14.25" x14ac:dyDescent="0.2"/>
    <row r="658" ht="14.25" x14ac:dyDescent="0.2"/>
    <row r="659" ht="14.25" x14ac:dyDescent="0.2"/>
    <row r="660" ht="14.25" x14ac:dyDescent="0.2"/>
    <row r="661" ht="14.25" x14ac:dyDescent="0.2"/>
    <row r="662" ht="14.25" x14ac:dyDescent="0.2"/>
    <row r="663" ht="14.25" x14ac:dyDescent="0.2"/>
    <row r="664" ht="14.25" x14ac:dyDescent="0.2"/>
    <row r="665" ht="14.25" x14ac:dyDescent="0.2"/>
    <row r="666" ht="14.25" x14ac:dyDescent="0.2"/>
    <row r="667" ht="14.25" x14ac:dyDescent="0.2"/>
    <row r="668" ht="14.25" x14ac:dyDescent="0.2"/>
    <row r="669" ht="14.25" x14ac:dyDescent="0.2"/>
    <row r="670" ht="14.25" x14ac:dyDescent="0.2"/>
    <row r="671" ht="14.25" x14ac:dyDescent="0.2"/>
    <row r="672" ht="14.25" x14ac:dyDescent="0.2"/>
    <row r="673" ht="14.25" x14ac:dyDescent="0.2"/>
    <row r="674" ht="14.25" x14ac:dyDescent="0.2"/>
    <row r="675" ht="14.25" x14ac:dyDescent="0.2"/>
    <row r="676" ht="14.25" x14ac:dyDescent="0.2"/>
    <row r="677" ht="14.25" x14ac:dyDescent="0.2"/>
    <row r="678" ht="14.25" x14ac:dyDescent="0.2"/>
    <row r="679" ht="14.25" x14ac:dyDescent="0.2"/>
    <row r="680" ht="14.25" x14ac:dyDescent="0.2"/>
    <row r="681" ht="14.25" x14ac:dyDescent="0.2"/>
    <row r="682" ht="14.25" x14ac:dyDescent="0.2"/>
    <row r="683" ht="14.25" x14ac:dyDescent="0.2"/>
    <row r="684" ht="14.25" x14ac:dyDescent="0.2"/>
    <row r="685" ht="14.25" x14ac:dyDescent="0.2"/>
    <row r="686" ht="14.25" x14ac:dyDescent="0.2"/>
    <row r="687" ht="14.25" x14ac:dyDescent="0.2"/>
    <row r="688" ht="14.25" x14ac:dyDescent="0.2"/>
    <row r="689" ht="14.25" x14ac:dyDescent="0.2"/>
    <row r="690" ht="14.25" x14ac:dyDescent="0.2"/>
    <row r="691" ht="14.25" x14ac:dyDescent="0.2"/>
    <row r="692" ht="14.25" x14ac:dyDescent="0.2"/>
    <row r="693" ht="14.25" x14ac:dyDescent="0.2"/>
    <row r="694" ht="14.25" x14ac:dyDescent="0.2"/>
    <row r="695" ht="14.25" x14ac:dyDescent="0.2"/>
    <row r="696" ht="14.25" x14ac:dyDescent="0.2"/>
    <row r="697" ht="14.25" x14ac:dyDescent="0.2"/>
    <row r="698" ht="14.25" x14ac:dyDescent="0.2"/>
    <row r="699" ht="14.25" x14ac:dyDescent="0.2"/>
    <row r="700" ht="14.25" x14ac:dyDescent="0.2"/>
    <row r="701" ht="14.25" x14ac:dyDescent="0.2"/>
    <row r="702" ht="14.25" x14ac:dyDescent="0.2"/>
    <row r="703" ht="14.25" x14ac:dyDescent="0.2"/>
    <row r="704" ht="14.25" x14ac:dyDescent="0.2"/>
    <row r="705" ht="14.25" x14ac:dyDescent="0.2"/>
    <row r="706" ht="14.25" x14ac:dyDescent="0.2"/>
    <row r="707" ht="14.25" x14ac:dyDescent="0.2"/>
    <row r="708" ht="14.25" x14ac:dyDescent="0.2"/>
    <row r="709" ht="14.25" x14ac:dyDescent="0.2"/>
    <row r="710" ht="14.25" x14ac:dyDescent="0.2"/>
    <row r="711" ht="14.25" x14ac:dyDescent="0.2"/>
    <row r="712" ht="14.25" x14ac:dyDescent="0.2"/>
    <row r="713" ht="14.25" x14ac:dyDescent="0.2"/>
    <row r="714" ht="14.25" x14ac:dyDescent="0.2"/>
    <row r="715" ht="14.25" x14ac:dyDescent="0.2"/>
    <row r="716" ht="14.25" x14ac:dyDescent="0.2"/>
    <row r="717" ht="14.25" x14ac:dyDescent="0.2"/>
    <row r="718" ht="14.25" x14ac:dyDescent="0.2"/>
    <row r="719" ht="14.25" x14ac:dyDescent="0.2"/>
    <row r="720" ht="14.25" x14ac:dyDescent="0.2"/>
    <row r="721" ht="14.25" x14ac:dyDescent="0.2"/>
    <row r="722" ht="14.25" x14ac:dyDescent="0.2"/>
    <row r="723" ht="14.25" x14ac:dyDescent="0.2"/>
    <row r="724" ht="14.25" x14ac:dyDescent="0.2"/>
    <row r="725" ht="14.25" x14ac:dyDescent="0.2"/>
    <row r="726" ht="14.25" x14ac:dyDescent="0.2"/>
    <row r="727" ht="14.25" x14ac:dyDescent="0.2"/>
    <row r="728" ht="14.25" x14ac:dyDescent="0.2"/>
    <row r="729" ht="14.25" x14ac:dyDescent="0.2"/>
    <row r="730" ht="14.25" x14ac:dyDescent="0.2"/>
    <row r="731" ht="14.25" x14ac:dyDescent="0.2"/>
    <row r="732" ht="14.25" x14ac:dyDescent="0.2"/>
    <row r="733" ht="14.25" x14ac:dyDescent="0.2"/>
    <row r="734" ht="14.25" x14ac:dyDescent="0.2"/>
    <row r="735" ht="14.25" x14ac:dyDescent="0.2"/>
    <row r="736" ht="14.25" x14ac:dyDescent="0.2"/>
    <row r="737" ht="14.25" x14ac:dyDescent="0.2"/>
    <row r="738" ht="14.25" x14ac:dyDescent="0.2"/>
    <row r="739" ht="14.25" x14ac:dyDescent="0.2"/>
    <row r="740" ht="14.25" x14ac:dyDescent="0.2"/>
    <row r="741" ht="14.25" x14ac:dyDescent="0.2"/>
    <row r="742" ht="14.25" x14ac:dyDescent="0.2"/>
    <row r="743" ht="14.25" x14ac:dyDescent="0.2"/>
    <row r="744" ht="14.25" x14ac:dyDescent="0.2"/>
    <row r="745" ht="14.25" x14ac:dyDescent="0.2"/>
    <row r="746" ht="14.25" x14ac:dyDescent="0.2"/>
    <row r="747" ht="14.25" x14ac:dyDescent="0.2"/>
    <row r="748" ht="14.25" x14ac:dyDescent="0.2"/>
    <row r="749" ht="14.25" x14ac:dyDescent="0.2"/>
    <row r="750" ht="14.25" x14ac:dyDescent="0.2"/>
    <row r="751" ht="14.25" x14ac:dyDescent="0.2"/>
    <row r="752" ht="14.25" x14ac:dyDescent="0.2"/>
    <row r="753" ht="14.25" x14ac:dyDescent="0.2"/>
    <row r="754" ht="14.25" x14ac:dyDescent="0.2"/>
    <row r="755" ht="14.25" x14ac:dyDescent="0.2"/>
    <row r="756" ht="14.25" x14ac:dyDescent="0.2"/>
    <row r="757" ht="14.25" x14ac:dyDescent="0.2"/>
    <row r="758" ht="14.25" x14ac:dyDescent="0.2"/>
    <row r="759" ht="14.25" x14ac:dyDescent="0.2"/>
    <row r="760" ht="14.25" x14ac:dyDescent="0.2"/>
    <row r="761" ht="14.25" x14ac:dyDescent="0.2"/>
    <row r="762" ht="14.25" x14ac:dyDescent="0.2"/>
    <row r="763" ht="14.25" x14ac:dyDescent="0.2"/>
    <row r="764" ht="14.25" x14ac:dyDescent="0.2"/>
    <row r="765" ht="14.25" x14ac:dyDescent="0.2"/>
    <row r="766" ht="14.25" x14ac:dyDescent="0.2"/>
    <row r="767" ht="14.25" x14ac:dyDescent="0.2"/>
    <row r="768" ht="14.25" x14ac:dyDescent="0.2"/>
    <row r="769" ht="14.25" x14ac:dyDescent="0.2"/>
    <row r="770" ht="14.25" x14ac:dyDescent="0.2"/>
    <row r="771" ht="14.25" x14ac:dyDescent="0.2"/>
    <row r="772" ht="14.25" x14ac:dyDescent="0.2"/>
    <row r="773" ht="14.25" x14ac:dyDescent="0.2"/>
    <row r="774" ht="14.25" x14ac:dyDescent="0.2"/>
    <row r="775" ht="14.25" x14ac:dyDescent="0.2"/>
    <row r="776" ht="14.25" x14ac:dyDescent="0.2"/>
    <row r="777" ht="14.25" x14ac:dyDescent="0.2"/>
    <row r="778" ht="14.25" x14ac:dyDescent="0.2"/>
    <row r="779" ht="14.25" x14ac:dyDescent="0.2"/>
    <row r="780" ht="14.25" x14ac:dyDescent="0.2"/>
    <row r="781" ht="14.25" x14ac:dyDescent="0.2"/>
    <row r="782" ht="14.25" x14ac:dyDescent="0.2"/>
    <row r="783" ht="14.25" x14ac:dyDescent="0.2"/>
    <row r="784" ht="14.25" x14ac:dyDescent="0.2"/>
    <row r="785" ht="14.25" x14ac:dyDescent="0.2"/>
    <row r="786" ht="14.25" x14ac:dyDescent="0.2"/>
    <row r="787" ht="14.25" x14ac:dyDescent="0.2"/>
    <row r="788" ht="14.25" x14ac:dyDescent="0.2"/>
    <row r="789" ht="14.25" x14ac:dyDescent="0.2"/>
    <row r="790" ht="14.25" x14ac:dyDescent="0.2"/>
    <row r="791" ht="14.25" x14ac:dyDescent="0.2"/>
    <row r="792" ht="14.25" x14ac:dyDescent="0.2"/>
    <row r="793" ht="14.25" x14ac:dyDescent="0.2"/>
    <row r="794" ht="14.25" x14ac:dyDescent="0.2"/>
    <row r="795" ht="14.25" x14ac:dyDescent="0.2"/>
    <row r="796" ht="14.25" x14ac:dyDescent="0.2"/>
    <row r="797" ht="14.25" x14ac:dyDescent="0.2"/>
    <row r="798" ht="14.25" x14ac:dyDescent="0.2"/>
    <row r="799" ht="14.25" x14ac:dyDescent="0.2"/>
    <row r="800" ht="14.25" x14ac:dyDescent="0.2"/>
    <row r="801" ht="14.25" x14ac:dyDescent="0.2"/>
    <row r="802" ht="14.25" x14ac:dyDescent="0.2"/>
    <row r="803" ht="14.25" x14ac:dyDescent="0.2"/>
    <row r="804" ht="14.25" x14ac:dyDescent="0.2"/>
    <row r="805" ht="14.25" x14ac:dyDescent="0.2"/>
    <row r="806" ht="14.25" x14ac:dyDescent="0.2"/>
    <row r="807" ht="14.25" x14ac:dyDescent="0.2"/>
    <row r="808" ht="14.25" x14ac:dyDescent="0.2"/>
    <row r="809" ht="14.25" x14ac:dyDescent="0.2"/>
    <row r="810" ht="14.25" x14ac:dyDescent="0.2"/>
    <row r="811" ht="14.25" x14ac:dyDescent="0.2"/>
    <row r="812" ht="14.25" x14ac:dyDescent="0.2"/>
    <row r="813" ht="14.25" x14ac:dyDescent="0.2"/>
    <row r="814" ht="14.25" x14ac:dyDescent="0.2"/>
    <row r="815" ht="14.25" x14ac:dyDescent="0.2"/>
    <row r="816" ht="14.25" x14ac:dyDescent="0.2"/>
    <row r="817" ht="14.25" x14ac:dyDescent="0.2"/>
    <row r="818" ht="14.25" x14ac:dyDescent="0.2"/>
    <row r="819" ht="14.25" x14ac:dyDescent="0.2"/>
    <row r="820" ht="14.25" x14ac:dyDescent="0.2"/>
    <row r="821" ht="14.25" x14ac:dyDescent="0.2"/>
    <row r="822" ht="14.25" x14ac:dyDescent="0.2"/>
    <row r="823" ht="14.25" x14ac:dyDescent="0.2"/>
    <row r="824" ht="14.25" x14ac:dyDescent="0.2"/>
    <row r="825" ht="14.25" x14ac:dyDescent="0.2"/>
    <row r="826" ht="14.25" x14ac:dyDescent="0.2"/>
    <row r="827" ht="14.25" x14ac:dyDescent="0.2"/>
    <row r="828" ht="14.25" x14ac:dyDescent="0.2"/>
    <row r="829" ht="14.25" x14ac:dyDescent="0.2"/>
    <row r="830" ht="14.25" x14ac:dyDescent="0.2"/>
    <row r="831" ht="14.25" x14ac:dyDescent="0.2"/>
    <row r="832" ht="14.25" x14ac:dyDescent="0.2"/>
    <row r="833" ht="14.25" x14ac:dyDescent="0.2"/>
    <row r="834" ht="14.25" x14ac:dyDescent="0.2"/>
    <row r="835" ht="14.25" x14ac:dyDescent="0.2"/>
    <row r="836" ht="14.25" x14ac:dyDescent="0.2"/>
    <row r="837" ht="14.25" x14ac:dyDescent="0.2"/>
    <row r="838" ht="14.25" x14ac:dyDescent="0.2"/>
    <row r="839" ht="14.25" x14ac:dyDescent="0.2"/>
    <row r="840" ht="14.25" x14ac:dyDescent="0.2"/>
    <row r="841" ht="14.25" x14ac:dyDescent="0.2"/>
    <row r="842" ht="14.25" x14ac:dyDescent="0.2"/>
    <row r="843" ht="14.25" x14ac:dyDescent="0.2"/>
    <row r="844" ht="14.25" x14ac:dyDescent="0.2"/>
    <row r="845" ht="14.25" x14ac:dyDescent="0.2"/>
    <row r="846" ht="14.25" x14ac:dyDescent="0.2"/>
    <row r="847" ht="14.25" x14ac:dyDescent="0.2"/>
    <row r="848" ht="14.25" x14ac:dyDescent="0.2"/>
    <row r="849" ht="14.25" x14ac:dyDescent="0.2"/>
    <row r="850" ht="14.25" x14ac:dyDescent="0.2"/>
    <row r="851" ht="14.25" x14ac:dyDescent="0.2"/>
    <row r="852" ht="14.25" x14ac:dyDescent="0.2"/>
    <row r="853" ht="14.25" x14ac:dyDescent="0.2"/>
    <row r="854" ht="14.25" x14ac:dyDescent="0.2"/>
    <row r="855" ht="14.25" x14ac:dyDescent="0.2"/>
    <row r="856" ht="14.25" x14ac:dyDescent="0.2"/>
    <row r="857" ht="14.25" x14ac:dyDescent="0.2"/>
    <row r="858" ht="14.25" x14ac:dyDescent="0.2"/>
    <row r="859" ht="14.25" x14ac:dyDescent="0.2"/>
    <row r="860" ht="14.25" x14ac:dyDescent="0.2"/>
    <row r="861" ht="14.25" x14ac:dyDescent="0.2"/>
    <row r="862" ht="14.25" x14ac:dyDescent="0.2"/>
    <row r="863" ht="14.25" x14ac:dyDescent="0.2"/>
    <row r="864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  <row r="1308" ht="14.25" x14ac:dyDescent="0.2"/>
  </sheetData>
  <mergeCells count="83">
    <mergeCell ref="A343:I343"/>
    <mergeCell ref="A1:J1"/>
    <mergeCell ref="A2:J2"/>
    <mergeCell ref="A3:J3"/>
    <mergeCell ref="B4:J4"/>
    <mergeCell ref="A5:J5"/>
    <mergeCell ref="A423:F423"/>
    <mergeCell ref="A366:I366"/>
    <mergeCell ref="A413:F413"/>
    <mergeCell ref="A414:F414"/>
    <mergeCell ref="A415:F415"/>
    <mergeCell ref="A416:F416"/>
    <mergeCell ref="A417:F417"/>
    <mergeCell ref="A418:F418"/>
    <mergeCell ref="A419:F419"/>
    <mergeCell ref="A420:F420"/>
    <mergeCell ref="A421:F421"/>
    <mergeCell ref="A422:F422"/>
    <mergeCell ref="A435:F435"/>
    <mergeCell ref="A424:F424"/>
    <mergeCell ref="A425:F425"/>
    <mergeCell ref="A426:F426"/>
    <mergeCell ref="A427:F427"/>
    <mergeCell ref="A428:F428"/>
    <mergeCell ref="A429:F429"/>
    <mergeCell ref="A430:F430"/>
    <mergeCell ref="A431:F431"/>
    <mergeCell ref="A432:F432"/>
    <mergeCell ref="A433:F433"/>
    <mergeCell ref="A434:F434"/>
    <mergeCell ref="A447:F447"/>
    <mergeCell ref="A436:F436"/>
    <mergeCell ref="A437:F437"/>
    <mergeCell ref="A438:F438"/>
    <mergeCell ref="A439:F439"/>
    <mergeCell ref="A440:F440"/>
    <mergeCell ref="A441:F441"/>
    <mergeCell ref="A442:F442"/>
    <mergeCell ref="A443:F443"/>
    <mergeCell ref="A444:F444"/>
    <mergeCell ref="A445:F445"/>
    <mergeCell ref="A446:F446"/>
    <mergeCell ref="A459:F459"/>
    <mergeCell ref="A448:F448"/>
    <mergeCell ref="A449:F449"/>
    <mergeCell ref="A450:F450"/>
    <mergeCell ref="A451:F451"/>
    <mergeCell ref="A452:F452"/>
    <mergeCell ref="A453:F453"/>
    <mergeCell ref="A454:F454"/>
    <mergeCell ref="A455:F455"/>
    <mergeCell ref="A456:F456"/>
    <mergeCell ref="A457:F457"/>
    <mergeCell ref="A458:F458"/>
    <mergeCell ref="A471:F471"/>
    <mergeCell ref="A460:F460"/>
    <mergeCell ref="A461:F461"/>
    <mergeCell ref="A462:F462"/>
    <mergeCell ref="A463:F463"/>
    <mergeCell ref="A464:F464"/>
    <mergeCell ref="A465:F465"/>
    <mergeCell ref="A466:F466"/>
    <mergeCell ref="A467:F467"/>
    <mergeCell ref="A468:F468"/>
    <mergeCell ref="A469:F469"/>
    <mergeCell ref="A470:F470"/>
    <mergeCell ref="A483:F483"/>
    <mergeCell ref="A472:F472"/>
    <mergeCell ref="A473:F473"/>
    <mergeCell ref="A474:F474"/>
    <mergeCell ref="A475:F475"/>
    <mergeCell ref="A476:F476"/>
    <mergeCell ref="A477:F477"/>
    <mergeCell ref="A478:F478"/>
    <mergeCell ref="A479:F479"/>
    <mergeCell ref="A480:F480"/>
    <mergeCell ref="A481:F481"/>
    <mergeCell ref="A482:F482"/>
    <mergeCell ref="A484:F484"/>
    <mergeCell ref="A485:F485"/>
    <mergeCell ref="A486:F486"/>
    <mergeCell ref="A487:F487"/>
    <mergeCell ref="A488:F488"/>
  </mergeCells>
  <dataValidations count="4">
    <dataValidation type="list" allowBlank="1" sqref="D345:D357 D368:D400 D7:D328">
      <formula1>"AGP,CLH,CLT,COM,CTD,CTI,DES,DISP,ELE,ESG,EST,EXM,EXQ,EXR,FRQ,REV,VAGO"</formula1>
    </dataValidation>
    <dataValidation type="list" allowBlank="1" sqref="B345:B357">
      <formula1>"FDA,FDA-1,FDA-2,FDA-3,FDA-4"</formula1>
    </dataValidation>
    <dataValidation type="list" allowBlank="1" sqref="B368:B400">
      <formula1>"FGS-1,FGS-2,FGS-3,FGA-1,FGA-2,FGA-3"</formula1>
    </dataValidation>
    <dataValidation type="list" allowBlank="1" sqref="B7:B328">
      <formula1>"DAS,DAS-1,DAS-2,DAS-3,DAS-4,DAS-5,CAA-1,CAA-2,CAA-3,CAA-4,CAA-5"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308"/>
  <sheetViews>
    <sheetView topLeftCell="A28" workbookViewId="0">
      <selection activeCell="A28" sqref="A28"/>
    </sheetView>
  </sheetViews>
  <sheetFormatPr defaultColWidth="12.625" defaultRowHeight="15" customHeight="1" x14ac:dyDescent="0.2"/>
  <cols>
    <col min="1" max="1" width="79.625" style="211" customWidth="1"/>
    <col min="2" max="2" width="12" style="211" customWidth="1"/>
    <col min="3" max="3" width="17.375" style="211" customWidth="1"/>
    <col min="4" max="4" width="14.5" style="211" customWidth="1"/>
    <col min="5" max="5" width="9.875" style="211" customWidth="1"/>
    <col min="6" max="6" width="62.75" style="211" bestFit="1" customWidth="1"/>
    <col min="7" max="7" width="19.875" style="211" customWidth="1"/>
    <col min="8" max="8" width="18.25" style="211" customWidth="1"/>
    <col min="9" max="9" width="17.875" style="211" customWidth="1"/>
    <col min="10" max="10" width="15" style="211" customWidth="1"/>
    <col min="11" max="16" width="8" style="211" customWidth="1"/>
    <col min="17" max="17" width="43.875" style="211" customWidth="1"/>
    <col min="18" max="30" width="8" style="211" customWidth="1"/>
    <col min="31" max="16384" width="12.625" style="211"/>
  </cols>
  <sheetData>
    <row r="1" spans="1:30" ht="21" x14ac:dyDescent="0.35">
      <c r="A1" s="242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43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43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746</v>
      </c>
      <c r="B4" s="244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9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129"/>
      <c r="L5" s="130"/>
      <c r="M5" s="131"/>
      <c r="N5" s="131"/>
      <c r="O5" s="131"/>
      <c r="P5" s="131"/>
      <c r="Q5" s="131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32"/>
      <c r="L6" s="133"/>
      <c r="M6" s="133"/>
      <c r="N6" s="133"/>
      <c r="O6" s="133"/>
      <c r="P6" s="133"/>
      <c r="Q6" s="133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x14ac:dyDescent="0.2">
      <c r="A7" s="81" t="s">
        <v>593</v>
      </c>
      <c r="B7" s="48" t="s">
        <v>23</v>
      </c>
      <c r="C7" s="48" t="s">
        <v>212</v>
      </c>
      <c r="D7" s="48" t="s">
        <v>189</v>
      </c>
      <c r="E7" s="135">
        <v>1</v>
      </c>
      <c r="F7" s="81" t="s">
        <v>347</v>
      </c>
      <c r="G7" s="136">
        <v>0</v>
      </c>
      <c r="H7" s="136">
        <v>0</v>
      </c>
      <c r="I7" s="136">
        <v>18810</v>
      </c>
      <c r="J7" s="137">
        <f>SUM(G7:I7)</f>
        <v>18810</v>
      </c>
      <c r="K7" s="138"/>
      <c r="L7" s="138"/>
      <c r="M7" s="138"/>
      <c r="N7" s="138"/>
      <c r="O7" s="138"/>
      <c r="P7" s="138"/>
      <c r="Q7" s="138"/>
      <c r="R7" s="49"/>
      <c r="S7" s="49"/>
      <c r="T7" s="49"/>
      <c r="U7" s="49"/>
      <c r="V7" s="49"/>
      <c r="W7" s="49"/>
      <c r="X7" s="49"/>
      <c r="Y7" s="49"/>
      <c r="Z7" s="49"/>
      <c r="AA7" s="5"/>
      <c r="AB7" s="5"/>
      <c r="AC7" s="5"/>
      <c r="AD7" s="5"/>
    </row>
    <row r="8" spans="1:30" x14ac:dyDescent="0.2">
      <c r="A8" s="81" t="s">
        <v>594</v>
      </c>
      <c r="B8" s="48" t="s">
        <v>25</v>
      </c>
      <c r="C8" s="48" t="s">
        <v>191</v>
      </c>
      <c r="D8" s="48" t="s">
        <v>189</v>
      </c>
      <c r="E8" s="135">
        <v>1</v>
      </c>
      <c r="F8" s="81" t="s">
        <v>182</v>
      </c>
      <c r="G8" s="136">
        <v>0</v>
      </c>
      <c r="H8" s="136">
        <v>0</v>
      </c>
      <c r="I8" s="136">
        <v>11440</v>
      </c>
      <c r="J8" s="137">
        <f t="shared" ref="J8:J71" si="0">SUM(G8:I8)</f>
        <v>11440</v>
      </c>
      <c r="K8" s="138"/>
      <c r="L8" s="138"/>
      <c r="M8" s="138"/>
      <c r="N8" s="138"/>
      <c r="O8" s="138"/>
      <c r="P8" s="138"/>
      <c r="Q8" s="138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81" t="s">
        <v>232</v>
      </c>
      <c r="B9" s="48" t="s">
        <v>25</v>
      </c>
      <c r="C9" s="48" t="s">
        <v>185</v>
      </c>
      <c r="D9" s="48" t="s">
        <v>190</v>
      </c>
      <c r="E9" s="135">
        <v>1</v>
      </c>
      <c r="F9" s="81" t="s">
        <v>595</v>
      </c>
      <c r="G9" s="136">
        <v>0</v>
      </c>
      <c r="H9" s="136">
        <v>2860</v>
      </c>
      <c r="I9" s="136">
        <v>11440</v>
      </c>
      <c r="J9" s="137">
        <f t="shared" si="0"/>
        <v>14300</v>
      </c>
      <c r="K9" s="138"/>
      <c r="L9" s="138"/>
      <c r="M9" s="138"/>
      <c r="N9" s="138"/>
      <c r="O9" s="138"/>
      <c r="P9" s="138"/>
      <c r="Q9" s="138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81" t="s">
        <v>233</v>
      </c>
      <c r="B10" s="48" t="s">
        <v>25</v>
      </c>
      <c r="C10" s="48" t="s">
        <v>186</v>
      </c>
      <c r="D10" s="48" t="s">
        <v>189</v>
      </c>
      <c r="E10" s="135">
        <v>1</v>
      </c>
      <c r="F10" s="81" t="s">
        <v>183</v>
      </c>
      <c r="G10" s="136">
        <v>0</v>
      </c>
      <c r="H10" s="136">
        <v>0</v>
      </c>
      <c r="I10" s="136">
        <v>11440</v>
      </c>
      <c r="J10" s="137">
        <f t="shared" si="0"/>
        <v>11440</v>
      </c>
      <c r="K10" s="138"/>
      <c r="L10" s="138"/>
      <c r="M10" s="138"/>
      <c r="N10" s="138"/>
      <c r="O10" s="138"/>
      <c r="P10" s="138"/>
      <c r="Q10" s="138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81" t="s">
        <v>234</v>
      </c>
      <c r="B11" s="48" t="s">
        <v>25</v>
      </c>
      <c r="C11" s="48" t="s">
        <v>187</v>
      </c>
      <c r="D11" s="48" t="s">
        <v>190</v>
      </c>
      <c r="E11" s="135">
        <v>1</v>
      </c>
      <c r="F11" s="81" t="s">
        <v>184</v>
      </c>
      <c r="G11" s="136">
        <v>0</v>
      </c>
      <c r="H11" s="136">
        <v>2860</v>
      </c>
      <c r="I11" s="136">
        <v>11440</v>
      </c>
      <c r="J11" s="137">
        <f t="shared" si="0"/>
        <v>14300</v>
      </c>
      <c r="K11" s="138"/>
      <c r="L11" s="138"/>
      <c r="M11" s="138"/>
      <c r="N11" s="138"/>
      <c r="O11" s="138"/>
      <c r="P11" s="138"/>
      <c r="Q11" s="138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x14ac:dyDescent="0.2">
      <c r="A12" s="81" t="s">
        <v>197</v>
      </c>
      <c r="B12" s="48" t="s">
        <v>25</v>
      </c>
      <c r="C12" s="48" t="s">
        <v>188</v>
      </c>
      <c r="D12" s="48" t="s">
        <v>189</v>
      </c>
      <c r="E12" s="135">
        <v>1</v>
      </c>
      <c r="F12" s="81" t="s">
        <v>575</v>
      </c>
      <c r="G12" s="136">
        <v>0</v>
      </c>
      <c r="H12" s="136">
        <v>0</v>
      </c>
      <c r="I12" s="136">
        <v>11440</v>
      </c>
      <c r="J12" s="137">
        <f t="shared" si="0"/>
        <v>11440</v>
      </c>
      <c r="K12" s="138"/>
      <c r="L12" s="138"/>
      <c r="M12" s="138"/>
      <c r="N12" s="138"/>
      <c r="O12" s="138"/>
      <c r="P12" s="138"/>
      <c r="Q12" s="138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x14ac:dyDescent="0.2">
      <c r="A13" s="61" t="s">
        <v>545</v>
      </c>
      <c r="B13" s="48" t="s">
        <v>27</v>
      </c>
      <c r="C13" s="48" t="s">
        <v>212</v>
      </c>
      <c r="D13" s="48" t="s">
        <v>190</v>
      </c>
      <c r="E13" s="143">
        <v>1</v>
      </c>
      <c r="F13" s="81" t="s">
        <v>289</v>
      </c>
      <c r="G13" s="136">
        <v>0</v>
      </c>
      <c r="H13" s="136">
        <v>1865.22</v>
      </c>
      <c r="I13" s="136">
        <v>7460.87</v>
      </c>
      <c r="J13" s="137">
        <f>SUM(G13:I13)</f>
        <v>9326.09</v>
      </c>
      <c r="K13" s="138"/>
      <c r="L13" s="138"/>
      <c r="M13" s="138"/>
      <c r="N13" s="138"/>
      <c r="O13" s="138"/>
      <c r="P13" s="138"/>
      <c r="Q13" s="138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</row>
    <row r="14" spans="1:30" ht="15.75" customHeight="1" x14ac:dyDescent="0.2">
      <c r="A14" s="81" t="s">
        <v>195</v>
      </c>
      <c r="B14" s="48" t="s">
        <v>27</v>
      </c>
      <c r="C14" s="83" t="s">
        <v>212</v>
      </c>
      <c r="D14" s="48" t="s">
        <v>190</v>
      </c>
      <c r="E14" s="135">
        <v>1</v>
      </c>
      <c r="F14" s="82" t="s">
        <v>596</v>
      </c>
      <c r="G14" s="136">
        <v>0</v>
      </c>
      <c r="H14" s="136">
        <v>1865.22</v>
      </c>
      <c r="I14" s="136">
        <v>7460.87</v>
      </c>
      <c r="J14" s="137">
        <f t="shared" si="0"/>
        <v>9326.09</v>
      </c>
      <c r="K14" s="138"/>
      <c r="L14" s="138"/>
      <c r="M14" s="138"/>
      <c r="N14" s="138"/>
      <c r="O14" s="138"/>
      <c r="P14" s="138"/>
      <c r="Q14" s="138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54" t="s">
        <v>192</v>
      </c>
      <c r="B15" s="48" t="s">
        <v>27</v>
      </c>
      <c r="C15" s="52" t="s">
        <v>192</v>
      </c>
      <c r="D15" s="48" t="s">
        <v>192</v>
      </c>
      <c r="E15" s="135">
        <v>1</v>
      </c>
      <c r="F15" s="54" t="s">
        <v>192</v>
      </c>
      <c r="G15" s="136">
        <v>0</v>
      </c>
      <c r="H15" s="136">
        <v>0</v>
      </c>
      <c r="I15" s="136">
        <v>0</v>
      </c>
      <c r="J15" s="137">
        <f t="shared" si="0"/>
        <v>0</v>
      </c>
      <c r="K15" s="138"/>
      <c r="L15" s="138"/>
      <c r="M15" s="138"/>
      <c r="N15" s="138"/>
      <c r="O15" s="138"/>
      <c r="P15" s="138"/>
      <c r="Q15" s="138"/>
      <c r="R15" s="49"/>
      <c r="S15" s="49"/>
      <c r="T15" s="49"/>
      <c r="U15" s="49"/>
      <c r="V15" s="49"/>
      <c r="W15" s="49"/>
      <c r="X15" s="49"/>
      <c r="Y15" s="49"/>
      <c r="Z15" s="49"/>
      <c r="AA15" s="5"/>
      <c r="AB15" s="5"/>
      <c r="AC15" s="5"/>
      <c r="AD15" s="5"/>
    </row>
    <row r="16" spans="1:30" x14ac:dyDescent="0.2">
      <c r="A16" s="81" t="s">
        <v>196</v>
      </c>
      <c r="B16" s="48" t="s">
        <v>27</v>
      </c>
      <c r="C16" s="48" t="s">
        <v>199</v>
      </c>
      <c r="D16" s="48" t="s">
        <v>190</v>
      </c>
      <c r="E16" s="135">
        <v>1</v>
      </c>
      <c r="F16" s="81" t="s">
        <v>194</v>
      </c>
      <c r="G16" s="136">
        <v>0</v>
      </c>
      <c r="H16" s="136">
        <v>1865.22</v>
      </c>
      <c r="I16" s="136">
        <v>7460.87</v>
      </c>
      <c r="J16" s="137">
        <f t="shared" si="0"/>
        <v>9326.09</v>
      </c>
      <c r="K16" s="138"/>
      <c r="L16" s="138"/>
      <c r="M16" s="138"/>
      <c r="N16" s="138"/>
      <c r="O16" s="138"/>
      <c r="P16" s="138"/>
      <c r="Q16" s="138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1" t="s">
        <v>195</v>
      </c>
      <c r="B17" s="48" t="s">
        <v>27</v>
      </c>
      <c r="C17" s="83" t="s">
        <v>212</v>
      </c>
      <c r="D17" s="48" t="s">
        <v>190</v>
      </c>
      <c r="E17" s="135">
        <v>1</v>
      </c>
      <c r="F17" s="82" t="s">
        <v>597</v>
      </c>
      <c r="G17" s="136">
        <v>0</v>
      </c>
      <c r="H17" s="136">
        <v>1865.22</v>
      </c>
      <c r="I17" s="136">
        <v>7460.87</v>
      </c>
      <c r="J17" s="137">
        <f t="shared" si="0"/>
        <v>9326.09</v>
      </c>
      <c r="K17" s="138"/>
      <c r="L17" s="138"/>
      <c r="M17" s="138"/>
      <c r="N17" s="138"/>
      <c r="O17" s="138"/>
      <c r="P17" s="138"/>
      <c r="Q17" s="138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s="106" customFormat="1" x14ac:dyDescent="0.2">
      <c r="A18" s="119" t="s">
        <v>598</v>
      </c>
      <c r="B18" s="67" t="s">
        <v>27</v>
      </c>
      <c r="C18" s="101" t="s">
        <v>212</v>
      </c>
      <c r="D18" s="67" t="s">
        <v>190</v>
      </c>
      <c r="E18" s="139">
        <v>1</v>
      </c>
      <c r="F18" s="119" t="s">
        <v>599</v>
      </c>
      <c r="G18" s="140">
        <v>0</v>
      </c>
      <c r="H18" s="140">
        <v>1865.22</v>
      </c>
      <c r="I18" s="140">
        <v>7460.87</v>
      </c>
      <c r="J18" s="141">
        <f t="shared" si="0"/>
        <v>9326.09</v>
      </c>
      <c r="K18" s="142"/>
      <c r="L18" s="142"/>
      <c r="M18" s="142"/>
      <c r="N18" s="142"/>
      <c r="O18" s="142"/>
      <c r="P18" s="142"/>
      <c r="Q18" s="142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</row>
    <row r="19" spans="1:30" s="106" customFormat="1" x14ac:dyDescent="0.2">
      <c r="A19" s="88" t="s">
        <v>624</v>
      </c>
      <c r="B19" s="67" t="s">
        <v>27</v>
      </c>
      <c r="C19" s="58" t="s">
        <v>187</v>
      </c>
      <c r="D19" s="48" t="s">
        <v>190</v>
      </c>
      <c r="E19" s="135">
        <v>1</v>
      </c>
      <c r="F19" s="81" t="s">
        <v>231</v>
      </c>
      <c r="G19" s="136">
        <v>0</v>
      </c>
      <c r="H19" s="136">
        <v>1865.22</v>
      </c>
      <c r="I19" s="136">
        <v>7460.87</v>
      </c>
      <c r="J19" s="137">
        <f>SUM(G19:I19)</f>
        <v>9326.09</v>
      </c>
      <c r="K19" s="142"/>
      <c r="L19" s="142"/>
      <c r="M19" s="142"/>
      <c r="N19" s="142"/>
      <c r="O19" s="142"/>
      <c r="P19" s="142"/>
      <c r="Q19" s="142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</row>
    <row r="20" spans="1:30" x14ac:dyDescent="0.2">
      <c r="A20" s="81" t="s">
        <v>266</v>
      </c>
      <c r="B20" s="48" t="s">
        <v>27</v>
      </c>
      <c r="C20" s="48" t="s">
        <v>186</v>
      </c>
      <c r="D20" s="48" t="s">
        <v>190</v>
      </c>
      <c r="E20" s="135">
        <v>1</v>
      </c>
      <c r="F20" s="81" t="s">
        <v>202</v>
      </c>
      <c r="G20" s="136">
        <v>0</v>
      </c>
      <c r="H20" s="136">
        <v>1865.22</v>
      </c>
      <c r="I20" s="136">
        <v>7460.87</v>
      </c>
      <c r="J20" s="137">
        <f t="shared" si="0"/>
        <v>9326.09</v>
      </c>
      <c r="K20" s="138"/>
      <c r="L20" s="138"/>
      <c r="M20" s="138"/>
      <c r="N20" s="138"/>
      <c r="O20" s="138"/>
      <c r="P20" s="138"/>
      <c r="Q20" s="138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</row>
    <row r="21" spans="1:30" x14ac:dyDescent="0.2">
      <c r="A21" s="82" t="s">
        <v>266</v>
      </c>
      <c r="B21" s="48" t="s">
        <v>27</v>
      </c>
      <c r="C21" s="83" t="s">
        <v>191</v>
      </c>
      <c r="D21" s="48" t="s">
        <v>190</v>
      </c>
      <c r="E21" s="135">
        <v>1</v>
      </c>
      <c r="F21" s="202" t="s">
        <v>225</v>
      </c>
      <c r="G21" s="136">
        <v>0</v>
      </c>
      <c r="H21" s="136">
        <v>1865.22</v>
      </c>
      <c r="I21" s="136">
        <v>7460.87</v>
      </c>
      <c r="J21" s="137">
        <f t="shared" si="0"/>
        <v>9326.09</v>
      </c>
      <c r="K21" s="138"/>
      <c r="L21" s="138"/>
      <c r="M21" s="138"/>
      <c r="N21" s="138"/>
      <c r="O21" s="138"/>
      <c r="P21" s="138"/>
      <c r="Q21" s="138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</row>
    <row r="22" spans="1:30" x14ac:dyDescent="0.2">
      <c r="A22" s="81" t="s">
        <v>633</v>
      </c>
      <c r="B22" s="48" t="s">
        <v>27</v>
      </c>
      <c r="C22" s="83" t="s">
        <v>185</v>
      </c>
      <c r="D22" s="48" t="s">
        <v>190</v>
      </c>
      <c r="E22" s="135">
        <v>1</v>
      </c>
      <c r="F22" s="82" t="s">
        <v>632</v>
      </c>
      <c r="G22" s="136">
        <v>0</v>
      </c>
      <c r="H22" s="136">
        <v>1865.22</v>
      </c>
      <c r="I22" s="136">
        <v>7460.87</v>
      </c>
      <c r="J22" s="137">
        <f t="shared" si="0"/>
        <v>9326.09</v>
      </c>
      <c r="K22" s="138"/>
      <c r="L22" s="138"/>
      <c r="M22" s="138"/>
      <c r="N22" s="138"/>
      <c r="O22" s="138"/>
      <c r="P22" s="138"/>
      <c r="Q22" s="138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81" t="s">
        <v>217</v>
      </c>
      <c r="B23" s="48" t="s">
        <v>27</v>
      </c>
      <c r="C23" s="83" t="s">
        <v>188</v>
      </c>
      <c r="D23" s="48" t="s">
        <v>190</v>
      </c>
      <c r="E23" s="135">
        <v>1</v>
      </c>
      <c r="F23" s="82" t="s">
        <v>642</v>
      </c>
      <c r="G23" s="136">
        <v>0</v>
      </c>
      <c r="H23" s="136">
        <v>1865.22</v>
      </c>
      <c r="I23" s="136">
        <v>7460.87</v>
      </c>
      <c r="J23" s="137">
        <f t="shared" si="0"/>
        <v>9326.09</v>
      </c>
      <c r="K23" s="138"/>
      <c r="L23" s="138"/>
      <c r="M23" s="138"/>
      <c r="N23" s="138"/>
      <c r="O23" s="138"/>
      <c r="P23" s="138"/>
      <c r="Q23" s="138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81" t="s">
        <v>210</v>
      </c>
      <c r="B24" s="48" t="s">
        <v>27</v>
      </c>
      <c r="C24" s="48" t="s">
        <v>213</v>
      </c>
      <c r="D24" s="48" t="s">
        <v>190</v>
      </c>
      <c r="E24" s="135">
        <v>1</v>
      </c>
      <c r="F24" s="81" t="s">
        <v>208</v>
      </c>
      <c r="G24" s="136">
        <v>0</v>
      </c>
      <c r="H24" s="136">
        <v>1865.22</v>
      </c>
      <c r="I24" s="136">
        <v>7460.87</v>
      </c>
      <c r="J24" s="137">
        <f t="shared" si="0"/>
        <v>9326.09</v>
      </c>
      <c r="K24" s="138"/>
      <c r="L24" s="138"/>
      <c r="M24" s="138"/>
      <c r="N24" s="138"/>
      <c r="O24" s="138"/>
      <c r="P24" s="138"/>
      <c r="Q24" s="13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82" t="s">
        <v>645</v>
      </c>
      <c r="B25" s="48" t="s">
        <v>27</v>
      </c>
      <c r="C25" s="83" t="s">
        <v>188</v>
      </c>
      <c r="D25" s="48" t="s">
        <v>189</v>
      </c>
      <c r="E25" s="135">
        <v>1</v>
      </c>
      <c r="F25" s="82" t="s">
        <v>644</v>
      </c>
      <c r="G25" s="136">
        <v>0</v>
      </c>
      <c r="H25" s="136">
        <v>0</v>
      </c>
      <c r="I25" s="136">
        <v>7460.87</v>
      </c>
      <c r="J25" s="137">
        <f t="shared" si="0"/>
        <v>7460.87</v>
      </c>
      <c r="K25" s="138"/>
      <c r="L25" s="138"/>
      <c r="M25" s="138"/>
      <c r="N25" s="138"/>
      <c r="O25" s="138"/>
      <c r="P25" s="138"/>
      <c r="Q25" s="138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54" t="s">
        <v>192</v>
      </c>
      <c r="B26" s="48" t="s">
        <v>27</v>
      </c>
      <c r="C26" s="52" t="s">
        <v>192</v>
      </c>
      <c r="D26" s="48" t="s">
        <v>192</v>
      </c>
      <c r="E26" s="135">
        <v>1</v>
      </c>
      <c r="F26" s="54" t="s">
        <v>192</v>
      </c>
      <c r="G26" s="136">
        <v>0</v>
      </c>
      <c r="H26" s="136">
        <v>0</v>
      </c>
      <c r="I26" s="136">
        <v>0</v>
      </c>
      <c r="J26" s="137">
        <f t="shared" si="0"/>
        <v>0</v>
      </c>
      <c r="K26" s="138"/>
      <c r="L26" s="138"/>
      <c r="M26" s="138"/>
      <c r="N26" s="138"/>
      <c r="O26" s="138"/>
      <c r="P26" s="138"/>
      <c r="Q26" s="138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81" t="s">
        <v>647</v>
      </c>
      <c r="B27" s="48" t="s">
        <v>27</v>
      </c>
      <c r="C27" s="83" t="s">
        <v>188</v>
      </c>
      <c r="D27" s="48" t="s">
        <v>189</v>
      </c>
      <c r="E27" s="135">
        <v>1</v>
      </c>
      <c r="F27" s="82" t="s">
        <v>646</v>
      </c>
      <c r="G27" s="136">
        <v>0</v>
      </c>
      <c r="H27" s="136">
        <v>0</v>
      </c>
      <c r="I27" s="136">
        <v>7460.87</v>
      </c>
      <c r="J27" s="137">
        <f t="shared" si="0"/>
        <v>7460.87</v>
      </c>
      <c r="K27" s="138"/>
      <c r="L27" s="138"/>
      <c r="M27" s="138"/>
      <c r="N27" s="138"/>
      <c r="O27" s="138"/>
      <c r="P27" s="138"/>
      <c r="Q27" s="138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81" t="s">
        <v>938</v>
      </c>
      <c r="B28" s="48" t="s">
        <v>27</v>
      </c>
      <c r="C28" s="83" t="s">
        <v>185</v>
      </c>
      <c r="D28" s="48" t="s">
        <v>190</v>
      </c>
      <c r="E28" s="135">
        <v>1</v>
      </c>
      <c r="F28" s="82" t="s">
        <v>651</v>
      </c>
      <c r="G28" s="136">
        <v>0</v>
      </c>
      <c r="H28" s="136">
        <v>1865.22</v>
      </c>
      <c r="I28" s="136">
        <v>7460.87</v>
      </c>
      <c r="J28" s="137">
        <f t="shared" si="0"/>
        <v>9326.09</v>
      </c>
      <c r="K28" s="138"/>
      <c r="L28" s="138"/>
      <c r="M28" s="138"/>
      <c r="N28" s="138"/>
      <c r="O28" s="138"/>
      <c r="P28" s="138"/>
      <c r="Q28" s="138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81" t="s">
        <v>721</v>
      </c>
      <c r="B29" s="48" t="s">
        <v>27</v>
      </c>
      <c r="C29" s="83" t="s">
        <v>212</v>
      </c>
      <c r="D29" s="48" t="s">
        <v>190</v>
      </c>
      <c r="E29" s="135">
        <v>1</v>
      </c>
      <c r="F29" s="202" t="s">
        <v>720</v>
      </c>
      <c r="G29" s="136">
        <v>0</v>
      </c>
      <c r="H29" s="136">
        <v>1865.22</v>
      </c>
      <c r="I29" s="136">
        <v>7460.87</v>
      </c>
      <c r="J29" s="137">
        <f t="shared" si="0"/>
        <v>9326.09</v>
      </c>
      <c r="K29" s="138"/>
      <c r="L29" s="138"/>
      <c r="M29" s="138"/>
      <c r="N29" s="138"/>
      <c r="O29" s="138"/>
      <c r="P29" s="138"/>
      <c r="Q29" s="1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54" t="s">
        <v>192</v>
      </c>
      <c r="B30" s="48" t="s">
        <v>27</v>
      </c>
      <c r="C30" s="52" t="s">
        <v>192</v>
      </c>
      <c r="D30" s="48" t="s">
        <v>192</v>
      </c>
      <c r="E30" s="135">
        <v>1</v>
      </c>
      <c r="F30" s="54" t="s">
        <v>192</v>
      </c>
      <c r="G30" s="136">
        <v>0</v>
      </c>
      <c r="H30" s="136">
        <v>0</v>
      </c>
      <c r="I30" s="136">
        <v>0</v>
      </c>
      <c r="J30" s="137">
        <f t="shared" si="0"/>
        <v>0</v>
      </c>
      <c r="K30" s="138"/>
      <c r="L30" s="138"/>
      <c r="M30" s="138"/>
      <c r="N30" s="138"/>
      <c r="O30" s="138"/>
      <c r="P30" s="138"/>
      <c r="Q30" s="13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81" t="s">
        <v>218</v>
      </c>
      <c r="B31" s="48" t="s">
        <v>27</v>
      </c>
      <c r="C31" s="48" t="s">
        <v>212</v>
      </c>
      <c r="D31" s="48" t="s">
        <v>190</v>
      </c>
      <c r="E31" s="135">
        <v>1</v>
      </c>
      <c r="F31" s="81" t="s">
        <v>577</v>
      </c>
      <c r="G31" s="136">
        <v>0</v>
      </c>
      <c r="H31" s="136">
        <v>1865.22</v>
      </c>
      <c r="I31" s="136">
        <v>7460.87</v>
      </c>
      <c r="J31" s="137">
        <f t="shared" si="0"/>
        <v>9326.09</v>
      </c>
      <c r="K31" s="138"/>
      <c r="L31" s="138"/>
      <c r="M31" s="138"/>
      <c r="N31" s="138"/>
      <c r="O31" s="138"/>
      <c r="P31" s="138"/>
      <c r="Q31" s="13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54" t="s">
        <v>192</v>
      </c>
      <c r="B32" s="48" t="s">
        <v>27</v>
      </c>
      <c r="C32" s="52" t="s">
        <v>192</v>
      </c>
      <c r="D32" s="48" t="s">
        <v>192</v>
      </c>
      <c r="E32" s="135">
        <v>1</v>
      </c>
      <c r="F32" s="54" t="s">
        <v>192</v>
      </c>
      <c r="G32" s="136">
        <v>0</v>
      </c>
      <c r="H32" s="136">
        <v>0</v>
      </c>
      <c r="I32" s="136">
        <v>0</v>
      </c>
      <c r="J32" s="137">
        <f t="shared" si="0"/>
        <v>0</v>
      </c>
      <c r="K32" s="138"/>
      <c r="L32" s="138"/>
      <c r="M32" s="138"/>
      <c r="N32" s="138"/>
      <c r="O32" s="138"/>
      <c r="P32" s="138"/>
      <c r="Q32" s="138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54" t="s">
        <v>192</v>
      </c>
      <c r="B33" s="48" t="s">
        <v>27</v>
      </c>
      <c r="C33" s="52" t="s">
        <v>192</v>
      </c>
      <c r="D33" s="48" t="s">
        <v>192</v>
      </c>
      <c r="E33" s="135">
        <v>1</v>
      </c>
      <c r="F33" s="54" t="s">
        <v>192</v>
      </c>
      <c r="G33" s="136">
        <v>0</v>
      </c>
      <c r="H33" s="136">
        <v>0</v>
      </c>
      <c r="I33" s="136">
        <v>0</v>
      </c>
      <c r="J33" s="137">
        <f t="shared" si="0"/>
        <v>0</v>
      </c>
      <c r="K33" s="138"/>
      <c r="L33" s="138"/>
      <c r="M33" s="138"/>
      <c r="N33" s="138"/>
      <c r="O33" s="138"/>
      <c r="P33" s="138"/>
      <c r="Q33" s="138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54" t="s">
        <v>192</v>
      </c>
      <c r="B34" s="48" t="s">
        <v>27</v>
      </c>
      <c r="C34" s="52" t="s">
        <v>192</v>
      </c>
      <c r="D34" s="48" t="s">
        <v>192</v>
      </c>
      <c r="E34" s="135">
        <v>1</v>
      </c>
      <c r="F34" s="54" t="s">
        <v>192</v>
      </c>
      <c r="G34" s="136">
        <v>0</v>
      </c>
      <c r="H34" s="136">
        <v>0</v>
      </c>
      <c r="I34" s="136">
        <v>0</v>
      </c>
      <c r="J34" s="137">
        <f t="shared" si="0"/>
        <v>0</v>
      </c>
      <c r="K34" s="138"/>
      <c r="L34" s="138"/>
      <c r="M34" s="138"/>
      <c r="N34" s="138"/>
      <c r="O34" s="138"/>
      <c r="P34" s="138"/>
      <c r="Q34" s="13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81" t="s">
        <v>204</v>
      </c>
      <c r="B35" s="48" t="s">
        <v>27</v>
      </c>
      <c r="C35" s="55" t="s">
        <v>215</v>
      </c>
      <c r="D35" s="48" t="s">
        <v>190</v>
      </c>
      <c r="E35" s="135">
        <v>1</v>
      </c>
      <c r="F35" s="81" t="s">
        <v>576</v>
      </c>
      <c r="G35" s="136">
        <v>0</v>
      </c>
      <c r="H35" s="136">
        <v>1865.22</v>
      </c>
      <c r="I35" s="136">
        <v>7460.87</v>
      </c>
      <c r="J35" s="137">
        <f t="shared" si="0"/>
        <v>9326.09</v>
      </c>
      <c r="K35" s="138"/>
      <c r="L35" s="138"/>
      <c r="M35" s="138"/>
      <c r="N35" s="138"/>
      <c r="O35" s="138"/>
      <c r="P35" s="138"/>
      <c r="Q35" s="13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x14ac:dyDescent="0.2">
      <c r="A36" s="81" t="s">
        <v>530</v>
      </c>
      <c r="B36" s="48" t="s">
        <v>29</v>
      </c>
      <c r="C36" s="48" t="s">
        <v>186</v>
      </c>
      <c r="D36" s="48" t="s">
        <v>190</v>
      </c>
      <c r="E36" s="135">
        <v>1</v>
      </c>
      <c r="F36" s="81" t="s">
        <v>201</v>
      </c>
      <c r="G36" s="136">
        <v>0</v>
      </c>
      <c r="H36" s="136">
        <v>1568.48</v>
      </c>
      <c r="I36" s="136">
        <v>6273.92</v>
      </c>
      <c r="J36" s="137">
        <f t="shared" si="0"/>
        <v>7842.4</v>
      </c>
      <c r="K36" s="138"/>
      <c r="L36" s="138"/>
      <c r="M36" s="138"/>
      <c r="N36" s="138"/>
      <c r="O36" s="138"/>
      <c r="P36" s="138"/>
      <c r="Q36" s="138"/>
      <c r="R36" s="49"/>
      <c r="S36" s="49"/>
      <c r="T36" s="49"/>
      <c r="U36" s="49"/>
      <c r="V36" s="49"/>
      <c r="W36" s="49"/>
      <c r="X36" s="49"/>
      <c r="Y36" s="49"/>
      <c r="Z36" s="49"/>
      <c r="AA36" s="5"/>
      <c r="AB36" s="5"/>
      <c r="AC36" s="5"/>
      <c r="AD36" s="5"/>
    </row>
    <row r="37" spans="1:30" s="106" customFormat="1" x14ac:dyDescent="0.2">
      <c r="A37" s="88" t="s">
        <v>221</v>
      </c>
      <c r="B37" s="67" t="s">
        <v>29</v>
      </c>
      <c r="C37" s="58" t="s">
        <v>186</v>
      </c>
      <c r="D37" s="67" t="s">
        <v>190</v>
      </c>
      <c r="E37" s="139">
        <v>1</v>
      </c>
      <c r="F37" s="88" t="s">
        <v>270</v>
      </c>
      <c r="G37" s="140">
        <v>0</v>
      </c>
      <c r="H37" s="140">
        <v>1568.48</v>
      </c>
      <c r="I37" s="140">
        <v>6273.92</v>
      </c>
      <c r="J37" s="141">
        <f t="shared" si="0"/>
        <v>7842.4</v>
      </c>
      <c r="K37" s="142"/>
      <c r="L37" s="142"/>
      <c r="M37" s="142"/>
      <c r="N37" s="142"/>
      <c r="O37" s="142"/>
      <c r="P37" s="142"/>
      <c r="Q37" s="142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</row>
    <row r="38" spans="1:30" s="106" customFormat="1" x14ac:dyDescent="0.2">
      <c r="A38" s="119" t="s">
        <v>242</v>
      </c>
      <c r="B38" s="67" t="s">
        <v>29</v>
      </c>
      <c r="C38" s="101" t="s">
        <v>191</v>
      </c>
      <c r="D38" s="67" t="s">
        <v>190</v>
      </c>
      <c r="E38" s="139">
        <v>1</v>
      </c>
      <c r="F38" s="202" t="s">
        <v>547</v>
      </c>
      <c r="G38" s="140">
        <v>0</v>
      </c>
      <c r="H38" s="140">
        <v>1568.48</v>
      </c>
      <c r="I38" s="140">
        <v>6273.92</v>
      </c>
      <c r="J38" s="141">
        <f t="shared" si="0"/>
        <v>7842.4</v>
      </c>
      <c r="K38" s="142"/>
      <c r="L38" s="142"/>
      <c r="M38" s="142"/>
      <c r="N38" s="142"/>
      <c r="O38" s="142"/>
      <c r="P38" s="142"/>
      <c r="Q38" s="142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</row>
    <row r="39" spans="1:30" s="106" customFormat="1" x14ac:dyDescent="0.2">
      <c r="A39" s="88" t="s">
        <v>239</v>
      </c>
      <c r="B39" s="67" t="s">
        <v>29</v>
      </c>
      <c r="C39" s="58" t="s">
        <v>212</v>
      </c>
      <c r="D39" s="67" t="s">
        <v>190</v>
      </c>
      <c r="E39" s="139">
        <v>1</v>
      </c>
      <c r="F39" s="88" t="s">
        <v>222</v>
      </c>
      <c r="G39" s="140">
        <v>0</v>
      </c>
      <c r="H39" s="140">
        <v>1568.48</v>
      </c>
      <c r="I39" s="140">
        <v>6273.92</v>
      </c>
      <c r="J39" s="141">
        <f t="shared" si="0"/>
        <v>7842.4</v>
      </c>
      <c r="K39" s="142"/>
      <c r="L39" s="142"/>
      <c r="M39" s="142"/>
      <c r="N39" s="142"/>
      <c r="O39" s="142"/>
      <c r="P39" s="142"/>
      <c r="Q39" s="142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</row>
    <row r="40" spans="1:30" s="106" customFormat="1" x14ac:dyDescent="0.2">
      <c r="A40" s="119" t="s">
        <v>572</v>
      </c>
      <c r="B40" s="67" t="s">
        <v>29</v>
      </c>
      <c r="C40" s="101" t="s">
        <v>186</v>
      </c>
      <c r="D40" s="67" t="s">
        <v>190</v>
      </c>
      <c r="E40" s="139">
        <v>1</v>
      </c>
      <c r="F40" s="63" t="s">
        <v>630</v>
      </c>
      <c r="G40" s="140">
        <v>0</v>
      </c>
      <c r="H40" s="140">
        <v>1568.48</v>
      </c>
      <c r="I40" s="140">
        <v>6273.92</v>
      </c>
      <c r="J40" s="141">
        <f t="shared" si="0"/>
        <v>7842.4</v>
      </c>
      <c r="K40" s="142"/>
      <c r="L40" s="142"/>
      <c r="M40" s="142"/>
      <c r="N40" s="142"/>
      <c r="O40" s="142"/>
      <c r="P40" s="142"/>
      <c r="Q40" s="142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</row>
    <row r="41" spans="1:30" s="106" customFormat="1" x14ac:dyDescent="0.2">
      <c r="A41" s="88" t="s">
        <v>238</v>
      </c>
      <c r="B41" s="67" t="s">
        <v>29</v>
      </c>
      <c r="C41" s="58" t="s">
        <v>188</v>
      </c>
      <c r="D41" s="67" t="s">
        <v>189</v>
      </c>
      <c r="E41" s="139">
        <v>1</v>
      </c>
      <c r="F41" s="88" t="s">
        <v>223</v>
      </c>
      <c r="G41" s="140">
        <v>0</v>
      </c>
      <c r="H41" s="140">
        <v>0</v>
      </c>
      <c r="I41" s="140">
        <v>6273.92</v>
      </c>
      <c r="J41" s="141">
        <f t="shared" si="0"/>
        <v>6273.92</v>
      </c>
      <c r="K41" s="142"/>
      <c r="L41" s="142"/>
      <c r="M41" s="142"/>
      <c r="N41" s="142"/>
      <c r="O41" s="142"/>
      <c r="P41" s="142"/>
      <c r="Q41" s="142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</row>
    <row r="42" spans="1:30" s="106" customFormat="1" x14ac:dyDescent="0.2">
      <c r="A42" s="88" t="s">
        <v>237</v>
      </c>
      <c r="B42" s="67" t="s">
        <v>29</v>
      </c>
      <c r="C42" s="58" t="s">
        <v>235</v>
      </c>
      <c r="D42" s="67" t="s">
        <v>190</v>
      </c>
      <c r="E42" s="139">
        <v>1</v>
      </c>
      <c r="F42" s="88" t="s">
        <v>224</v>
      </c>
      <c r="G42" s="140">
        <v>0</v>
      </c>
      <c r="H42" s="140">
        <v>1568.48</v>
      </c>
      <c r="I42" s="140">
        <v>6273.92</v>
      </c>
      <c r="J42" s="141">
        <f t="shared" si="0"/>
        <v>7842.4</v>
      </c>
      <c r="K42" s="142"/>
      <c r="L42" s="142"/>
      <c r="M42" s="142"/>
      <c r="N42" s="142"/>
      <c r="O42" s="142"/>
      <c r="P42" s="142"/>
      <c r="Q42" s="142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</row>
    <row r="43" spans="1:30" s="106" customFormat="1" x14ac:dyDescent="0.2">
      <c r="A43" s="119" t="s">
        <v>242</v>
      </c>
      <c r="B43" s="67" t="s">
        <v>29</v>
      </c>
      <c r="C43" s="101" t="s">
        <v>185</v>
      </c>
      <c r="D43" s="67" t="s">
        <v>190</v>
      </c>
      <c r="E43" s="139">
        <v>1</v>
      </c>
      <c r="F43" s="202" t="s">
        <v>676</v>
      </c>
      <c r="G43" s="140">
        <v>0</v>
      </c>
      <c r="H43" s="140">
        <v>1568.48</v>
      </c>
      <c r="I43" s="140">
        <v>6273.92</v>
      </c>
      <c r="J43" s="141">
        <f t="shared" si="0"/>
        <v>7842.4</v>
      </c>
      <c r="K43" s="142"/>
      <c r="L43" s="142"/>
      <c r="M43" s="142"/>
      <c r="N43" s="142"/>
      <c r="O43" s="142"/>
      <c r="P43" s="142"/>
      <c r="Q43" s="142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</row>
    <row r="44" spans="1:30" s="106" customFormat="1" x14ac:dyDescent="0.2">
      <c r="A44" s="88" t="s">
        <v>236</v>
      </c>
      <c r="B44" s="67" t="s">
        <v>29</v>
      </c>
      <c r="C44" s="58" t="s">
        <v>185</v>
      </c>
      <c r="D44" s="67" t="s">
        <v>190</v>
      </c>
      <c r="E44" s="139">
        <v>1</v>
      </c>
      <c r="F44" s="88" t="s">
        <v>226</v>
      </c>
      <c r="G44" s="140">
        <v>0</v>
      </c>
      <c r="H44" s="140">
        <v>1568.48</v>
      </c>
      <c r="I44" s="140">
        <v>6273.92</v>
      </c>
      <c r="J44" s="141">
        <f t="shared" si="0"/>
        <v>7842.4</v>
      </c>
      <c r="K44" s="142"/>
      <c r="L44" s="142"/>
      <c r="M44" s="142"/>
      <c r="N44" s="142"/>
      <c r="O44" s="142"/>
      <c r="P44" s="142"/>
      <c r="Q44" s="142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</row>
    <row r="45" spans="1:30" s="106" customFormat="1" x14ac:dyDescent="0.2">
      <c r="A45" s="119" t="s">
        <v>242</v>
      </c>
      <c r="B45" s="67" t="s">
        <v>29</v>
      </c>
      <c r="C45" s="101" t="s">
        <v>212</v>
      </c>
      <c r="D45" s="67" t="s">
        <v>190</v>
      </c>
      <c r="E45" s="139">
        <v>1</v>
      </c>
      <c r="F45" s="119" t="s">
        <v>540</v>
      </c>
      <c r="G45" s="140">
        <v>0</v>
      </c>
      <c r="H45" s="140">
        <v>1568.48</v>
      </c>
      <c r="I45" s="140">
        <v>6273.92</v>
      </c>
      <c r="J45" s="141">
        <f t="shared" si="0"/>
        <v>7842.4</v>
      </c>
      <c r="K45" s="142"/>
      <c r="L45" s="142"/>
      <c r="M45" s="142"/>
      <c r="N45" s="142"/>
      <c r="O45" s="142"/>
      <c r="P45" s="142"/>
      <c r="Q45" s="142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</row>
    <row r="46" spans="1:30" x14ac:dyDescent="0.2">
      <c r="A46" s="88" t="s">
        <v>240</v>
      </c>
      <c r="B46" s="67" t="s">
        <v>29</v>
      </c>
      <c r="C46" s="58" t="s">
        <v>213</v>
      </c>
      <c r="D46" s="48" t="s">
        <v>190</v>
      </c>
      <c r="E46" s="135">
        <v>1</v>
      </c>
      <c r="F46" s="81" t="s">
        <v>227</v>
      </c>
      <c r="G46" s="136">
        <v>0</v>
      </c>
      <c r="H46" s="136">
        <v>1568.48</v>
      </c>
      <c r="I46" s="136">
        <v>6273.92</v>
      </c>
      <c r="J46" s="137">
        <f t="shared" si="0"/>
        <v>7842.4</v>
      </c>
      <c r="K46" s="138"/>
      <c r="L46" s="138"/>
      <c r="M46" s="138"/>
      <c r="N46" s="138"/>
      <c r="O46" s="138"/>
      <c r="P46" s="138"/>
      <c r="Q46" s="138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x14ac:dyDescent="0.2">
      <c r="A47" s="88" t="s">
        <v>243</v>
      </c>
      <c r="B47" s="67" t="s">
        <v>29</v>
      </c>
      <c r="C47" s="58" t="s">
        <v>186</v>
      </c>
      <c r="D47" s="48" t="s">
        <v>190</v>
      </c>
      <c r="E47" s="135">
        <v>1</v>
      </c>
      <c r="F47" s="81" t="s">
        <v>228</v>
      </c>
      <c r="G47" s="136">
        <v>0</v>
      </c>
      <c r="H47" s="136">
        <v>1568.48</v>
      </c>
      <c r="I47" s="136">
        <v>6273.92</v>
      </c>
      <c r="J47" s="137">
        <f t="shared" si="0"/>
        <v>7842.4</v>
      </c>
      <c r="K47" s="138"/>
      <c r="L47" s="138"/>
      <c r="M47" s="138"/>
      <c r="N47" s="138"/>
      <c r="O47" s="138"/>
      <c r="P47" s="138"/>
      <c r="Q47" s="138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x14ac:dyDescent="0.2">
      <c r="A48" s="89" t="s">
        <v>192</v>
      </c>
      <c r="B48" s="67" t="s">
        <v>29</v>
      </c>
      <c r="C48" s="68" t="s">
        <v>192</v>
      </c>
      <c r="D48" s="48" t="s">
        <v>192</v>
      </c>
      <c r="E48" s="135">
        <v>1</v>
      </c>
      <c r="F48" s="54" t="s">
        <v>192</v>
      </c>
      <c r="G48" s="136">
        <v>0</v>
      </c>
      <c r="H48" s="136">
        <v>0</v>
      </c>
      <c r="I48" s="136">
        <v>0</v>
      </c>
      <c r="J48" s="137">
        <f t="shared" si="0"/>
        <v>0</v>
      </c>
      <c r="K48" s="138"/>
      <c r="L48" s="138"/>
      <c r="M48" s="138"/>
      <c r="N48" s="138"/>
      <c r="O48" s="138"/>
      <c r="P48" s="138"/>
      <c r="Q48" s="138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x14ac:dyDescent="0.2">
      <c r="A49" s="88" t="s">
        <v>243</v>
      </c>
      <c r="B49" s="67" t="s">
        <v>29</v>
      </c>
      <c r="C49" s="58" t="s">
        <v>186</v>
      </c>
      <c r="D49" s="48" t="s">
        <v>190</v>
      </c>
      <c r="E49" s="135">
        <v>1</v>
      </c>
      <c r="F49" s="81" t="s">
        <v>230</v>
      </c>
      <c r="G49" s="136">
        <v>0</v>
      </c>
      <c r="H49" s="136">
        <v>1568.48</v>
      </c>
      <c r="I49" s="136">
        <v>6273.92</v>
      </c>
      <c r="J49" s="137">
        <f t="shared" si="0"/>
        <v>7842.4</v>
      </c>
      <c r="K49" s="138"/>
      <c r="L49" s="138"/>
      <c r="M49" s="138"/>
      <c r="N49" s="138"/>
      <c r="O49" s="138"/>
      <c r="P49" s="138"/>
      <c r="Q49" s="138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x14ac:dyDescent="0.2">
      <c r="A50" s="61" t="s">
        <v>625</v>
      </c>
      <c r="B50" s="48" t="s">
        <v>29</v>
      </c>
      <c r="C50" s="65" t="s">
        <v>187</v>
      </c>
      <c r="D50" s="48" t="s">
        <v>190</v>
      </c>
      <c r="E50" s="143">
        <v>1</v>
      </c>
      <c r="F50" s="63" t="s">
        <v>310</v>
      </c>
      <c r="G50" s="136">
        <v>0</v>
      </c>
      <c r="H50" s="136">
        <v>1568.48</v>
      </c>
      <c r="I50" s="136">
        <v>6273.92</v>
      </c>
      <c r="J50" s="137">
        <f t="shared" si="0"/>
        <v>7842.4</v>
      </c>
      <c r="K50" s="138"/>
      <c r="L50" s="138"/>
      <c r="M50" s="138"/>
      <c r="N50" s="138"/>
      <c r="O50" s="138"/>
      <c r="P50" s="138"/>
      <c r="Q50" s="138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x14ac:dyDescent="0.2">
      <c r="A51" s="82" t="s">
        <v>572</v>
      </c>
      <c r="B51" s="67" t="s">
        <v>29</v>
      </c>
      <c r="C51" s="83" t="s">
        <v>186</v>
      </c>
      <c r="D51" s="48" t="s">
        <v>190</v>
      </c>
      <c r="E51" s="135">
        <v>1</v>
      </c>
      <c r="F51" s="82" t="s">
        <v>306</v>
      </c>
      <c r="G51" s="136">
        <v>0</v>
      </c>
      <c r="H51" s="136">
        <v>1568.48</v>
      </c>
      <c r="I51" s="136">
        <v>6273.92</v>
      </c>
      <c r="J51" s="137">
        <f t="shared" si="0"/>
        <v>7842.4</v>
      </c>
      <c r="K51" s="138"/>
      <c r="L51" s="138"/>
      <c r="M51" s="138"/>
      <c r="N51" s="138"/>
      <c r="O51" s="138"/>
      <c r="P51" s="138"/>
      <c r="Q51" s="138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x14ac:dyDescent="0.2">
      <c r="A52" s="82" t="s">
        <v>600</v>
      </c>
      <c r="B52" s="67" t="s">
        <v>29</v>
      </c>
      <c r="C52" s="83" t="s">
        <v>186</v>
      </c>
      <c r="D52" s="48" t="s">
        <v>190</v>
      </c>
      <c r="E52" s="135">
        <v>1</v>
      </c>
      <c r="F52" s="82" t="s">
        <v>267</v>
      </c>
      <c r="G52" s="136">
        <v>0</v>
      </c>
      <c r="H52" s="136">
        <v>1568.48</v>
      </c>
      <c r="I52" s="136">
        <v>6273.92</v>
      </c>
      <c r="J52" s="137">
        <f t="shared" si="0"/>
        <v>7842.4</v>
      </c>
      <c r="K52" s="138"/>
      <c r="L52" s="138"/>
      <c r="M52" s="138"/>
      <c r="N52" s="138"/>
      <c r="O52" s="138"/>
      <c r="P52" s="138"/>
      <c r="Q52" s="138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x14ac:dyDescent="0.2">
      <c r="A53" s="82" t="s">
        <v>629</v>
      </c>
      <c r="B53" s="67" t="s">
        <v>29</v>
      </c>
      <c r="C53" s="83" t="s">
        <v>188</v>
      </c>
      <c r="D53" s="48" t="s">
        <v>190</v>
      </c>
      <c r="E53" s="135">
        <v>1</v>
      </c>
      <c r="F53" s="82" t="s">
        <v>628</v>
      </c>
      <c r="G53" s="136">
        <v>0</v>
      </c>
      <c r="H53" s="136">
        <v>1568.48</v>
      </c>
      <c r="I53" s="136">
        <v>6273.92</v>
      </c>
      <c r="J53" s="137">
        <f t="shared" si="0"/>
        <v>7842.4</v>
      </c>
      <c r="K53" s="138"/>
      <c r="L53" s="138"/>
      <c r="M53" s="138"/>
      <c r="N53" s="138"/>
      <c r="O53" s="138"/>
      <c r="P53" s="138"/>
      <c r="Q53" s="138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x14ac:dyDescent="0.2">
      <c r="A54" s="82" t="s">
        <v>635</v>
      </c>
      <c r="B54" s="67" t="s">
        <v>29</v>
      </c>
      <c r="C54" s="83" t="s">
        <v>188</v>
      </c>
      <c r="D54" s="48" t="s">
        <v>190</v>
      </c>
      <c r="E54" s="135">
        <v>1</v>
      </c>
      <c r="F54" s="82" t="s">
        <v>634</v>
      </c>
      <c r="G54" s="136">
        <v>0</v>
      </c>
      <c r="H54" s="136">
        <v>1568.48</v>
      </c>
      <c r="I54" s="136">
        <v>6273.92</v>
      </c>
      <c r="J54" s="137">
        <f t="shared" si="0"/>
        <v>7842.4</v>
      </c>
      <c r="K54" s="138"/>
      <c r="L54" s="138"/>
      <c r="M54" s="138"/>
      <c r="N54" s="138"/>
      <c r="O54" s="138"/>
      <c r="P54" s="138"/>
      <c r="Q54" s="13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82" t="s">
        <v>641</v>
      </c>
      <c r="B55" s="67" t="s">
        <v>29</v>
      </c>
      <c r="C55" s="83" t="s">
        <v>188</v>
      </c>
      <c r="D55" s="48" t="s">
        <v>190</v>
      </c>
      <c r="E55" s="135">
        <v>1</v>
      </c>
      <c r="F55" s="82" t="s">
        <v>640</v>
      </c>
      <c r="G55" s="136">
        <v>0</v>
      </c>
      <c r="H55" s="136">
        <v>1568.48</v>
      </c>
      <c r="I55" s="136">
        <v>6273.92</v>
      </c>
      <c r="J55" s="137">
        <f t="shared" si="0"/>
        <v>7842.4</v>
      </c>
      <c r="K55" s="138"/>
      <c r="L55" s="138"/>
      <c r="M55" s="138"/>
      <c r="N55" s="138"/>
      <c r="O55" s="138"/>
      <c r="P55" s="138"/>
      <c r="Q55" s="13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168" t="s">
        <v>192</v>
      </c>
      <c r="B56" s="145" t="s">
        <v>29</v>
      </c>
      <c r="C56" s="173" t="s">
        <v>192</v>
      </c>
      <c r="D56" s="48" t="s">
        <v>192</v>
      </c>
      <c r="E56" s="135">
        <v>1</v>
      </c>
      <c r="F56" s="168" t="s">
        <v>192</v>
      </c>
      <c r="G56" s="136">
        <v>0</v>
      </c>
      <c r="H56" s="136">
        <v>0</v>
      </c>
      <c r="I56" s="136">
        <v>0</v>
      </c>
      <c r="J56" s="137">
        <f t="shared" si="0"/>
        <v>0</v>
      </c>
      <c r="K56" s="138"/>
      <c r="L56" s="138"/>
      <c r="M56" s="138"/>
      <c r="N56" s="138"/>
      <c r="O56" s="138"/>
      <c r="P56" s="138"/>
      <c r="Q56" s="13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82" t="s">
        <v>242</v>
      </c>
      <c r="B57" s="67" t="s">
        <v>29</v>
      </c>
      <c r="C57" s="83" t="s">
        <v>185</v>
      </c>
      <c r="D57" s="48" t="s">
        <v>190</v>
      </c>
      <c r="E57" s="135">
        <v>1</v>
      </c>
      <c r="F57" s="202" t="s">
        <v>677</v>
      </c>
      <c r="G57" s="136">
        <v>0</v>
      </c>
      <c r="H57" s="136">
        <v>1568.48</v>
      </c>
      <c r="I57" s="136">
        <v>6273.92</v>
      </c>
      <c r="J57" s="137">
        <f t="shared" si="0"/>
        <v>7842.4</v>
      </c>
      <c r="K57" s="138"/>
      <c r="L57" s="138"/>
      <c r="M57" s="138"/>
      <c r="N57" s="138"/>
      <c r="O57" s="138"/>
      <c r="P57" s="138"/>
      <c r="Q57" s="13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82" t="s">
        <v>692</v>
      </c>
      <c r="B58" s="67" t="s">
        <v>29</v>
      </c>
      <c r="C58" s="83" t="s">
        <v>188</v>
      </c>
      <c r="D58" s="48" t="s">
        <v>189</v>
      </c>
      <c r="E58" s="135">
        <v>1</v>
      </c>
      <c r="F58" s="82" t="s">
        <v>690</v>
      </c>
      <c r="G58" s="136">
        <v>0</v>
      </c>
      <c r="H58" s="136">
        <v>0</v>
      </c>
      <c r="I58" s="136">
        <v>6273.92</v>
      </c>
      <c r="J58" s="137">
        <f t="shared" si="0"/>
        <v>6273.92</v>
      </c>
      <c r="K58" s="138"/>
      <c r="L58" s="138"/>
      <c r="M58" s="138"/>
      <c r="N58" s="138"/>
      <c r="O58" s="138"/>
      <c r="P58" s="138"/>
      <c r="Q58" s="13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82" t="s">
        <v>694</v>
      </c>
      <c r="B59" s="67" t="s">
        <v>29</v>
      </c>
      <c r="C59" s="83" t="s">
        <v>188</v>
      </c>
      <c r="D59" s="48" t="s">
        <v>189</v>
      </c>
      <c r="E59" s="135">
        <v>1</v>
      </c>
      <c r="F59" s="82" t="s">
        <v>693</v>
      </c>
      <c r="G59" s="136">
        <v>0</v>
      </c>
      <c r="H59" s="136">
        <v>0</v>
      </c>
      <c r="I59" s="136">
        <v>6273.92</v>
      </c>
      <c r="J59" s="137">
        <f t="shared" si="0"/>
        <v>6273.92</v>
      </c>
      <c r="K59" s="138"/>
      <c r="L59" s="138"/>
      <c r="M59" s="138"/>
      <c r="N59" s="138"/>
      <c r="O59" s="138"/>
      <c r="P59" s="138"/>
      <c r="Q59" s="13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82" t="s">
        <v>703</v>
      </c>
      <c r="B60" s="67" t="s">
        <v>29</v>
      </c>
      <c r="C60" s="83" t="s">
        <v>191</v>
      </c>
      <c r="D60" s="48" t="s">
        <v>190</v>
      </c>
      <c r="E60" s="135">
        <v>1</v>
      </c>
      <c r="F60" s="204" t="s">
        <v>702</v>
      </c>
      <c r="G60" s="136">
        <v>0</v>
      </c>
      <c r="H60" s="136">
        <v>1568.48</v>
      </c>
      <c r="I60" s="136">
        <v>6273.92</v>
      </c>
      <c r="J60" s="137">
        <f t="shared" si="0"/>
        <v>7842.4</v>
      </c>
      <c r="K60" s="138"/>
      <c r="L60" s="138"/>
      <c r="M60" s="138"/>
      <c r="N60" s="138"/>
      <c r="O60" s="138"/>
      <c r="P60" s="138"/>
      <c r="Q60" s="13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82" t="s">
        <v>572</v>
      </c>
      <c r="B61" s="67" t="s">
        <v>29</v>
      </c>
      <c r="C61" s="83" t="s">
        <v>191</v>
      </c>
      <c r="D61" s="48" t="s">
        <v>190</v>
      </c>
      <c r="E61" s="135">
        <v>1</v>
      </c>
      <c r="F61" s="63" t="s">
        <v>302</v>
      </c>
      <c r="G61" s="136">
        <v>0</v>
      </c>
      <c r="H61" s="136">
        <v>1568.48</v>
      </c>
      <c r="I61" s="136">
        <v>6273.92</v>
      </c>
      <c r="J61" s="137">
        <f t="shared" si="0"/>
        <v>7842.4</v>
      </c>
      <c r="K61" s="138"/>
      <c r="L61" s="138"/>
      <c r="M61" s="138"/>
      <c r="N61" s="138"/>
      <c r="O61" s="138"/>
      <c r="P61" s="138"/>
      <c r="Q61" s="13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82" t="s">
        <v>572</v>
      </c>
      <c r="B62" s="67" t="s">
        <v>29</v>
      </c>
      <c r="C62" s="83" t="s">
        <v>191</v>
      </c>
      <c r="D62" s="48" t="s">
        <v>190</v>
      </c>
      <c r="E62" s="135">
        <v>1</v>
      </c>
      <c r="F62" s="63" t="s">
        <v>618</v>
      </c>
      <c r="G62" s="136">
        <v>0</v>
      </c>
      <c r="H62" s="136">
        <v>1568.48</v>
      </c>
      <c r="I62" s="136">
        <v>6273.92</v>
      </c>
      <c r="J62" s="137">
        <f t="shared" si="0"/>
        <v>7842.4</v>
      </c>
      <c r="K62" s="138"/>
      <c r="L62" s="138"/>
      <c r="M62" s="138"/>
      <c r="N62" s="138"/>
      <c r="O62" s="138"/>
      <c r="P62" s="138"/>
      <c r="Q62" s="13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82" t="s">
        <v>572</v>
      </c>
      <c r="B63" s="67" t="s">
        <v>29</v>
      </c>
      <c r="C63" s="83" t="s">
        <v>186</v>
      </c>
      <c r="D63" s="48" t="s">
        <v>190</v>
      </c>
      <c r="E63" s="135">
        <v>1</v>
      </c>
      <c r="F63" s="63" t="s">
        <v>308</v>
      </c>
      <c r="G63" s="136">
        <v>0</v>
      </c>
      <c r="H63" s="136">
        <v>1568.48</v>
      </c>
      <c r="I63" s="136">
        <v>6273.92</v>
      </c>
      <c r="J63" s="137">
        <f t="shared" si="0"/>
        <v>7842.4</v>
      </c>
      <c r="K63" s="138"/>
      <c r="L63" s="138"/>
      <c r="M63" s="138"/>
      <c r="N63" s="138"/>
      <c r="O63" s="138"/>
      <c r="P63" s="138"/>
      <c r="Q63" s="13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82" t="s">
        <v>572</v>
      </c>
      <c r="B64" s="67" t="s">
        <v>29</v>
      </c>
      <c r="C64" s="83" t="s">
        <v>186</v>
      </c>
      <c r="D64" s="48" t="s">
        <v>190</v>
      </c>
      <c r="E64" s="135">
        <v>1</v>
      </c>
      <c r="F64" s="63" t="s">
        <v>727</v>
      </c>
      <c r="G64" s="136">
        <v>0</v>
      </c>
      <c r="H64" s="136">
        <v>1568.48</v>
      </c>
      <c r="I64" s="136">
        <v>6273.92</v>
      </c>
      <c r="J64" s="137">
        <f t="shared" si="0"/>
        <v>7842.4</v>
      </c>
      <c r="K64" s="138"/>
      <c r="L64" s="138"/>
      <c r="M64" s="138"/>
      <c r="N64" s="138"/>
      <c r="O64" s="138"/>
      <c r="P64" s="138"/>
      <c r="Q64" s="138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82" t="s">
        <v>572</v>
      </c>
      <c r="B65" s="67" t="s">
        <v>29</v>
      </c>
      <c r="C65" s="83" t="s">
        <v>188</v>
      </c>
      <c r="D65" s="48" t="s">
        <v>190</v>
      </c>
      <c r="E65" s="135">
        <v>1</v>
      </c>
      <c r="F65" s="212" t="s">
        <v>287</v>
      </c>
      <c r="G65" s="136">
        <v>0</v>
      </c>
      <c r="H65" s="136">
        <v>1568.48</v>
      </c>
      <c r="I65" s="136">
        <v>6273.92</v>
      </c>
      <c r="J65" s="137">
        <f t="shared" si="0"/>
        <v>7842.4</v>
      </c>
      <c r="K65" s="138"/>
      <c r="L65" s="138"/>
      <c r="M65" s="138"/>
      <c r="N65" s="138"/>
      <c r="O65" s="138"/>
      <c r="P65" s="138"/>
      <c r="Q65" s="138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82" t="s">
        <v>242</v>
      </c>
      <c r="B66" s="67" t="s">
        <v>29</v>
      </c>
      <c r="C66" s="83" t="s">
        <v>185</v>
      </c>
      <c r="D66" s="48" t="s">
        <v>190</v>
      </c>
      <c r="E66" s="135">
        <v>1</v>
      </c>
      <c r="F66" s="204" t="s">
        <v>744</v>
      </c>
      <c r="G66" s="136">
        <v>0</v>
      </c>
      <c r="H66" s="136">
        <v>1568.48</v>
      </c>
      <c r="I66" s="136">
        <v>6273.92</v>
      </c>
      <c r="J66" s="137">
        <f t="shared" si="0"/>
        <v>7842.4</v>
      </c>
      <c r="K66" s="138"/>
      <c r="L66" s="138"/>
      <c r="M66" s="138"/>
      <c r="N66" s="138"/>
      <c r="O66" s="138"/>
      <c r="P66" s="138"/>
      <c r="Q66" s="138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s="80" customFormat="1" x14ac:dyDescent="0.2">
      <c r="A67" s="90" t="s">
        <v>530</v>
      </c>
      <c r="B67" s="145" t="s">
        <v>29</v>
      </c>
      <c r="C67" s="84" t="s">
        <v>186</v>
      </c>
      <c r="D67" s="145" t="s">
        <v>190</v>
      </c>
      <c r="E67" s="135">
        <v>1</v>
      </c>
      <c r="F67" s="204" t="s">
        <v>745</v>
      </c>
      <c r="G67" s="147">
        <v>0</v>
      </c>
      <c r="H67" s="147">
        <v>1568.48</v>
      </c>
      <c r="I67" s="147">
        <v>6273.92</v>
      </c>
      <c r="J67" s="137">
        <f t="shared" si="0"/>
        <v>7842.4</v>
      </c>
      <c r="K67" s="149"/>
      <c r="L67" s="149"/>
      <c r="M67" s="149"/>
      <c r="N67" s="149"/>
      <c r="O67" s="149"/>
      <c r="P67" s="149"/>
      <c r="Q67" s="14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</row>
    <row r="68" spans="1:30" x14ac:dyDescent="0.2">
      <c r="A68" s="54" t="s">
        <v>192</v>
      </c>
      <c r="B68" s="67" t="s">
        <v>29</v>
      </c>
      <c r="C68" s="52" t="s">
        <v>192</v>
      </c>
      <c r="D68" s="48" t="s">
        <v>192</v>
      </c>
      <c r="E68" s="135">
        <v>1</v>
      </c>
      <c r="F68" s="54" t="s">
        <v>192</v>
      </c>
      <c r="G68" s="136">
        <v>0</v>
      </c>
      <c r="H68" s="136">
        <v>0</v>
      </c>
      <c r="I68" s="136">
        <v>0</v>
      </c>
      <c r="J68" s="137">
        <f t="shared" si="0"/>
        <v>0</v>
      </c>
      <c r="K68" s="138"/>
      <c r="L68" s="138"/>
      <c r="M68" s="138"/>
      <c r="N68" s="138"/>
      <c r="O68" s="138"/>
      <c r="P68" s="138"/>
      <c r="Q68" s="13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54" t="s">
        <v>192</v>
      </c>
      <c r="B69" s="67" t="s">
        <v>29</v>
      </c>
      <c r="C69" s="52" t="s">
        <v>192</v>
      </c>
      <c r="D69" s="48" t="s">
        <v>192</v>
      </c>
      <c r="E69" s="135">
        <v>1</v>
      </c>
      <c r="F69" s="54" t="s">
        <v>192</v>
      </c>
      <c r="G69" s="136">
        <v>0</v>
      </c>
      <c r="H69" s="136">
        <v>0</v>
      </c>
      <c r="I69" s="136">
        <v>0</v>
      </c>
      <c r="J69" s="137">
        <f t="shared" si="0"/>
        <v>0</v>
      </c>
      <c r="K69" s="138"/>
      <c r="L69" s="138"/>
      <c r="M69" s="138"/>
      <c r="N69" s="138"/>
      <c r="O69" s="138"/>
      <c r="P69" s="138"/>
      <c r="Q69" s="138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61" t="s">
        <v>205</v>
      </c>
      <c r="B70" s="67" t="s">
        <v>31</v>
      </c>
      <c r="C70" s="101" t="s">
        <v>185</v>
      </c>
      <c r="D70" s="48" t="s">
        <v>190</v>
      </c>
      <c r="E70" s="135">
        <v>1</v>
      </c>
      <c r="F70" s="82" t="s">
        <v>560</v>
      </c>
      <c r="G70" s="136">
        <v>0</v>
      </c>
      <c r="H70" s="136">
        <v>1441.31</v>
      </c>
      <c r="I70" s="136">
        <v>5765.22</v>
      </c>
      <c r="J70" s="137">
        <f t="shared" si="0"/>
        <v>7206.5300000000007</v>
      </c>
      <c r="K70" s="138"/>
      <c r="L70" s="138"/>
      <c r="M70" s="138"/>
      <c r="N70" s="138"/>
      <c r="O70" s="138"/>
      <c r="P70" s="138"/>
      <c r="Q70" s="138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81" t="s">
        <v>205</v>
      </c>
      <c r="B71" s="48" t="s">
        <v>31</v>
      </c>
      <c r="C71" s="48" t="s">
        <v>191</v>
      </c>
      <c r="D71" s="48" t="s">
        <v>190</v>
      </c>
      <c r="E71" s="135">
        <v>1</v>
      </c>
      <c r="F71" s="81" t="s">
        <v>606</v>
      </c>
      <c r="G71" s="136">
        <v>0</v>
      </c>
      <c r="H71" s="136">
        <v>1441.31</v>
      </c>
      <c r="I71" s="136">
        <v>5765.22</v>
      </c>
      <c r="J71" s="137">
        <f t="shared" si="0"/>
        <v>7206.5300000000007</v>
      </c>
      <c r="K71" s="138"/>
      <c r="L71" s="138"/>
      <c r="M71" s="138"/>
      <c r="N71" s="138"/>
      <c r="O71" s="138"/>
      <c r="P71" s="138"/>
      <c r="Q71" s="138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A72" s="121" t="s">
        <v>205</v>
      </c>
      <c r="B72" s="145" t="s">
        <v>31</v>
      </c>
      <c r="C72" s="145" t="s">
        <v>186</v>
      </c>
      <c r="D72" s="145" t="s">
        <v>190</v>
      </c>
      <c r="E72" s="186">
        <v>1</v>
      </c>
      <c r="F72" s="120" t="s">
        <v>220</v>
      </c>
      <c r="G72" s="147">
        <v>0</v>
      </c>
      <c r="H72" s="147">
        <v>1441.31</v>
      </c>
      <c r="I72" s="147">
        <v>5765.22</v>
      </c>
      <c r="J72" s="148">
        <f t="shared" ref="J72:J135" si="1">SUM(G72:I72)</f>
        <v>7206.5300000000007</v>
      </c>
      <c r="K72" s="149"/>
      <c r="L72" s="149"/>
      <c r="M72" s="149"/>
      <c r="N72" s="149"/>
      <c r="O72" s="149"/>
      <c r="P72" s="149"/>
      <c r="Q72" s="14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  <c r="AC72" s="79"/>
      <c r="AD72" s="79"/>
    </row>
    <row r="73" spans="1:30" ht="15.75" customHeight="1" x14ac:dyDescent="0.2">
      <c r="A73" s="110" t="s">
        <v>205</v>
      </c>
      <c r="B73" s="67" t="s">
        <v>31</v>
      </c>
      <c r="C73" s="67" t="s">
        <v>186</v>
      </c>
      <c r="D73" s="67" t="s">
        <v>190</v>
      </c>
      <c r="E73" s="139">
        <v>1</v>
      </c>
      <c r="F73" s="88" t="s">
        <v>264</v>
      </c>
      <c r="G73" s="140">
        <v>0</v>
      </c>
      <c r="H73" s="140">
        <v>1441.31</v>
      </c>
      <c r="I73" s="140">
        <v>5765.22</v>
      </c>
      <c r="J73" s="141">
        <f t="shared" si="1"/>
        <v>7206.5300000000007</v>
      </c>
      <c r="K73" s="142"/>
      <c r="L73" s="142"/>
      <c r="M73" s="142"/>
      <c r="N73" s="142"/>
      <c r="O73" s="142"/>
      <c r="P73" s="142"/>
      <c r="Q73" s="142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</row>
    <row r="74" spans="1:30" x14ac:dyDescent="0.2">
      <c r="A74" s="61" t="s">
        <v>205</v>
      </c>
      <c r="B74" s="48" t="s">
        <v>31</v>
      </c>
      <c r="C74" s="48" t="s">
        <v>186</v>
      </c>
      <c r="D74" s="48" t="s">
        <v>190</v>
      </c>
      <c r="E74" s="135">
        <v>1</v>
      </c>
      <c r="F74" s="81" t="s">
        <v>269</v>
      </c>
      <c r="G74" s="136">
        <v>0</v>
      </c>
      <c r="H74" s="136">
        <v>1441.31</v>
      </c>
      <c r="I74" s="136">
        <v>5765.22</v>
      </c>
      <c r="J74" s="137">
        <f t="shared" si="1"/>
        <v>7206.5300000000007</v>
      </c>
      <c r="K74" s="138"/>
      <c r="L74" s="138"/>
      <c r="M74" s="138"/>
      <c r="N74" s="138"/>
      <c r="O74" s="138"/>
      <c r="P74" s="138"/>
      <c r="Q74" s="13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x14ac:dyDescent="0.2">
      <c r="A75" s="61" t="s">
        <v>299</v>
      </c>
      <c r="B75" s="48" t="s">
        <v>31</v>
      </c>
      <c r="C75" s="48" t="s">
        <v>187</v>
      </c>
      <c r="D75" s="48" t="s">
        <v>190</v>
      </c>
      <c r="E75" s="143">
        <v>1</v>
      </c>
      <c r="F75" s="81" t="s">
        <v>288</v>
      </c>
      <c r="G75" s="136">
        <v>0</v>
      </c>
      <c r="H75" s="136">
        <v>1441.31</v>
      </c>
      <c r="I75" s="136">
        <v>5765.22</v>
      </c>
      <c r="J75" s="137">
        <f t="shared" si="1"/>
        <v>7206.5300000000007</v>
      </c>
      <c r="K75" s="138"/>
      <c r="L75" s="138"/>
      <c r="M75" s="138"/>
      <c r="N75" s="138"/>
      <c r="O75" s="138"/>
      <c r="P75" s="138"/>
      <c r="Q75" s="138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x14ac:dyDescent="0.2">
      <c r="A76" s="110" t="s">
        <v>205</v>
      </c>
      <c r="B76" s="67" t="s">
        <v>31</v>
      </c>
      <c r="C76" s="67" t="s">
        <v>186</v>
      </c>
      <c r="D76" s="67" t="s">
        <v>190</v>
      </c>
      <c r="E76" s="144">
        <v>1</v>
      </c>
      <c r="F76" s="88" t="s">
        <v>265</v>
      </c>
      <c r="G76" s="140">
        <v>0</v>
      </c>
      <c r="H76" s="140">
        <v>1441.31</v>
      </c>
      <c r="I76" s="140">
        <v>5765.22</v>
      </c>
      <c r="J76" s="141">
        <f t="shared" si="1"/>
        <v>7206.5300000000007</v>
      </c>
      <c r="K76" s="142"/>
      <c r="L76" s="142"/>
      <c r="M76" s="142"/>
      <c r="N76" s="142"/>
      <c r="O76" s="142"/>
      <c r="P76" s="142"/>
      <c r="Q76" s="142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</row>
    <row r="77" spans="1:30" x14ac:dyDescent="0.2">
      <c r="A77" s="82" t="s">
        <v>205</v>
      </c>
      <c r="B77" s="48" t="s">
        <v>31</v>
      </c>
      <c r="C77" s="83" t="s">
        <v>191</v>
      </c>
      <c r="D77" s="48" t="s">
        <v>190</v>
      </c>
      <c r="E77" s="143">
        <v>1</v>
      </c>
      <c r="F77" s="82" t="s">
        <v>343</v>
      </c>
      <c r="G77" s="136">
        <v>0</v>
      </c>
      <c r="H77" s="136">
        <v>1441.31</v>
      </c>
      <c r="I77" s="136">
        <v>5765.22</v>
      </c>
      <c r="J77" s="137">
        <f t="shared" si="1"/>
        <v>7206.5300000000007</v>
      </c>
      <c r="K77" s="138"/>
      <c r="L77" s="138"/>
      <c r="M77" s="138"/>
      <c r="N77" s="138"/>
      <c r="O77" s="138"/>
      <c r="P77" s="138"/>
      <c r="Q77" s="138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61" t="s">
        <v>205</v>
      </c>
      <c r="B78" s="48" t="s">
        <v>31</v>
      </c>
      <c r="C78" s="48" t="s">
        <v>185</v>
      </c>
      <c r="D78" s="48" t="s">
        <v>190</v>
      </c>
      <c r="E78" s="143">
        <v>1</v>
      </c>
      <c r="F78" s="81" t="s">
        <v>283</v>
      </c>
      <c r="G78" s="136">
        <v>0</v>
      </c>
      <c r="H78" s="136">
        <v>1441.31</v>
      </c>
      <c r="I78" s="136">
        <v>5765.22</v>
      </c>
      <c r="J78" s="137">
        <f t="shared" si="1"/>
        <v>7206.5300000000007</v>
      </c>
      <c r="K78" s="138"/>
      <c r="L78" s="138"/>
      <c r="M78" s="138"/>
      <c r="N78" s="138"/>
      <c r="O78" s="138"/>
      <c r="P78" s="138"/>
      <c r="Q78" s="138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107" t="s">
        <v>205</v>
      </c>
      <c r="B79" s="67" t="s">
        <v>31</v>
      </c>
      <c r="C79" s="101" t="s">
        <v>212</v>
      </c>
      <c r="D79" s="67" t="s">
        <v>190</v>
      </c>
      <c r="E79" s="144">
        <v>1</v>
      </c>
      <c r="F79" s="119" t="s">
        <v>548</v>
      </c>
      <c r="G79" s="140">
        <v>0</v>
      </c>
      <c r="H79" s="140">
        <v>1441.31</v>
      </c>
      <c r="I79" s="140">
        <v>5765.22</v>
      </c>
      <c r="J79" s="141">
        <f t="shared" si="1"/>
        <v>7206.5300000000007</v>
      </c>
      <c r="K79" s="142"/>
      <c r="L79" s="142"/>
      <c r="M79" s="142"/>
      <c r="N79" s="142"/>
      <c r="O79" s="142"/>
      <c r="P79" s="142"/>
      <c r="Q79" s="142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</row>
    <row r="80" spans="1:30" x14ac:dyDescent="0.2">
      <c r="A80" s="107" t="s">
        <v>205</v>
      </c>
      <c r="B80" s="67" t="s">
        <v>31</v>
      </c>
      <c r="C80" s="101" t="s">
        <v>186</v>
      </c>
      <c r="D80" s="67" t="s">
        <v>190</v>
      </c>
      <c r="E80" s="144">
        <v>1</v>
      </c>
      <c r="F80" s="119" t="s">
        <v>573</v>
      </c>
      <c r="G80" s="140">
        <v>0</v>
      </c>
      <c r="H80" s="140">
        <v>1441.31</v>
      </c>
      <c r="I80" s="140">
        <v>5765.22</v>
      </c>
      <c r="J80" s="141">
        <f t="shared" si="1"/>
        <v>7206.5300000000007</v>
      </c>
      <c r="K80" s="142"/>
      <c r="L80" s="142"/>
      <c r="M80" s="142"/>
      <c r="N80" s="142"/>
      <c r="O80" s="142"/>
      <c r="P80" s="142"/>
      <c r="Q80" s="142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</row>
    <row r="81" spans="1:30" x14ac:dyDescent="0.2">
      <c r="A81" s="126" t="s">
        <v>205</v>
      </c>
      <c r="B81" s="48" t="s">
        <v>31</v>
      </c>
      <c r="C81" s="101" t="s">
        <v>212</v>
      </c>
      <c r="D81" s="48" t="s">
        <v>190</v>
      </c>
      <c r="E81" s="143">
        <v>1</v>
      </c>
      <c r="F81" s="82" t="s">
        <v>601</v>
      </c>
      <c r="G81" s="136">
        <v>0</v>
      </c>
      <c r="H81" s="136">
        <v>1441.31</v>
      </c>
      <c r="I81" s="136">
        <v>5765.22</v>
      </c>
      <c r="J81" s="137">
        <f t="shared" si="1"/>
        <v>7206.5300000000007</v>
      </c>
      <c r="K81" s="138"/>
      <c r="L81" s="138"/>
      <c r="M81" s="138"/>
      <c r="N81" s="138"/>
      <c r="O81" s="138"/>
      <c r="P81" s="138"/>
      <c r="Q81" s="138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107" t="s">
        <v>205</v>
      </c>
      <c r="B82" s="67" t="s">
        <v>31</v>
      </c>
      <c r="C82" s="101" t="s">
        <v>186</v>
      </c>
      <c r="D82" s="67" t="s">
        <v>190</v>
      </c>
      <c r="E82" s="144">
        <v>1</v>
      </c>
      <c r="F82" s="119" t="s">
        <v>568</v>
      </c>
      <c r="G82" s="140">
        <v>0</v>
      </c>
      <c r="H82" s="140">
        <v>1441.31</v>
      </c>
      <c r="I82" s="140">
        <v>5765.22</v>
      </c>
      <c r="J82" s="141">
        <f t="shared" si="1"/>
        <v>7206.5300000000007</v>
      </c>
      <c r="K82" s="142"/>
      <c r="L82" s="142"/>
      <c r="M82" s="142"/>
      <c r="N82" s="142"/>
      <c r="O82" s="142"/>
      <c r="P82" s="142"/>
      <c r="Q82" s="142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</row>
    <row r="83" spans="1:30" x14ac:dyDescent="0.2">
      <c r="A83" s="107" t="s">
        <v>205</v>
      </c>
      <c r="B83" s="67" t="s">
        <v>31</v>
      </c>
      <c r="C83" s="101" t="s">
        <v>188</v>
      </c>
      <c r="D83" s="67" t="s">
        <v>190</v>
      </c>
      <c r="E83" s="144">
        <v>1</v>
      </c>
      <c r="F83" s="119" t="s">
        <v>322</v>
      </c>
      <c r="G83" s="140">
        <v>0</v>
      </c>
      <c r="H83" s="140">
        <v>1441.31</v>
      </c>
      <c r="I83" s="140">
        <v>5765.22</v>
      </c>
      <c r="J83" s="141">
        <f t="shared" si="1"/>
        <v>7206.5300000000007</v>
      </c>
      <c r="K83" s="142"/>
      <c r="L83" s="142"/>
      <c r="M83" s="142"/>
      <c r="N83" s="142"/>
      <c r="O83" s="142"/>
      <c r="P83" s="142"/>
      <c r="Q83" s="142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</row>
    <row r="84" spans="1:30" s="106" customFormat="1" x14ac:dyDescent="0.2">
      <c r="A84" s="107" t="s">
        <v>205</v>
      </c>
      <c r="B84" s="67" t="s">
        <v>31</v>
      </c>
      <c r="C84" s="101" t="s">
        <v>187</v>
      </c>
      <c r="D84" s="67" t="s">
        <v>190</v>
      </c>
      <c r="E84" s="144">
        <v>1</v>
      </c>
      <c r="F84" s="200" t="s">
        <v>665</v>
      </c>
      <c r="G84" s="140">
        <v>0</v>
      </c>
      <c r="H84" s="140">
        <v>1441.31</v>
      </c>
      <c r="I84" s="140">
        <v>5765.22</v>
      </c>
      <c r="J84" s="141">
        <f t="shared" si="1"/>
        <v>7206.5300000000007</v>
      </c>
      <c r="K84" s="142"/>
      <c r="L84" s="142"/>
      <c r="M84" s="142"/>
      <c r="N84" s="142"/>
      <c r="O84" s="142"/>
      <c r="P84" s="142"/>
      <c r="Q84" s="142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</row>
    <row r="85" spans="1:30" s="106" customFormat="1" x14ac:dyDescent="0.2">
      <c r="A85" s="110" t="s">
        <v>205</v>
      </c>
      <c r="B85" s="67" t="s">
        <v>31</v>
      </c>
      <c r="C85" s="67" t="s">
        <v>185</v>
      </c>
      <c r="D85" s="67" t="s">
        <v>190</v>
      </c>
      <c r="E85" s="144">
        <v>1</v>
      </c>
      <c r="F85" s="88" t="s">
        <v>262</v>
      </c>
      <c r="G85" s="140">
        <v>0</v>
      </c>
      <c r="H85" s="140">
        <v>1441.31</v>
      </c>
      <c r="I85" s="140">
        <v>5765.22</v>
      </c>
      <c r="J85" s="141">
        <f t="shared" si="1"/>
        <v>7206.5300000000007</v>
      </c>
      <c r="K85" s="142"/>
      <c r="L85" s="142"/>
      <c r="M85" s="142"/>
      <c r="N85" s="142"/>
      <c r="O85" s="142"/>
      <c r="P85" s="142"/>
      <c r="Q85" s="142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</row>
    <row r="86" spans="1:30" s="106" customFormat="1" x14ac:dyDescent="0.2">
      <c r="A86" s="107" t="s">
        <v>205</v>
      </c>
      <c r="B86" s="67" t="s">
        <v>31</v>
      </c>
      <c r="C86" s="101" t="s">
        <v>185</v>
      </c>
      <c r="D86" s="67" t="s">
        <v>190</v>
      </c>
      <c r="E86" s="144">
        <v>1</v>
      </c>
      <c r="F86" s="119" t="s">
        <v>653</v>
      </c>
      <c r="G86" s="140">
        <v>0</v>
      </c>
      <c r="H86" s="136">
        <v>1441.31</v>
      </c>
      <c r="I86" s="136">
        <v>5765.22</v>
      </c>
      <c r="J86" s="141">
        <f t="shared" si="1"/>
        <v>7206.5300000000007</v>
      </c>
      <c r="K86" s="142"/>
      <c r="L86" s="142"/>
      <c r="M86" s="142"/>
      <c r="N86" s="142"/>
      <c r="O86" s="142"/>
      <c r="P86" s="142"/>
      <c r="Q86" s="142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</row>
    <row r="87" spans="1:30" s="106" customFormat="1" x14ac:dyDescent="0.2">
      <c r="A87" s="61" t="s">
        <v>205</v>
      </c>
      <c r="B87" s="48" t="s">
        <v>31</v>
      </c>
      <c r="C87" s="58" t="s">
        <v>257</v>
      </c>
      <c r="D87" s="48" t="s">
        <v>190</v>
      </c>
      <c r="E87" s="143">
        <v>1</v>
      </c>
      <c r="F87" s="81" t="s">
        <v>255</v>
      </c>
      <c r="G87" s="136">
        <v>0</v>
      </c>
      <c r="H87" s="136">
        <v>1441.31</v>
      </c>
      <c r="I87" s="136">
        <v>5765.22</v>
      </c>
      <c r="J87" s="137">
        <f t="shared" si="1"/>
        <v>7206.5300000000007</v>
      </c>
      <c r="K87" s="138"/>
      <c r="L87" s="138"/>
      <c r="M87" s="138"/>
      <c r="N87" s="138"/>
      <c r="O87" s="138"/>
      <c r="P87" s="138"/>
      <c r="Q87" s="138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s="106" customFormat="1" x14ac:dyDescent="0.2">
      <c r="A88" s="107" t="s">
        <v>205</v>
      </c>
      <c r="B88" s="67" t="s">
        <v>31</v>
      </c>
      <c r="C88" s="101" t="s">
        <v>212</v>
      </c>
      <c r="D88" s="67" t="s">
        <v>190</v>
      </c>
      <c r="E88" s="144">
        <v>1</v>
      </c>
      <c r="F88" s="119" t="s">
        <v>537</v>
      </c>
      <c r="G88" s="140">
        <v>0</v>
      </c>
      <c r="H88" s="140">
        <v>1441.31</v>
      </c>
      <c r="I88" s="140">
        <v>5765.22</v>
      </c>
      <c r="J88" s="141">
        <f t="shared" si="1"/>
        <v>7206.5300000000007</v>
      </c>
      <c r="K88" s="142"/>
      <c r="L88" s="142"/>
      <c r="M88" s="142"/>
      <c r="N88" s="142"/>
      <c r="O88" s="142"/>
      <c r="P88" s="142"/>
      <c r="Q88" s="142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</row>
    <row r="89" spans="1:30" s="106" customFormat="1" x14ac:dyDescent="0.2">
      <c r="A89" s="61" t="s">
        <v>205</v>
      </c>
      <c r="B89" s="48" t="s">
        <v>31</v>
      </c>
      <c r="C89" s="48" t="s">
        <v>186</v>
      </c>
      <c r="D89" s="48" t="s">
        <v>190</v>
      </c>
      <c r="E89" s="143">
        <v>1</v>
      </c>
      <c r="F89" s="81" t="s">
        <v>272</v>
      </c>
      <c r="G89" s="136">
        <v>0</v>
      </c>
      <c r="H89" s="136">
        <v>1441.31</v>
      </c>
      <c r="I89" s="136">
        <v>5765.22</v>
      </c>
      <c r="J89" s="137">
        <f t="shared" si="1"/>
        <v>7206.5300000000007</v>
      </c>
      <c r="K89" s="138"/>
      <c r="L89" s="138"/>
      <c r="M89" s="138"/>
      <c r="N89" s="138"/>
      <c r="O89" s="138"/>
      <c r="P89" s="138"/>
      <c r="Q89" s="138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s="106" customFormat="1" x14ac:dyDescent="0.2">
      <c r="A90" s="61" t="s">
        <v>205</v>
      </c>
      <c r="B90" s="48" t="s">
        <v>31</v>
      </c>
      <c r="C90" s="179" t="s">
        <v>186</v>
      </c>
      <c r="D90" s="48" t="s">
        <v>190</v>
      </c>
      <c r="E90" s="143">
        <v>1</v>
      </c>
      <c r="F90" s="187" t="s">
        <v>313</v>
      </c>
      <c r="G90" s="136">
        <v>0</v>
      </c>
      <c r="H90" s="136">
        <v>1441.31</v>
      </c>
      <c r="I90" s="136">
        <v>5765.22</v>
      </c>
      <c r="J90" s="137">
        <f t="shared" si="1"/>
        <v>7206.5300000000007</v>
      </c>
      <c r="K90" s="138"/>
      <c r="L90" s="138"/>
      <c r="M90" s="138"/>
      <c r="N90" s="138"/>
      <c r="O90" s="138"/>
      <c r="P90" s="138"/>
      <c r="Q90" s="138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s="106" customFormat="1" x14ac:dyDescent="0.2">
      <c r="A91" s="126" t="s">
        <v>205</v>
      </c>
      <c r="B91" s="48" t="s">
        <v>31</v>
      </c>
      <c r="C91" s="182" t="s">
        <v>191</v>
      </c>
      <c r="D91" s="48" t="s">
        <v>190</v>
      </c>
      <c r="E91" s="143">
        <v>1</v>
      </c>
      <c r="F91" s="190" t="s">
        <v>341</v>
      </c>
      <c r="G91" s="136">
        <v>0</v>
      </c>
      <c r="H91" s="136">
        <v>1441.31</v>
      </c>
      <c r="I91" s="136">
        <v>5765.22</v>
      </c>
      <c r="J91" s="137">
        <f t="shared" si="1"/>
        <v>7206.5300000000007</v>
      </c>
      <c r="K91" s="138"/>
      <c r="L91" s="138"/>
      <c r="M91" s="138"/>
      <c r="N91" s="138"/>
      <c r="O91" s="138"/>
      <c r="P91" s="138"/>
      <c r="Q91" s="138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s="106" customFormat="1" x14ac:dyDescent="0.2">
      <c r="A92" s="90" t="s">
        <v>205</v>
      </c>
      <c r="B92" s="67" t="s">
        <v>31</v>
      </c>
      <c r="C92" s="101" t="s">
        <v>185</v>
      </c>
      <c r="D92" s="67" t="s">
        <v>190</v>
      </c>
      <c r="E92" s="144">
        <v>1</v>
      </c>
      <c r="F92" s="90" t="s">
        <v>747</v>
      </c>
      <c r="G92" s="140">
        <v>0</v>
      </c>
      <c r="H92" s="136">
        <v>1441.31</v>
      </c>
      <c r="I92" s="136">
        <v>5765.22</v>
      </c>
      <c r="J92" s="141">
        <f t="shared" si="1"/>
        <v>7206.5300000000007</v>
      </c>
      <c r="K92" s="142"/>
      <c r="L92" s="142"/>
      <c r="M92" s="142"/>
      <c r="N92" s="142"/>
      <c r="O92" s="142"/>
      <c r="P92" s="142"/>
      <c r="Q92" s="142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</row>
    <row r="93" spans="1:30" s="106" customFormat="1" x14ac:dyDescent="0.2">
      <c r="A93" s="107" t="s">
        <v>205</v>
      </c>
      <c r="B93" s="67" t="s">
        <v>31</v>
      </c>
      <c r="C93" s="101" t="s">
        <v>212</v>
      </c>
      <c r="D93" s="67" t="s">
        <v>190</v>
      </c>
      <c r="E93" s="144">
        <v>1</v>
      </c>
      <c r="F93" s="119" t="s">
        <v>627</v>
      </c>
      <c r="G93" s="140">
        <v>0</v>
      </c>
      <c r="H93" s="140">
        <v>1441.31</v>
      </c>
      <c r="I93" s="140">
        <v>5765.22</v>
      </c>
      <c r="J93" s="141">
        <f t="shared" si="1"/>
        <v>7206.5300000000007</v>
      </c>
      <c r="K93" s="142"/>
      <c r="L93" s="142"/>
      <c r="M93" s="142"/>
      <c r="N93" s="142"/>
      <c r="O93" s="142"/>
      <c r="P93" s="142"/>
      <c r="Q93" s="142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</row>
    <row r="94" spans="1:30" s="106" customFormat="1" x14ac:dyDescent="0.2">
      <c r="A94" s="107" t="s">
        <v>205</v>
      </c>
      <c r="B94" s="67" t="s">
        <v>31</v>
      </c>
      <c r="C94" s="101" t="s">
        <v>186</v>
      </c>
      <c r="D94" s="67" t="s">
        <v>190</v>
      </c>
      <c r="E94" s="144">
        <v>1</v>
      </c>
      <c r="F94" s="119" t="s">
        <v>554</v>
      </c>
      <c r="G94" s="140">
        <v>0</v>
      </c>
      <c r="H94" s="140">
        <v>1441.31</v>
      </c>
      <c r="I94" s="140">
        <v>5765.22</v>
      </c>
      <c r="J94" s="141">
        <f t="shared" si="1"/>
        <v>7206.5300000000007</v>
      </c>
      <c r="K94" s="142"/>
      <c r="L94" s="142"/>
      <c r="M94" s="142"/>
      <c r="N94" s="142"/>
      <c r="O94" s="142"/>
      <c r="P94" s="142"/>
      <c r="Q94" s="142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</row>
    <row r="95" spans="1:30" s="106" customFormat="1" x14ac:dyDescent="0.2">
      <c r="A95" s="61" t="s">
        <v>205</v>
      </c>
      <c r="B95" s="48" t="s">
        <v>31</v>
      </c>
      <c r="C95" s="48" t="s">
        <v>186</v>
      </c>
      <c r="D95" s="48" t="s">
        <v>190</v>
      </c>
      <c r="E95" s="143">
        <v>1</v>
      </c>
      <c r="F95" s="81" t="s">
        <v>300</v>
      </c>
      <c r="G95" s="136">
        <v>0</v>
      </c>
      <c r="H95" s="136">
        <v>1441.31</v>
      </c>
      <c r="I95" s="136">
        <v>5765.22</v>
      </c>
      <c r="J95" s="137">
        <f t="shared" si="1"/>
        <v>7206.5300000000007</v>
      </c>
      <c r="K95" s="138"/>
      <c r="L95" s="138"/>
      <c r="M95" s="138"/>
      <c r="N95" s="138"/>
      <c r="O95" s="138"/>
      <c r="P95" s="138"/>
      <c r="Q95" s="138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s="106" customFormat="1" x14ac:dyDescent="0.2">
      <c r="A96" s="88" t="s">
        <v>249</v>
      </c>
      <c r="B96" s="67" t="s">
        <v>31</v>
      </c>
      <c r="C96" s="58" t="s">
        <v>212</v>
      </c>
      <c r="D96" s="48" t="s">
        <v>190</v>
      </c>
      <c r="E96" s="143">
        <v>1</v>
      </c>
      <c r="F96" s="81" t="s">
        <v>245</v>
      </c>
      <c r="G96" s="136">
        <v>0</v>
      </c>
      <c r="H96" s="136">
        <v>1441.31</v>
      </c>
      <c r="I96" s="136">
        <v>5765.22</v>
      </c>
      <c r="J96" s="137">
        <f t="shared" si="1"/>
        <v>7206.5300000000007</v>
      </c>
      <c r="K96" s="138"/>
      <c r="L96" s="138"/>
      <c r="M96" s="138"/>
      <c r="N96" s="138"/>
      <c r="O96" s="138"/>
      <c r="P96" s="138"/>
      <c r="Q96" s="138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s="106" customFormat="1" x14ac:dyDescent="0.2">
      <c r="A97" s="61" t="s">
        <v>277</v>
      </c>
      <c r="B97" s="48" t="s">
        <v>31</v>
      </c>
      <c r="C97" s="48" t="s">
        <v>186</v>
      </c>
      <c r="D97" s="48" t="s">
        <v>190</v>
      </c>
      <c r="E97" s="143">
        <v>1</v>
      </c>
      <c r="F97" s="81" t="s">
        <v>273</v>
      </c>
      <c r="G97" s="136">
        <v>0</v>
      </c>
      <c r="H97" s="136">
        <v>1441.31</v>
      </c>
      <c r="I97" s="136">
        <v>5765.22</v>
      </c>
      <c r="J97" s="137">
        <f t="shared" si="1"/>
        <v>7206.5300000000007</v>
      </c>
      <c r="K97" s="138"/>
      <c r="L97" s="138"/>
      <c r="M97" s="138"/>
      <c r="N97" s="138"/>
      <c r="O97" s="138"/>
      <c r="P97" s="138"/>
      <c r="Q97" s="138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s="106" customFormat="1" x14ac:dyDescent="0.2">
      <c r="A98" s="126" t="s">
        <v>205</v>
      </c>
      <c r="B98" s="48" t="s">
        <v>31</v>
      </c>
      <c r="C98" s="83" t="s">
        <v>186</v>
      </c>
      <c r="D98" s="48" t="s">
        <v>190</v>
      </c>
      <c r="E98" s="143">
        <v>1</v>
      </c>
      <c r="F98" s="82" t="s">
        <v>564</v>
      </c>
      <c r="G98" s="136">
        <v>0</v>
      </c>
      <c r="H98" s="136">
        <v>1441.31</v>
      </c>
      <c r="I98" s="136">
        <v>5765.22</v>
      </c>
      <c r="J98" s="137">
        <f t="shared" si="1"/>
        <v>7206.5300000000007</v>
      </c>
      <c r="K98" s="138"/>
      <c r="L98" s="138"/>
      <c r="M98" s="138"/>
      <c r="N98" s="138"/>
      <c r="O98" s="138"/>
      <c r="P98" s="138"/>
      <c r="Q98" s="138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s="106" customFormat="1" x14ac:dyDescent="0.2">
      <c r="A99" s="119" t="s">
        <v>205</v>
      </c>
      <c r="B99" s="67" t="s">
        <v>31</v>
      </c>
      <c r="C99" s="101" t="s">
        <v>186</v>
      </c>
      <c r="D99" s="67" t="s">
        <v>190</v>
      </c>
      <c r="E99" s="144">
        <v>1</v>
      </c>
      <c r="F99" s="119" t="s">
        <v>551</v>
      </c>
      <c r="G99" s="140">
        <v>0</v>
      </c>
      <c r="H99" s="140">
        <v>1441.31</v>
      </c>
      <c r="I99" s="140">
        <v>5765.22</v>
      </c>
      <c r="J99" s="141">
        <f t="shared" si="1"/>
        <v>7206.5300000000007</v>
      </c>
      <c r="K99" s="142"/>
      <c r="L99" s="142"/>
      <c r="M99" s="142"/>
      <c r="N99" s="142"/>
      <c r="O99" s="142"/>
      <c r="P99" s="142"/>
      <c r="Q99" s="142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</row>
    <row r="100" spans="1:30" s="106" customFormat="1" x14ac:dyDescent="0.2">
      <c r="A100" s="107" t="s">
        <v>205</v>
      </c>
      <c r="B100" s="67" t="s">
        <v>31</v>
      </c>
      <c r="C100" s="101" t="s">
        <v>186</v>
      </c>
      <c r="D100" s="67" t="s">
        <v>190</v>
      </c>
      <c r="E100" s="144">
        <v>1</v>
      </c>
      <c r="F100" s="119" t="s">
        <v>631</v>
      </c>
      <c r="G100" s="140">
        <v>0</v>
      </c>
      <c r="H100" s="140">
        <v>1441.31</v>
      </c>
      <c r="I100" s="140">
        <v>5765.22</v>
      </c>
      <c r="J100" s="141">
        <f t="shared" si="1"/>
        <v>7206.5300000000007</v>
      </c>
      <c r="K100" s="142"/>
      <c r="L100" s="142"/>
      <c r="M100" s="142"/>
      <c r="N100" s="142"/>
      <c r="O100" s="142"/>
      <c r="P100" s="142"/>
      <c r="Q100" s="142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</row>
    <row r="101" spans="1:30" s="106" customFormat="1" x14ac:dyDescent="0.2">
      <c r="A101" s="107" t="s">
        <v>205</v>
      </c>
      <c r="B101" s="67" t="s">
        <v>31</v>
      </c>
      <c r="C101" s="101" t="s">
        <v>212</v>
      </c>
      <c r="D101" s="67" t="s">
        <v>190</v>
      </c>
      <c r="E101" s="144">
        <v>1</v>
      </c>
      <c r="F101" s="119" t="s">
        <v>541</v>
      </c>
      <c r="G101" s="140">
        <v>0</v>
      </c>
      <c r="H101" s="140">
        <v>1441.31</v>
      </c>
      <c r="I101" s="140">
        <v>5765.22</v>
      </c>
      <c r="J101" s="141">
        <f t="shared" si="1"/>
        <v>7206.5300000000007</v>
      </c>
      <c r="K101" s="142"/>
      <c r="L101" s="142"/>
      <c r="M101" s="142"/>
      <c r="N101" s="142"/>
      <c r="O101" s="142"/>
      <c r="P101" s="142"/>
      <c r="Q101" s="142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</row>
    <row r="102" spans="1:30" s="106" customFormat="1" x14ac:dyDescent="0.2">
      <c r="A102" s="107" t="s">
        <v>205</v>
      </c>
      <c r="B102" s="67" t="s">
        <v>31</v>
      </c>
      <c r="C102" s="101" t="s">
        <v>191</v>
      </c>
      <c r="D102" s="67" t="s">
        <v>190</v>
      </c>
      <c r="E102" s="144">
        <v>1</v>
      </c>
      <c r="F102" s="204" t="s">
        <v>733</v>
      </c>
      <c r="G102" s="140">
        <v>0</v>
      </c>
      <c r="H102" s="140">
        <v>1441.31</v>
      </c>
      <c r="I102" s="140">
        <v>5765.22</v>
      </c>
      <c r="J102" s="141">
        <f t="shared" si="1"/>
        <v>7206.5300000000007</v>
      </c>
      <c r="K102" s="142"/>
      <c r="L102" s="142"/>
      <c r="M102" s="142"/>
      <c r="N102" s="142"/>
      <c r="O102" s="142"/>
      <c r="P102" s="142"/>
      <c r="Q102" s="142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</row>
    <row r="103" spans="1:30" s="106" customFormat="1" x14ac:dyDescent="0.2">
      <c r="A103" s="88" t="s">
        <v>251</v>
      </c>
      <c r="B103" s="67" t="s">
        <v>31</v>
      </c>
      <c r="C103" s="58" t="s">
        <v>252</v>
      </c>
      <c r="D103" s="48" t="s">
        <v>190</v>
      </c>
      <c r="E103" s="143">
        <v>1</v>
      </c>
      <c r="F103" s="81" t="s">
        <v>247</v>
      </c>
      <c r="G103" s="136">
        <v>0</v>
      </c>
      <c r="H103" s="136">
        <v>1441.31</v>
      </c>
      <c r="I103" s="136">
        <v>5765.22</v>
      </c>
      <c r="J103" s="137">
        <f t="shared" si="1"/>
        <v>7206.5300000000007</v>
      </c>
      <c r="K103" s="138"/>
      <c r="L103" s="138"/>
      <c r="M103" s="138"/>
      <c r="N103" s="138"/>
      <c r="O103" s="138"/>
      <c r="P103" s="138"/>
      <c r="Q103" s="138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s="106" customFormat="1" x14ac:dyDescent="0.2">
      <c r="A104" s="119" t="s">
        <v>205</v>
      </c>
      <c r="B104" s="67" t="s">
        <v>31</v>
      </c>
      <c r="C104" s="101" t="s">
        <v>191</v>
      </c>
      <c r="D104" s="67" t="s">
        <v>190</v>
      </c>
      <c r="E104" s="144">
        <v>1</v>
      </c>
      <c r="F104" s="63" t="s">
        <v>726</v>
      </c>
      <c r="G104" s="140">
        <v>0</v>
      </c>
      <c r="H104" s="136">
        <v>1441.31</v>
      </c>
      <c r="I104" s="136">
        <v>5765.22</v>
      </c>
      <c r="J104" s="137">
        <f t="shared" si="1"/>
        <v>7206.5300000000007</v>
      </c>
      <c r="K104" s="142"/>
      <c r="L104" s="142"/>
      <c r="M104" s="142"/>
      <c r="N104" s="142"/>
      <c r="O104" s="142"/>
      <c r="P104" s="142"/>
      <c r="Q104" s="142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</row>
    <row r="105" spans="1:30" s="106" customFormat="1" x14ac:dyDescent="0.2">
      <c r="A105" s="126" t="s">
        <v>205</v>
      </c>
      <c r="B105" s="48" t="s">
        <v>31</v>
      </c>
      <c r="C105" s="182" t="s">
        <v>191</v>
      </c>
      <c r="D105" s="48" t="s">
        <v>190</v>
      </c>
      <c r="E105" s="143">
        <v>1</v>
      </c>
      <c r="F105" s="202" t="s">
        <v>668</v>
      </c>
      <c r="G105" s="136">
        <v>0</v>
      </c>
      <c r="H105" s="136">
        <v>1441.31</v>
      </c>
      <c r="I105" s="136">
        <v>5765.22</v>
      </c>
      <c r="J105" s="137">
        <f t="shared" si="1"/>
        <v>7206.5300000000007</v>
      </c>
      <c r="K105" s="138"/>
      <c r="L105" s="138"/>
      <c r="M105" s="138"/>
      <c r="N105" s="138"/>
      <c r="O105" s="138"/>
      <c r="P105" s="138"/>
      <c r="Q105" s="138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s="106" customFormat="1" x14ac:dyDescent="0.2">
      <c r="A106" s="107" t="s">
        <v>205</v>
      </c>
      <c r="B106" s="67" t="s">
        <v>31</v>
      </c>
      <c r="C106" s="101" t="s">
        <v>185</v>
      </c>
      <c r="D106" s="67" t="s">
        <v>190</v>
      </c>
      <c r="E106" s="144">
        <v>1</v>
      </c>
      <c r="F106" s="119" t="s">
        <v>710</v>
      </c>
      <c r="G106" s="140">
        <v>0</v>
      </c>
      <c r="H106" s="136">
        <v>1441.31</v>
      </c>
      <c r="I106" s="136">
        <v>5765.22</v>
      </c>
      <c r="J106" s="137">
        <f t="shared" si="1"/>
        <v>7206.5300000000007</v>
      </c>
      <c r="K106" s="142"/>
      <c r="L106" s="142"/>
      <c r="M106" s="142"/>
      <c r="N106" s="142"/>
      <c r="O106" s="142"/>
      <c r="P106" s="142"/>
      <c r="Q106" s="142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</row>
    <row r="107" spans="1:30" s="106" customFormat="1" x14ac:dyDescent="0.2">
      <c r="A107" s="107" t="s">
        <v>205</v>
      </c>
      <c r="B107" s="67" t="s">
        <v>31</v>
      </c>
      <c r="C107" s="101" t="s">
        <v>187</v>
      </c>
      <c r="D107" s="67" t="s">
        <v>190</v>
      </c>
      <c r="E107" s="144">
        <v>1</v>
      </c>
      <c r="F107" s="192" t="s">
        <v>602</v>
      </c>
      <c r="G107" s="140">
        <v>0</v>
      </c>
      <c r="H107" s="140">
        <v>1441.31</v>
      </c>
      <c r="I107" s="140">
        <v>5765.22</v>
      </c>
      <c r="J107" s="141">
        <f t="shared" si="1"/>
        <v>7206.5300000000007</v>
      </c>
      <c r="K107" s="142"/>
      <c r="L107" s="142"/>
      <c r="M107" s="142"/>
      <c r="N107" s="142"/>
      <c r="O107" s="142"/>
      <c r="P107" s="142"/>
      <c r="Q107" s="142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</row>
    <row r="108" spans="1:30" s="106" customFormat="1" x14ac:dyDescent="0.2">
      <c r="A108" s="126" t="s">
        <v>205</v>
      </c>
      <c r="B108" s="48" t="s">
        <v>31</v>
      </c>
      <c r="C108" s="182" t="s">
        <v>191</v>
      </c>
      <c r="D108" s="48" t="s">
        <v>190</v>
      </c>
      <c r="E108" s="143">
        <v>1</v>
      </c>
      <c r="F108" s="190" t="s">
        <v>610</v>
      </c>
      <c r="G108" s="136">
        <v>0</v>
      </c>
      <c r="H108" s="136">
        <v>1441.31</v>
      </c>
      <c r="I108" s="136">
        <v>5765.22</v>
      </c>
      <c r="J108" s="137">
        <f t="shared" si="1"/>
        <v>7206.5300000000007</v>
      </c>
      <c r="K108" s="138"/>
      <c r="L108" s="138"/>
      <c r="M108" s="138"/>
      <c r="N108" s="138"/>
      <c r="O108" s="138"/>
      <c r="P108" s="138"/>
      <c r="Q108" s="138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s="106" customFormat="1" x14ac:dyDescent="0.2">
      <c r="A109" s="61" t="s">
        <v>205</v>
      </c>
      <c r="B109" s="48" t="s">
        <v>31</v>
      </c>
      <c r="C109" s="58" t="s">
        <v>185</v>
      </c>
      <c r="D109" s="48" t="s">
        <v>190</v>
      </c>
      <c r="E109" s="143">
        <v>1</v>
      </c>
      <c r="F109" s="81" t="s">
        <v>256</v>
      </c>
      <c r="G109" s="136">
        <v>0</v>
      </c>
      <c r="H109" s="136">
        <v>1441.31</v>
      </c>
      <c r="I109" s="136">
        <v>5765.22</v>
      </c>
      <c r="J109" s="137">
        <f t="shared" si="1"/>
        <v>7206.5300000000007</v>
      </c>
      <c r="K109" s="138"/>
      <c r="L109" s="138"/>
      <c r="M109" s="138"/>
      <c r="N109" s="138"/>
      <c r="O109" s="138"/>
      <c r="P109" s="138"/>
      <c r="Q109" s="138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s="106" customFormat="1" x14ac:dyDescent="0.2">
      <c r="A110" s="126" t="s">
        <v>205</v>
      </c>
      <c r="B110" s="48" t="s">
        <v>31</v>
      </c>
      <c r="C110" s="101" t="s">
        <v>185</v>
      </c>
      <c r="D110" s="48" t="s">
        <v>190</v>
      </c>
      <c r="E110" s="143">
        <v>1</v>
      </c>
      <c r="F110" s="82" t="s">
        <v>561</v>
      </c>
      <c r="G110" s="136">
        <v>0</v>
      </c>
      <c r="H110" s="136">
        <v>1441.31</v>
      </c>
      <c r="I110" s="136">
        <v>5765.22</v>
      </c>
      <c r="J110" s="137">
        <f t="shared" si="1"/>
        <v>7206.5300000000007</v>
      </c>
      <c r="K110" s="138"/>
      <c r="L110" s="138"/>
      <c r="M110" s="138"/>
      <c r="N110" s="138"/>
      <c r="O110" s="138"/>
      <c r="P110" s="138"/>
      <c r="Q110" s="138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s="106" customFormat="1" x14ac:dyDescent="0.2">
      <c r="A111" s="61" t="s">
        <v>297</v>
      </c>
      <c r="B111" s="48" t="s">
        <v>31</v>
      </c>
      <c r="C111" s="48" t="s">
        <v>185</v>
      </c>
      <c r="D111" s="48" t="s">
        <v>190</v>
      </c>
      <c r="E111" s="143">
        <v>1</v>
      </c>
      <c r="F111" s="81" t="s">
        <v>286</v>
      </c>
      <c r="G111" s="136">
        <v>0</v>
      </c>
      <c r="H111" s="136">
        <v>1441.31</v>
      </c>
      <c r="I111" s="136">
        <v>5765.22</v>
      </c>
      <c r="J111" s="137">
        <f t="shared" si="1"/>
        <v>7206.5300000000007</v>
      </c>
      <c r="K111" s="138"/>
      <c r="L111" s="138"/>
      <c r="M111" s="138"/>
      <c r="N111" s="138"/>
      <c r="O111" s="138"/>
      <c r="P111" s="138"/>
      <c r="Q111" s="138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s="106" customFormat="1" x14ac:dyDescent="0.2">
      <c r="A112" s="126" t="s">
        <v>205</v>
      </c>
      <c r="B112" s="48" t="s">
        <v>31</v>
      </c>
      <c r="C112" s="182" t="s">
        <v>191</v>
      </c>
      <c r="D112" s="48" t="s">
        <v>190</v>
      </c>
      <c r="E112" s="143">
        <v>1</v>
      </c>
      <c r="F112" s="87" t="s">
        <v>609</v>
      </c>
      <c r="G112" s="136">
        <v>0</v>
      </c>
      <c r="H112" s="136">
        <v>1441.31</v>
      </c>
      <c r="I112" s="136">
        <v>5765.22</v>
      </c>
      <c r="J112" s="137">
        <f t="shared" si="1"/>
        <v>7206.5300000000007</v>
      </c>
      <c r="K112" s="138"/>
      <c r="L112" s="138"/>
      <c r="M112" s="138"/>
      <c r="N112" s="138"/>
      <c r="O112" s="138"/>
      <c r="P112" s="138"/>
      <c r="Q112" s="138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s="106" customFormat="1" x14ac:dyDescent="0.2">
      <c r="A113" s="61" t="s">
        <v>205</v>
      </c>
      <c r="B113" s="48" t="s">
        <v>31</v>
      </c>
      <c r="C113" s="183" t="s">
        <v>191</v>
      </c>
      <c r="D113" s="48" t="s">
        <v>190</v>
      </c>
      <c r="E113" s="143">
        <v>1</v>
      </c>
      <c r="F113" s="191" t="s">
        <v>260</v>
      </c>
      <c r="G113" s="136">
        <v>0</v>
      </c>
      <c r="H113" s="136">
        <v>1441.31</v>
      </c>
      <c r="I113" s="136">
        <v>5765.22</v>
      </c>
      <c r="J113" s="137">
        <f t="shared" si="1"/>
        <v>7206.5300000000007</v>
      </c>
      <c r="K113" s="138"/>
      <c r="L113" s="138"/>
      <c r="M113" s="138"/>
      <c r="N113" s="138"/>
      <c r="O113" s="138"/>
      <c r="P113" s="138"/>
      <c r="Q113" s="138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s="106" customFormat="1" x14ac:dyDescent="0.2">
      <c r="A114" s="126" t="s">
        <v>205</v>
      </c>
      <c r="B114" s="48" t="s">
        <v>31</v>
      </c>
      <c r="C114" s="182" t="s">
        <v>191</v>
      </c>
      <c r="D114" s="48" t="s">
        <v>190</v>
      </c>
      <c r="E114" s="143">
        <v>1</v>
      </c>
      <c r="F114" s="87" t="s">
        <v>316</v>
      </c>
      <c r="G114" s="136">
        <v>0</v>
      </c>
      <c r="H114" s="136">
        <v>1441.31</v>
      </c>
      <c r="I114" s="136">
        <v>5765.22</v>
      </c>
      <c r="J114" s="137">
        <f t="shared" si="1"/>
        <v>7206.5300000000007</v>
      </c>
      <c r="K114" s="138"/>
      <c r="L114" s="138"/>
      <c r="M114" s="138"/>
      <c r="N114" s="138"/>
      <c r="O114" s="138"/>
      <c r="P114" s="138"/>
      <c r="Q114" s="138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s="106" customFormat="1" x14ac:dyDescent="0.2">
      <c r="A115" s="107" t="s">
        <v>205</v>
      </c>
      <c r="B115" s="67" t="s">
        <v>31</v>
      </c>
      <c r="C115" s="101" t="s">
        <v>186</v>
      </c>
      <c r="D115" s="67" t="s">
        <v>190</v>
      </c>
      <c r="E115" s="144">
        <v>1</v>
      </c>
      <c r="F115" s="119" t="s">
        <v>654</v>
      </c>
      <c r="G115" s="140">
        <v>0</v>
      </c>
      <c r="H115" s="136">
        <v>1441.31</v>
      </c>
      <c r="I115" s="136">
        <v>5765.22</v>
      </c>
      <c r="J115" s="141">
        <f t="shared" si="1"/>
        <v>7206.5300000000007</v>
      </c>
      <c r="K115" s="142"/>
      <c r="L115" s="142"/>
      <c r="M115" s="142"/>
      <c r="N115" s="142"/>
      <c r="O115" s="142"/>
      <c r="P115" s="142"/>
      <c r="Q115" s="142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</row>
    <row r="116" spans="1:30" x14ac:dyDescent="0.2">
      <c r="A116" s="126" t="s">
        <v>205</v>
      </c>
      <c r="B116" s="48" t="s">
        <v>31</v>
      </c>
      <c r="C116" s="195" t="s">
        <v>191</v>
      </c>
      <c r="D116" s="48" t="s">
        <v>190</v>
      </c>
      <c r="E116" s="143">
        <v>1</v>
      </c>
      <c r="F116" s="63" t="s">
        <v>725</v>
      </c>
      <c r="G116" s="136">
        <v>0</v>
      </c>
      <c r="H116" s="136">
        <v>1441.31</v>
      </c>
      <c r="I116" s="136">
        <v>5765.22</v>
      </c>
      <c r="J116" s="141">
        <f t="shared" si="1"/>
        <v>7206.5300000000007</v>
      </c>
      <c r="K116" s="138"/>
      <c r="L116" s="138"/>
      <c r="M116" s="138"/>
      <c r="N116" s="138"/>
      <c r="O116" s="138"/>
      <c r="P116" s="138"/>
      <c r="Q116" s="138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s="106" customFormat="1" x14ac:dyDescent="0.2">
      <c r="A117" s="88" t="s">
        <v>250</v>
      </c>
      <c r="B117" s="67" t="s">
        <v>31</v>
      </c>
      <c r="C117" s="58" t="s">
        <v>212</v>
      </c>
      <c r="D117" s="48" t="s">
        <v>189</v>
      </c>
      <c r="E117" s="143">
        <v>1</v>
      </c>
      <c r="F117" s="81" t="s">
        <v>246</v>
      </c>
      <c r="G117" s="136">
        <v>0</v>
      </c>
      <c r="H117" s="136">
        <v>0</v>
      </c>
      <c r="I117" s="136">
        <v>5765.22</v>
      </c>
      <c r="J117" s="137">
        <f t="shared" si="1"/>
        <v>5765.22</v>
      </c>
      <c r="K117" s="138"/>
      <c r="L117" s="138"/>
      <c r="M117" s="138"/>
      <c r="N117" s="138"/>
      <c r="O117" s="138"/>
      <c r="P117" s="138"/>
      <c r="Q117" s="138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s="106" customFormat="1" x14ac:dyDescent="0.2">
      <c r="A118" s="126" t="s">
        <v>205</v>
      </c>
      <c r="B118" s="48" t="s">
        <v>31</v>
      </c>
      <c r="C118" s="182" t="s">
        <v>191</v>
      </c>
      <c r="D118" s="48" t="s">
        <v>190</v>
      </c>
      <c r="E118" s="143">
        <v>1</v>
      </c>
      <c r="F118" s="190" t="s">
        <v>608</v>
      </c>
      <c r="G118" s="136">
        <v>0</v>
      </c>
      <c r="H118" s="136">
        <v>1441.31</v>
      </c>
      <c r="I118" s="136">
        <v>5765.22</v>
      </c>
      <c r="J118" s="137">
        <f t="shared" si="1"/>
        <v>7206.5300000000007</v>
      </c>
      <c r="K118" s="138"/>
      <c r="L118" s="138"/>
      <c r="M118" s="138"/>
      <c r="N118" s="138"/>
      <c r="O118" s="138"/>
      <c r="P118" s="138"/>
      <c r="Q118" s="138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x14ac:dyDescent="0.2">
      <c r="A119" s="126" t="s">
        <v>205</v>
      </c>
      <c r="B119" s="48" t="s">
        <v>31</v>
      </c>
      <c r="C119" s="83" t="s">
        <v>186</v>
      </c>
      <c r="D119" s="48" t="s">
        <v>190</v>
      </c>
      <c r="E119" s="143">
        <v>1</v>
      </c>
      <c r="F119" s="82" t="s">
        <v>565</v>
      </c>
      <c r="G119" s="136">
        <v>0</v>
      </c>
      <c r="H119" s="136">
        <v>1441.31</v>
      </c>
      <c r="I119" s="136">
        <v>5765.22</v>
      </c>
      <c r="J119" s="137">
        <f t="shared" si="1"/>
        <v>7206.5300000000007</v>
      </c>
      <c r="K119" s="138"/>
      <c r="L119" s="138"/>
      <c r="M119" s="138"/>
      <c r="N119" s="138"/>
      <c r="O119" s="138"/>
      <c r="P119" s="138"/>
      <c r="Q119" s="138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x14ac:dyDescent="0.2">
      <c r="A120" s="107" t="s">
        <v>205</v>
      </c>
      <c r="B120" s="67" t="s">
        <v>31</v>
      </c>
      <c r="C120" s="179" t="s">
        <v>187</v>
      </c>
      <c r="D120" s="48" t="s">
        <v>190</v>
      </c>
      <c r="E120" s="143">
        <v>1</v>
      </c>
      <c r="F120" s="187" t="s">
        <v>321</v>
      </c>
      <c r="G120" s="140">
        <v>0</v>
      </c>
      <c r="H120" s="140">
        <v>1441.31</v>
      </c>
      <c r="I120" s="140">
        <v>5765.22</v>
      </c>
      <c r="J120" s="141">
        <f t="shared" si="1"/>
        <v>7206.5300000000007</v>
      </c>
      <c r="K120" s="142"/>
      <c r="L120" s="142"/>
      <c r="M120" s="142"/>
      <c r="N120" s="142"/>
      <c r="O120" s="142"/>
      <c r="P120" s="142"/>
      <c r="Q120" s="142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</row>
    <row r="121" spans="1:30" s="106" customFormat="1" x14ac:dyDescent="0.2">
      <c r="A121" s="61" t="s">
        <v>259</v>
      </c>
      <c r="B121" s="48" t="s">
        <v>31</v>
      </c>
      <c r="C121" s="48" t="s">
        <v>253</v>
      </c>
      <c r="D121" s="48" t="s">
        <v>189</v>
      </c>
      <c r="E121" s="143">
        <v>1</v>
      </c>
      <c r="F121" s="81" t="s">
        <v>248</v>
      </c>
      <c r="G121" s="136">
        <v>0</v>
      </c>
      <c r="H121" s="136">
        <v>0</v>
      </c>
      <c r="I121" s="136">
        <v>5765.22</v>
      </c>
      <c r="J121" s="137">
        <f t="shared" si="1"/>
        <v>5765.22</v>
      </c>
      <c r="K121" s="138"/>
      <c r="L121" s="138"/>
      <c r="M121" s="138"/>
      <c r="N121" s="138"/>
      <c r="O121" s="138"/>
      <c r="P121" s="138"/>
      <c r="Q121" s="138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s="106" customFormat="1" x14ac:dyDescent="0.2">
      <c r="A122" s="107" t="s">
        <v>205</v>
      </c>
      <c r="B122" s="67" t="s">
        <v>31</v>
      </c>
      <c r="C122" s="101" t="s">
        <v>187</v>
      </c>
      <c r="D122" s="67" t="s">
        <v>190</v>
      </c>
      <c r="E122" s="144">
        <v>1</v>
      </c>
      <c r="F122" s="119" t="s">
        <v>603</v>
      </c>
      <c r="G122" s="140">
        <v>0</v>
      </c>
      <c r="H122" s="140">
        <v>1441.31</v>
      </c>
      <c r="I122" s="140">
        <v>5765.22</v>
      </c>
      <c r="J122" s="141">
        <f t="shared" si="1"/>
        <v>7206.5300000000007</v>
      </c>
      <c r="K122" s="142"/>
      <c r="L122" s="142"/>
      <c r="M122" s="142"/>
      <c r="N122" s="142"/>
      <c r="O122" s="142"/>
      <c r="P122" s="142"/>
      <c r="Q122" s="142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</row>
    <row r="123" spans="1:30" s="106" customFormat="1" x14ac:dyDescent="0.2">
      <c r="A123" s="126" t="s">
        <v>205</v>
      </c>
      <c r="B123" s="48" t="s">
        <v>31</v>
      </c>
      <c r="C123" s="182" t="s">
        <v>191</v>
      </c>
      <c r="D123" s="48" t="s">
        <v>190</v>
      </c>
      <c r="E123" s="143">
        <v>1</v>
      </c>
      <c r="F123" s="190" t="s">
        <v>338</v>
      </c>
      <c r="G123" s="136">
        <v>0</v>
      </c>
      <c r="H123" s="136">
        <v>1441.31</v>
      </c>
      <c r="I123" s="136">
        <v>5765.22</v>
      </c>
      <c r="J123" s="137">
        <f t="shared" si="1"/>
        <v>7206.5300000000007</v>
      </c>
      <c r="K123" s="138"/>
      <c r="L123" s="138"/>
      <c r="M123" s="138"/>
      <c r="N123" s="138"/>
      <c r="O123" s="138"/>
      <c r="P123" s="138"/>
      <c r="Q123" s="138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s="106" customFormat="1" x14ac:dyDescent="0.2">
      <c r="A124" s="126" t="s">
        <v>205</v>
      </c>
      <c r="B124" s="48" t="s">
        <v>31</v>
      </c>
      <c r="C124" s="101" t="s">
        <v>185</v>
      </c>
      <c r="D124" s="48" t="s">
        <v>190</v>
      </c>
      <c r="E124" s="143">
        <v>1</v>
      </c>
      <c r="F124" s="82" t="s">
        <v>563</v>
      </c>
      <c r="G124" s="136">
        <v>0</v>
      </c>
      <c r="H124" s="136">
        <v>1441.31</v>
      </c>
      <c r="I124" s="136">
        <v>5765.22</v>
      </c>
      <c r="J124" s="137">
        <f t="shared" si="1"/>
        <v>7206.5300000000007</v>
      </c>
      <c r="K124" s="138"/>
      <c r="L124" s="138"/>
      <c r="M124" s="138"/>
      <c r="N124" s="138"/>
      <c r="O124" s="138"/>
      <c r="P124" s="138"/>
      <c r="Q124" s="138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s="106" customFormat="1" x14ac:dyDescent="0.2">
      <c r="A125" s="107" t="s">
        <v>205</v>
      </c>
      <c r="B125" s="67" t="s">
        <v>31</v>
      </c>
      <c r="C125" s="101" t="s">
        <v>212</v>
      </c>
      <c r="D125" s="67" t="s">
        <v>190</v>
      </c>
      <c r="E125" s="144">
        <v>1</v>
      </c>
      <c r="F125" s="119" t="s">
        <v>574</v>
      </c>
      <c r="G125" s="140">
        <v>0</v>
      </c>
      <c r="H125" s="140">
        <v>1441.31</v>
      </c>
      <c r="I125" s="140">
        <v>5765.22</v>
      </c>
      <c r="J125" s="141">
        <f t="shared" si="1"/>
        <v>7206.5300000000007</v>
      </c>
      <c r="K125" s="142"/>
      <c r="L125" s="142"/>
      <c r="M125" s="142"/>
      <c r="N125" s="142"/>
      <c r="O125" s="142"/>
      <c r="P125" s="142"/>
      <c r="Q125" s="142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</row>
    <row r="126" spans="1:30" s="106" customFormat="1" x14ac:dyDescent="0.2">
      <c r="A126" s="107" t="s">
        <v>205</v>
      </c>
      <c r="B126" s="67" t="s">
        <v>31</v>
      </c>
      <c r="C126" s="101" t="s">
        <v>186</v>
      </c>
      <c r="D126" s="67" t="s">
        <v>190</v>
      </c>
      <c r="E126" s="144">
        <v>1</v>
      </c>
      <c r="F126" s="119" t="s">
        <v>546</v>
      </c>
      <c r="G126" s="140">
        <v>0</v>
      </c>
      <c r="H126" s="140">
        <v>1441.31</v>
      </c>
      <c r="I126" s="140">
        <v>5765.22</v>
      </c>
      <c r="J126" s="141">
        <f t="shared" si="1"/>
        <v>7206.5300000000007</v>
      </c>
      <c r="K126" s="142"/>
      <c r="L126" s="142"/>
      <c r="M126" s="142"/>
      <c r="N126" s="142"/>
      <c r="O126" s="142"/>
      <c r="P126" s="142"/>
      <c r="Q126" s="142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</row>
    <row r="127" spans="1:30" x14ac:dyDescent="0.2">
      <c r="A127" s="61" t="s">
        <v>205</v>
      </c>
      <c r="B127" s="48" t="s">
        <v>31</v>
      </c>
      <c r="C127" s="48" t="s">
        <v>185</v>
      </c>
      <c r="D127" s="48" t="s">
        <v>190</v>
      </c>
      <c r="E127" s="143">
        <v>1</v>
      </c>
      <c r="F127" s="202" t="s">
        <v>711</v>
      </c>
      <c r="G127" s="136">
        <v>0</v>
      </c>
      <c r="H127" s="140">
        <v>1441.31</v>
      </c>
      <c r="I127" s="140">
        <v>5765.22</v>
      </c>
      <c r="J127" s="137">
        <f t="shared" si="1"/>
        <v>7206.5300000000007</v>
      </c>
      <c r="K127" s="138"/>
      <c r="L127" s="138"/>
      <c r="M127" s="138"/>
      <c r="N127" s="138"/>
      <c r="O127" s="138"/>
      <c r="P127" s="138"/>
      <c r="Q127" s="138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107" t="s">
        <v>205</v>
      </c>
      <c r="B128" s="67" t="s">
        <v>31</v>
      </c>
      <c r="C128" s="101" t="s">
        <v>187</v>
      </c>
      <c r="D128" s="67" t="s">
        <v>190</v>
      </c>
      <c r="E128" s="144">
        <v>1</v>
      </c>
      <c r="F128" s="119" t="s">
        <v>655</v>
      </c>
      <c r="G128" s="140">
        <v>0</v>
      </c>
      <c r="H128" s="136">
        <v>1441.31</v>
      </c>
      <c r="I128" s="136">
        <v>5765.22</v>
      </c>
      <c r="J128" s="141">
        <f t="shared" si="1"/>
        <v>7206.5300000000007</v>
      </c>
      <c r="K128" s="142"/>
      <c r="L128" s="142"/>
      <c r="M128" s="142"/>
      <c r="N128" s="142"/>
      <c r="O128" s="142"/>
      <c r="P128" s="142"/>
      <c r="Q128" s="142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</row>
    <row r="129" spans="1:30" x14ac:dyDescent="0.2">
      <c r="A129" s="61" t="s">
        <v>205</v>
      </c>
      <c r="B129" s="48" t="s">
        <v>31</v>
      </c>
      <c r="C129" s="179" t="s">
        <v>186</v>
      </c>
      <c r="D129" s="48" t="s">
        <v>190</v>
      </c>
      <c r="E129" s="143">
        <v>1</v>
      </c>
      <c r="F129" s="187" t="s">
        <v>312</v>
      </c>
      <c r="G129" s="136">
        <v>0</v>
      </c>
      <c r="H129" s="136">
        <v>1441.31</v>
      </c>
      <c r="I129" s="136">
        <v>5765.22</v>
      </c>
      <c r="J129" s="137">
        <f t="shared" si="1"/>
        <v>7206.5300000000007</v>
      </c>
      <c r="K129" s="138"/>
      <c r="L129" s="138"/>
      <c r="M129" s="138"/>
      <c r="N129" s="138"/>
      <c r="O129" s="138"/>
      <c r="P129" s="138"/>
      <c r="Q129" s="138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126" t="s">
        <v>205</v>
      </c>
      <c r="B130" s="48" t="s">
        <v>31</v>
      </c>
      <c r="C130" s="179" t="s">
        <v>187</v>
      </c>
      <c r="D130" s="48" t="s">
        <v>190</v>
      </c>
      <c r="E130" s="143">
        <v>1</v>
      </c>
      <c r="F130" s="212" t="s">
        <v>317</v>
      </c>
      <c r="G130" s="136">
        <v>0</v>
      </c>
      <c r="H130" s="136">
        <v>1441.31</v>
      </c>
      <c r="I130" s="136">
        <v>5765.22</v>
      </c>
      <c r="J130" s="137">
        <f t="shared" si="1"/>
        <v>7206.5300000000007</v>
      </c>
      <c r="K130" s="138"/>
      <c r="L130" s="138"/>
      <c r="M130" s="138"/>
      <c r="N130" s="138"/>
      <c r="O130" s="138"/>
      <c r="P130" s="138"/>
      <c r="Q130" s="138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x14ac:dyDescent="0.2">
      <c r="A131" s="61" t="s">
        <v>205</v>
      </c>
      <c r="B131" s="48" t="s">
        <v>31</v>
      </c>
      <c r="C131" s="179" t="s">
        <v>186</v>
      </c>
      <c r="D131" s="48" t="s">
        <v>190</v>
      </c>
      <c r="E131" s="143">
        <v>1</v>
      </c>
      <c r="F131" s="187" t="s">
        <v>311</v>
      </c>
      <c r="G131" s="136">
        <v>0</v>
      </c>
      <c r="H131" s="136">
        <v>1441.31</v>
      </c>
      <c r="I131" s="136">
        <v>5765.22</v>
      </c>
      <c r="J131" s="137">
        <f t="shared" si="1"/>
        <v>7206.5300000000007</v>
      </c>
      <c r="K131" s="138"/>
      <c r="L131" s="138"/>
      <c r="M131" s="138"/>
      <c r="N131" s="138"/>
      <c r="O131" s="138"/>
      <c r="P131" s="138"/>
      <c r="Q131" s="138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x14ac:dyDescent="0.2">
      <c r="A132" s="61" t="s">
        <v>205</v>
      </c>
      <c r="B132" s="48" t="s">
        <v>31</v>
      </c>
      <c r="C132" s="185" t="s">
        <v>191</v>
      </c>
      <c r="D132" s="48" t="s">
        <v>190</v>
      </c>
      <c r="E132" s="143">
        <v>1</v>
      </c>
      <c r="F132" s="193" t="s">
        <v>607</v>
      </c>
      <c r="G132" s="136">
        <v>0</v>
      </c>
      <c r="H132" s="136">
        <v>1441.31</v>
      </c>
      <c r="I132" s="136">
        <v>5765.22</v>
      </c>
      <c r="J132" s="137">
        <f t="shared" si="1"/>
        <v>7206.5300000000007</v>
      </c>
      <c r="K132" s="138"/>
      <c r="L132" s="138"/>
      <c r="M132" s="138"/>
      <c r="N132" s="138"/>
      <c r="O132" s="138"/>
      <c r="P132" s="138"/>
      <c r="Q132" s="138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s="80" customFormat="1" x14ac:dyDescent="0.2">
      <c r="A133" s="61" t="s">
        <v>290</v>
      </c>
      <c r="B133" s="48" t="s">
        <v>31</v>
      </c>
      <c r="C133" s="48" t="s">
        <v>291</v>
      </c>
      <c r="D133" s="48" t="s">
        <v>190</v>
      </c>
      <c r="E133" s="143">
        <v>1</v>
      </c>
      <c r="F133" s="81" t="s">
        <v>281</v>
      </c>
      <c r="G133" s="136">
        <v>0</v>
      </c>
      <c r="H133" s="136">
        <v>1441.31</v>
      </c>
      <c r="I133" s="136">
        <v>5765.22</v>
      </c>
      <c r="J133" s="137">
        <f t="shared" si="1"/>
        <v>7206.5300000000007</v>
      </c>
      <c r="K133" s="138"/>
      <c r="L133" s="138"/>
      <c r="M133" s="138"/>
      <c r="N133" s="138"/>
      <c r="O133" s="138"/>
      <c r="P133" s="138"/>
      <c r="Q133" s="13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107" t="s">
        <v>205</v>
      </c>
      <c r="B134" s="67" t="s">
        <v>31</v>
      </c>
      <c r="C134" s="48" t="s">
        <v>185</v>
      </c>
      <c r="D134" s="48" t="s">
        <v>190</v>
      </c>
      <c r="E134" s="143">
        <v>1</v>
      </c>
      <c r="F134" s="187" t="s">
        <v>340</v>
      </c>
      <c r="G134" s="140">
        <v>0</v>
      </c>
      <c r="H134" s="140">
        <v>1441.31</v>
      </c>
      <c r="I134" s="140">
        <v>5765.22</v>
      </c>
      <c r="J134" s="141">
        <f t="shared" si="1"/>
        <v>7206.5300000000007</v>
      </c>
      <c r="K134" s="142"/>
      <c r="L134" s="142"/>
      <c r="M134" s="142"/>
      <c r="N134" s="142"/>
      <c r="O134" s="142"/>
      <c r="P134" s="142"/>
      <c r="Q134" s="142"/>
      <c r="R134" s="105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5"/>
      <c r="AD134" s="105"/>
    </row>
    <row r="135" spans="1:30" x14ac:dyDescent="0.2">
      <c r="A135" s="61" t="s">
        <v>205</v>
      </c>
      <c r="B135" s="48" t="s">
        <v>31</v>
      </c>
      <c r="C135" s="83" t="s">
        <v>191</v>
      </c>
      <c r="D135" s="48" t="s">
        <v>190</v>
      </c>
      <c r="E135" s="143">
        <v>1</v>
      </c>
      <c r="F135" s="212" t="s">
        <v>704</v>
      </c>
      <c r="G135" s="136">
        <v>0</v>
      </c>
      <c r="H135" s="140">
        <v>1441.31</v>
      </c>
      <c r="I135" s="140">
        <v>5765.22</v>
      </c>
      <c r="J135" s="141">
        <f t="shared" si="1"/>
        <v>7206.5300000000007</v>
      </c>
      <c r="K135" s="138"/>
      <c r="L135" s="138"/>
      <c r="M135" s="138"/>
      <c r="N135" s="138"/>
      <c r="O135" s="138"/>
      <c r="P135" s="138"/>
      <c r="Q135" s="13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61" t="s">
        <v>278</v>
      </c>
      <c r="B136" s="48" t="s">
        <v>31</v>
      </c>
      <c r="C136" s="48" t="s">
        <v>235</v>
      </c>
      <c r="D136" s="48" t="s">
        <v>190</v>
      </c>
      <c r="E136" s="143">
        <v>1</v>
      </c>
      <c r="F136" s="81" t="s">
        <v>274</v>
      </c>
      <c r="G136" s="136">
        <v>0</v>
      </c>
      <c r="H136" s="136">
        <v>1441.31</v>
      </c>
      <c r="I136" s="136">
        <v>5765.22</v>
      </c>
      <c r="J136" s="137">
        <f t="shared" ref="J136:J199" si="2">SUM(G136:I136)</f>
        <v>7206.5300000000007</v>
      </c>
      <c r="K136" s="138"/>
      <c r="L136" s="138"/>
      <c r="M136" s="138"/>
      <c r="N136" s="138"/>
      <c r="O136" s="138"/>
      <c r="P136" s="138"/>
      <c r="Q136" s="13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61" t="s">
        <v>205</v>
      </c>
      <c r="B137" s="48" t="s">
        <v>31</v>
      </c>
      <c r="C137" s="179" t="s">
        <v>186</v>
      </c>
      <c r="D137" s="48" t="s">
        <v>190</v>
      </c>
      <c r="E137" s="143">
        <v>1</v>
      </c>
      <c r="F137" s="187" t="s">
        <v>309</v>
      </c>
      <c r="G137" s="136">
        <v>0</v>
      </c>
      <c r="H137" s="136">
        <v>1441.31</v>
      </c>
      <c r="I137" s="136">
        <v>5765.22</v>
      </c>
      <c r="J137" s="137">
        <f t="shared" si="2"/>
        <v>7206.5300000000007</v>
      </c>
      <c r="K137" s="138"/>
      <c r="L137" s="138"/>
      <c r="M137" s="138"/>
      <c r="N137" s="138"/>
      <c r="O137" s="138"/>
      <c r="P137" s="138"/>
      <c r="Q137" s="13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61" t="s">
        <v>294</v>
      </c>
      <c r="B138" s="48" t="s">
        <v>31</v>
      </c>
      <c r="C138" s="48" t="s">
        <v>188</v>
      </c>
      <c r="D138" s="48" t="s">
        <v>190</v>
      </c>
      <c r="E138" s="143">
        <v>1</v>
      </c>
      <c r="F138" s="81" t="s">
        <v>284</v>
      </c>
      <c r="G138" s="136">
        <v>0</v>
      </c>
      <c r="H138" s="136">
        <v>1441.31</v>
      </c>
      <c r="I138" s="136">
        <v>5765.22</v>
      </c>
      <c r="J138" s="137">
        <f t="shared" si="2"/>
        <v>7206.5300000000007</v>
      </c>
      <c r="K138" s="138"/>
      <c r="L138" s="138"/>
      <c r="M138" s="138"/>
      <c r="N138" s="138"/>
      <c r="O138" s="138"/>
      <c r="P138" s="138"/>
      <c r="Q138" s="13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61" t="s">
        <v>280</v>
      </c>
      <c r="B139" s="48" t="s">
        <v>31</v>
      </c>
      <c r="C139" s="48" t="s">
        <v>213</v>
      </c>
      <c r="D139" s="48" t="s">
        <v>190</v>
      </c>
      <c r="E139" s="143">
        <v>1</v>
      </c>
      <c r="F139" s="81" t="s">
        <v>276</v>
      </c>
      <c r="G139" s="136">
        <v>0</v>
      </c>
      <c r="H139" s="136">
        <v>1441.31</v>
      </c>
      <c r="I139" s="136">
        <v>5765.22</v>
      </c>
      <c r="J139" s="137">
        <f t="shared" si="2"/>
        <v>7206.5300000000007</v>
      </c>
      <c r="K139" s="138"/>
      <c r="L139" s="138"/>
      <c r="M139" s="138"/>
      <c r="N139" s="138"/>
      <c r="O139" s="138"/>
      <c r="P139" s="138"/>
      <c r="Q139" s="13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61" t="s">
        <v>205</v>
      </c>
      <c r="B140" s="48" t="s">
        <v>31</v>
      </c>
      <c r="C140" s="48" t="s">
        <v>185</v>
      </c>
      <c r="D140" s="48" t="s">
        <v>190</v>
      </c>
      <c r="E140" s="143">
        <v>1</v>
      </c>
      <c r="F140" s="81" t="s">
        <v>301</v>
      </c>
      <c r="G140" s="136">
        <v>0</v>
      </c>
      <c r="H140" s="136">
        <v>1441.31</v>
      </c>
      <c r="I140" s="136">
        <v>5765.22</v>
      </c>
      <c r="J140" s="137">
        <f t="shared" si="2"/>
        <v>7206.5300000000007</v>
      </c>
      <c r="K140" s="138"/>
      <c r="L140" s="138"/>
      <c r="M140" s="138"/>
      <c r="N140" s="138"/>
      <c r="O140" s="138"/>
      <c r="P140" s="138"/>
      <c r="Q140" s="13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107" t="s">
        <v>205</v>
      </c>
      <c r="B141" s="67" t="s">
        <v>31</v>
      </c>
      <c r="C141" s="101" t="s">
        <v>212</v>
      </c>
      <c r="D141" s="67" t="s">
        <v>190</v>
      </c>
      <c r="E141" s="144">
        <v>1</v>
      </c>
      <c r="F141" s="119" t="s">
        <v>538</v>
      </c>
      <c r="G141" s="140">
        <v>0</v>
      </c>
      <c r="H141" s="140">
        <v>1441.31</v>
      </c>
      <c r="I141" s="140">
        <v>5765.22</v>
      </c>
      <c r="J141" s="141">
        <f t="shared" si="2"/>
        <v>7206.5300000000007</v>
      </c>
      <c r="K141" s="142"/>
      <c r="L141" s="142"/>
      <c r="M141" s="142"/>
      <c r="N141" s="142"/>
      <c r="O141" s="142"/>
      <c r="P141" s="142"/>
      <c r="Q141" s="142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</row>
    <row r="142" spans="1:30" x14ac:dyDescent="0.2">
      <c r="A142" s="107" t="s">
        <v>205</v>
      </c>
      <c r="B142" s="67" t="s">
        <v>31</v>
      </c>
      <c r="C142" s="101" t="s">
        <v>186</v>
      </c>
      <c r="D142" s="67" t="s">
        <v>190</v>
      </c>
      <c r="E142" s="144">
        <v>1</v>
      </c>
      <c r="F142" s="187" t="s">
        <v>330</v>
      </c>
      <c r="G142" s="140">
        <v>0</v>
      </c>
      <c r="H142" s="140">
        <v>1441.31</v>
      </c>
      <c r="I142" s="140">
        <v>5765.22</v>
      </c>
      <c r="J142" s="141">
        <f t="shared" si="2"/>
        <v>7206.5300000000007</v>
      </c>
      <c r="K142" s="142"/>
      <c r="L142" s="142"/>
      <c r="M142" s="142"/>
      <c r="N142" s="142"/>
      <c r="O142" s="142"/>
      <c r="P142" s="142"/>
      <c r="Q142" s="142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105"/>
    </row>
    <row r="143" spans="1:30" x14ac:dyDescent="0.2">
      <c r="A143" s="61" t="s">
        <v>205</v>
      </c>
      <c r="B143" s="48" t="s">
        <v>31</v>
      </c>
      <c r="C143" s="179" t="s">
        <v>185</v>
      </c>
      <c r="D143" s="48" t="s">
        <v>190</v>
      </c>
      <c r="E143" s="143">
        <v>1</v>
      </c>
      <c r="F143" s="187" t="s">
        <v>318</v>
      </c>
      <c r="G143" s="136">
        <v>0</v>
      </c>
      <c r="H143" s="136">
        <v>1441.31</v>
      </c>
      <c r="I143" s="136">
        <v>5765.22</v>
      </c>
      <c r="J143" s="137">
        <f t="shared" si="2"/>
        <v>7206.5300000000007</v>
      </c>
      <c r="K143" s="138"/>
      <c r="L143" s="138"/>
      <c r="M143" s="138"/>
      <c r="N143" s="138"/>
      <c r="O143" s="138"/>
      <c r="P143" s="138"/>
      <c r="Q143" s="13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107" t="s">
        <v>205</v>
      </c>
      <c r="B144" s="67" t="s">
        <v>31</v>
      </c>
      <c r="C144" s="48" t="s">
        <v>213</v>
      </c>
      <c r="D144" s="48" t="s">
        <v>190</v>
      </c>
      <c r="E144" s="143">
        <v>1</v>
      </c>
      <c r="F144" s="187" t="s">
        <v>339</v>
      </c>
      <c r="G144" s="140">
        <v>0</v>
      </c>
      <c r="H144" s="140">
        <v>1441.31</v>
      </c>
      <c r="I144" s="140">
        <v>5765.22</v>
      </c>
      <c r="J144" s="141">
        <f t="shared" si="2"/>
        <v>7206.5300000000007</v>
      </c>
      <c r="K144" s="142"/>
      <c r="L144" s="142"/>
      <c r="M144" s="142"/>
      <c r="N144" s="142"/>
      <c r="O144" s="142"/>
      <c r="P144" s="142"/>
      <c r="Q144" s="142"/>
      <c r="R144" s="105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5"/>
      <c r="AD144" s="105"/>
    </row>
    <row r="145" spans="1:30" x14ac:dyDescent="0.2">
      <c r="A145" s="61" t="s">
        <v>205</v>
      </c>
      <c r="B145" s="48" t="s">
        <v>31</v>
      </c>
      <c r="C145" s="179" t="s">
        <v>186</v>
      </c>
      <c r="D145" s="48" t="s">
        <v>190</v>
      </c>
      <c r="E145" s="143">
        <v>1</v>
      </c>
      <c r="F145" s="187" t="s">
        <v>303</v>
      </c>
      <c r="G145" s="136">
        <v>0</v>
      </c>
      <c r="H145" s="136">
        <v>1441.31</v>
      </c>
      <c r="I145" s="136">
        <v>5765.22</v>
      </c>
      <c r="J145" s="137">
        <f t="shared" si="2"/>
        <v>7206.5300000000007</v>
      </c>
      <c r="K145" s="138"/>
      <c r="L145" s="138"/>
      <c r="M145" s="138"/>
      <c r="N145" s="138"/>
      <c r="O145" s="138"/>
      <c r="P145" s="138"/>
      <c r="Q145" s="13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61" t="s">
        <v>279</v>
      </c>
      <c r="B146" s="48" t="s">
        <v>31</v>
      </c>
      <c r="C146" s="48" t="s">
        <v>235</v>
      </c>
      <c r="D146" s="48" t="s">
        <v>190</v>
      </c>
      <c r="E146" s="143">
        <v>1</v>
      </c>
      <c r="F146" s="81" t="s">
        <v>275</v>
      </c>
      <c r="G146" s="136">
        <v>0</v>
      </c>
      <c r="H146" s="136">
        <v>1441.31</v>
      </c>
      <c r="I146" s="136">
        <v>5765.22</v>
      </c>
      <c r="J146" s="137">
        <f t="shared" si="2"/>
        <v>7206.5300000000007</v>
      </c>
      <c r="K146" s="138"/>
      <c r="L146" s="138"/>
      <c r="M146" s="138"/>
      <c r="N146" s="138"/>
      <c r="O146" s="138"/>
      <c r="P146" s="138"/>
      <c r="Q146" s="13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107" t="s">
        <v>205</v>
      </c>
      <c r="B147" s="67" t="s">
        <v>31</v>
      </c>
      <c r="C147" s="101" t="s">
        <v>191</v>
      </c>
      <c r="D147" s="67" t="s">
        <v>190</v>
      </c>
      <c r="E147" s="144">
        <v>1</v>
      </c>
      <c r="F147" s="202" t="s">
        <v>558</v>
      </c>
      <c r="G147" s="140">
        <v>0</v>
      </c>
      <c r="H147" s="136">
        <v>1441.31</v>
      </c>
      <c r="I147" s="136">
        <v>5765.22</v>
      </c>
      <c r="J147" s="137">
        <f t="shared" si="2"/>
        <v>7206.5300000000007</v>
      </c>
      <c r="K147" s="142"/>
      <c r="L147" s="142"/>
      <c r="M147" s="142"/>
      <c r="N147" s="142"/>
      <c r="O147" s="142"/>
      <c r="P147" s="142"/>
      <c r="Q147" s="142"/>
      <c r="R147" s="105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5"/>
      <c r="AD147" s="105"/>
    </row>
    <row r="148" spans="1:30" x14ac:dyDescent="0.2">
      <c r="A148" s="107" t="s">
        <v>205</v>
      </c>
      <c r="B148" s="67" t="s">
        <v>31</v>
      </c>
      <c r="C148" s="101" t="s">
        <v>186</v>
      </c>
      <c r="D148" s="67" t="s">
        <v>190</v>
      </c>
      <c r="E148" s="144">
        <v>1</v>
      </c>
      <c r="F148" s="119" t="s">
        <v>643</v>
      </c>
      <c r="G148" s="140">
        <v>0</v>
      </c>
      <c r="H148" s="136">
        <v>1441.31</v>
      </c>
      <c r="I148" s="136">
        <v>5765.22</v>
      </c>
      <c r="J148" s="137">
        <f t="shared" si="2"/>
        <v>7206.5300000000007</v>
      </c>
      <c r="K148" s="142"/>
      <c r="L148" s="142"/>
      <c r="M148" s="142"/>
      <c r="N148" s="142"/>
      <c r="O148" s="142"/>
      <c r="P148" s="142"/>
      <c r="Q148" s="142"/>
      <c r="R148" s="105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5"/>
      <c r="AD148" s="105"/>
    </row>
    <row r="149" spans="1:30" x14ac:dyDescent="0.2">
      <c r="A149" s="126" t="s">
        <v>205</v>
      </c>
      <c r="B149" s="48" t="s">
        <v>31</v>
      </c>
      <c r="C149" s="182" t="s">
        <v>187</v>
      </c>
      <c r="D149" s="48" t="s">
        <v>190</v>
      </c>
      <c r="E149" s="143">
        <v>1</v>
      </c>
      <c r="F149" s="204" t="s">
        <v>734</v>
      </c>
      <c r="G149" s="136">
        <v>0</v>
      </c>
      <c r="H149" s="136">
        <v>1441.31</v>
      </c>
      <c r="I149" s="136">
        <v>5765.22</v>
      </c>
      <c r="J149" s="137">
        <f t="shared" si="2"/>
        <v>7206.5300000000007</v>
      </c>
      <c r="K149" s="138"/>
      <c r="L149" s="138"/>
      <c r="M149" s="138"/>
      <c r="N149" s="138"/>
      <c r="O149" s="138"/>
      <c r="P149" s="138"/>
      <c r="Q149" s="13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107" t="s">
        <v>205</v>
      </c>
      <c r="B150" s="67" t="s">
        <v>31</v>
      </c>
      <c r="C150" s="101" t="s">
        <v>186</v>
      </c>
      <c r="D150" s="67" t="s">
        <v>190</v>
      </c>
      <c r="E150" s="144">
        <v>1</v>
      </c>
      <c r="F150" s="119" t="s">
        <v>539</v>
      </c>
      <c r="G150" s="140">
        <v>0</v>
      </c>
      <c r="H150" s="140">
        <v>1441.31</v>
      </c>
      <c r="I150" s="140">
        <v>5765.22</v>
      </c>
      <c r="J150" s="141">
        <f t="shared" si="2"/>
        <v>7206.5300000000007</v>
      </c>
      <c r="K150" s="142"/>
      <c r="L150" s="142"/>
      <c r="M150" s="142"/>
      <c r="N150" s="142"/>
      <c r="O150" s="142"/>
      <c r="P150" s="142"/>
      <c r="Q150" s="142"/>
      <c r="R150" s="105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5"/>
      <c r="AD150" s="105"/>
    </row>
    <row r="151" spans="1:30" x14ac:dyDescent="0.2">
      <c r="A151" s="126" t="s">
        <v>205</v>
      </c>
      <c r="B151" s="48" t="s">
        <v>31</v>
      </c>
      <c r="C151" s="83" t="s">
        <v>186</v>
      </c>
      <c r="D151" s="48" t="s">
        <v>190</v>
      </c>
      <c r="E151" s="143">
        <v>1</v>
      </c>
      <c r="F151" s="82" t="s">
        <v>652</v>
      </c>
      <c r="G151" s="136">
        <v>0</v>
      </c>
      <c r="H151" s="136">
        <v>1441.31</v>
      </c>
      <c r="I151" s="136">
        <v>5765.22</v>
      </c>
      <c r="J151" s="137">
        <f t="shared" si="2"/>
        <v>7206.5300000000007</v>
      </c>
      <c r="K151" s="138"/>
      <c r="L151" s="138"/>
      <c r="M151" s="138"/>
      <c r="N151" s="138"/>
      <c r="O151" s="138"/>
      <c r="P151" s="138"/>
      <c r="Q151" s="13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61" t="s">
        <v>292</v>
      </c>
      <c r="B152" s="48" t="s">
        <v>31</v>
      </c>
      <c r="C152" s="48" t="s">
        <v>293</v>
      </c>
      <c r="D152" s="48" t="s">
        <v>190</v>
      </c>
      <c r="E152" s="143">
        <v>1</v>
      </c>
      <c r="F152" s="81" t="s">
        <v>282</v>
      </c>
      <c r="G152" s="136">
        <v>0</v>
      </c>
      <c r="H152" s="136">
        <v>1441.31</v>
      </c>
      <c r="I152" s="136">
        <v>5765.22</v>
      </c>
      <c r="J152" s="137">
        <f t="shared" si="2"/>
        <v>7206.5300000000007</v>
      </c>
      <c r="K152" s="138"/>
      <c r="L152" s="138"/>
      <c r="M152" s="138"/>
      <c r="N152" s="138"/>
      <c r="O152" s="138"/>
      <c r="P152" s="138"/>
      <c r="Q152" s="13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126" t="s">
        <v>205</v>
      </c>
      <c r="B153" s="48" t="s">
        <v>31</v>
      </c>
      <c r="C153" s="83" t="s">
        <v>191</v>
      </c>
      <c r="D153" s="48" t="s">
        <v>190</v>
      </c>
      <c r="E153" s="143">
        <v>1</v>
      </c>
      <c r="F153" s="202" t="s">
        <v>669</v>
      </c>
      <c r="G153" s="136">
        <v>0</v>
      </c>
      <c r="H153" s="136">
        <v>1441.31</v>
      </c>
      <c r="I153" s="136">
        <v>5765.22</v>
      </c>
      <c r="J153" s="137">
        <f t="shared" si="2"/>
        <v>7206.5300000000007</v>
      </c>
      <c r="K153" s="138"/>
      <c r="L153" s="138"/>
      <c r="M153" s="138"/>
      <c r="N153" s="138"/>
      <c r="O153" s="138"/>
      <c r="P153" s="138"/>
      <c r="Q153" s="13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126" t="s">
        <v>205</v>
      </c>
      <c r="B154" s="48" t="s">
        <v>31</v>
      </c>
      <c r="C154" s="83" t="s">
        <v>186</v>
      </c>
      <c r="D154" s="48" t="s">
        <v>190</v>
      </c>
      <c r="E154" s="143">
        <v>1</v>
      </c>
      <c r="F154" s="82" t="s">
        <v>650</v>
      </c>
      <c r="G154" s="136">
        <v>0</v>
      </c>
      <c r="H154" s="136">
        <v>1441.31</v>
      </c>
      <c r="I154" s="136">
        <v>5765.22</v>
      </c>
      <c r="J154" s="137">
        <f t="shared" si="2"/>
        <v>7206.5300000000007</v>
      </c>
      <c r="K154" s="138"/>
      <c r="L154" s="138"/>
      <c r="M154" s="138"/>
      <c r="N154" s="138"/>
      <c r="O154" s="138"/>
      <c r="P154" s="138"/>
      <c r="Q154" s="13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61" t="s">
        <v>258</v>
      </c>
      <c r="B155" s="48" t="s">
        <v>31</v>
      </c>
      <c r="C155" s="58" t="s">
        <v>215</v>
      </c>
      <c r="D155" s="48" t="s">
        <v>190</v>
      </c>
      <c r="E155" s="143">
        <v>1</v>
      </c>
      <c r="F155" s="81" t="s">
        <v>254</v>
      </c>
      <c r="G155" s="136">
        <v>0</v>
      </c>
      <c r="H155" s="136">
        <v>1441.31</v>
      </c>
      <c r="I155" s="136">
        <v>5765.22</v>
      </c>
      <c r="J155" s="137">
        <f t="shared" si="2"/>
        <v>7206.5300000000007</v>
      </c>
      <c r="K155" s="138"/>
      <c r="L155" s="138"/>
      <c r="M155" s="138"/>
      <c r="N155" s="138"/>
      <c r="O155" s="138"/>
      <c r="P155" s="138"/>
      <c r="Q155" s="13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126" t="s">
        <v>205</v>
      </c>
      <c r="B156" s="48" t="s">
        <v>31</v>
      </c>
      <c r="C156" s="182" t="s">
        <v>191</v>
      </c>
      <c r="D156" s="48" t="s">
        <v>190</v>
      </c>
      <c r="E156" s="143">
        <v>1</v>
      </c>
      <c r="F156" s="190" t="s">
        <v>336</v>
      </c>
      <c r="G156" s="136">
        <v>0</v>
      </c>
      <c r="H156" s="136">
        <v>1441.31</v>
      </c>
      <c r="I156" s="136">
        <v>5765.22</v>
      </c>
      <c r="J156" s="137">
        <f t="shared" si="2"/>
        <v>7206.5300000000007</v>
      </c>
      <c r="K156" s="138"/>
      <c r="L156" s="138"/>
      <c r="M156" s="138"/>
      <c r="N156" s="138"/>
      <c r="O156" s="138"/>
      <c r="P156" s="138"/>
      <c r="Q156" s="13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x14ac:dyDescent="0.2">
      <c r="A157" s="107" t="s">
        <v>205</v>
      </c>
      <c r="B157" s="67" t="s">
        <v>31</v>
      </c>
      <c r="C157" s="101" t="s">
        <v>187</v>
      </c>
      <c r="D157" s="67" t="s">
        <v>190</v>
      </c>
      <c r="E157" s="144">
        <v>1</v>
      </c>
      <c r="F157" s="119" t="s">
        <v>604</v>
      </c>
      <c r="G157" s="140">
        <v>0</v>
      </c>
      <c r="H157" s="140">
        <v>1441.31</v>
      </c>
      <c r="I157" s="140">
        <v>5765.22</v>
      </c>
      <c r="J157" s="141">
        <f t="shared" si="2"/>
        <v>7206.5300000000007</v>
      </c>
      <c r="K157" s="142"/>
      <c r="L157" s="142"/>
      <c r="M157" s="142"/>
      <c r="N157" s="142"/>
      <c r="O157" s="142"/>
      <c r="P157" s="142"/>
      <c r="Q157" s="142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</row>
    <row r="158" spans="1:30" s="106" customFormat="1" x14ac:dyDescent="0.2">
      <c r="A158" s="81" t="s">
        <v>205</v>
      </c>
      <c r="B158" s="48" t="s">
        <v>31</v>
      </c>
      <c r="C158" s="48" t="s">
        <v>186</v>
      </c>
      <c r="D158" s="48" t="s">
        <v>190</v>
      </c>
      <c r="E158" s="143">
        <v>1</v>
      </c>
      <c r="F158" s="81" t="s">
        <v>268</v>
      </c>
      <c r="G158" s="136">
        <v>0</v>
      </c>
      <c r="H158" s="136">
        <v>1441.31</v>
      </c>
      <c r="I158" s="136">
        <v>5765.22</v>
      </c>
      <c r="J158" s="137">
        <f t="shared" si="2"/>
        <v>7206.5300000000007</v>
      </c>
      <c r="K158" s="138"/>
      <c r="L158" s="138"/>
      <c r="M158" s="138"/>
      <c r="N158" s="138"/>
      <c r="O158" s="138"/>
      <c r="P158" s="138"/>
      <c r="Q158" s="138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s="106" customFormat="1" x14ac:dyDescent="0.2">
      <c r="A159" s="107" t="s">
        <v>639</v>
      </c>
      <c r="B159" s="67" t="s">
        <v>31</v>
      </c>
      <c r="C159" s="101" t="s">
        <v>188</v>
      </c>
      <c r="D159" s="67" t="s">
        <v>190</v>
      </c>
      <c r="E159" s="144">
        <v>1</v>
      </c>
      <c r="F159" s="119" t="s">
        <v>638</v>
      </c>
      <c r="G159" s="140">
        <v>0</v>
      </c>
      <c r="H159" s="136">
        <v>1441.31</v>
      </c>
      <c r="I159" s="136">
        <v>5765.22</v>
      </c>
      <c r="J159" s="137">
        <f t="shared" si="2"/>
        <v>7206.5300000000007</v>
      </c>
      <c r="K159" s="142"/>
      <c r="L159" s="142"/>
      <c r="M159" s="142"/>
      <c r="N159" s="142"/>
      <c r="O159" s="142"/>
      <c r="P159" s="142"/>
      <c r="Q159" s="142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</row>
    <row r="160" spans="1:30" s="106" customFormat="1" x14ac:dyDescent="0.2">
      <c r="A160" s="61" t="s">
        <v>205</v>
      </c>
      <c r="B160" s="48" t="s">
        <v>31</v>
      </c>
      <c r="C160" s="179" t="s">
        <v>241</v>
      </c>
      <c r="D160" s="48" t="s">
        <v>190</v>
      </c>
      <c r="E160" s="143">
        <v>1</v>
      </c>
      <c r="F160" s="187" t="s">
        <v>305</v>
      </c>
      <c r="G160" s="136">
        <v>0</v>
      </c>
      <c r="H160" s="136">
        <v>1441.31</v>
      </c>
      <c r="I160" s="136">
        <v>5765.22</v>
      </c>
      <c r="J160" s="137">
        <f t="shared" si="2"/>
        <v>7206.5300000000007</v>
      </c>
      <c r="K160" s="138"/>
      <c r="L160" s="138"/>
      <c r="M160" s="138"/>
      <c r="N160" s="138"/>
      <c r="O160" s="138"/>
      <c r="P160" s="138"/>
      <c r="Q160" s="138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s="106" customFormat="1" x14ac:dyDescent="0.2">
      <c r="A161" s="107" t="s">
        <v>205</v>
      </c>
      <c r="B161" s="67" t="s">
        <v>31</v>
      </c>
      <c r="C161" s="101" t="s">
        <v>191</v>
      </c>
      <c r="D161" s="67" t="s">
        <v>190</v>
      </c>
      <c r="E161" s="144">
        <v>1</v>
      </c>
      <c r="F161" s="202" t="s">
        <v>615</v>
      </c>
      <c r="G161" s="140">
        <v>0</v>
      </c>
      <c r="H161" s="136">
        <v>1441.31</v>
      </c>
      <c r="I161" s="136">
        <v>5765.22</v>
      </c>
      <c r="J161" s="141">
        <f t="shared" si="2"/>
        <v>7206.5300000000007</v>
      </c>
      <c r="K161" s="142"/>
      <c r="L161" s="142"/>
      <c r="M161" s="142"/>
      <c r="N161" s="142"/>
      <c r="O161" s="142"/>
      <c r="P161" s="142"/>
      <c r="Q161" s="142"/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105"/>
    </row>
    <row r="162" spans="1:30" s="106" customFormat="1" x14ac:dyDescent="0.2">
      <c r="A162" s="107" t="s">
        <v>205</v>
      </c>
      <c r="B162" s="67" t="s">
        <v>31</v>
      </c>
      <c r="C162" s="101" t="s">
        <v>186</v>
      </c>
      <c r="D162" s="67" t="s">
        <v>190</v>
      </c>
      <c r="E162" s="144">
        <v>1</v>
      </c>
      <c r="F162" s="119" t="s">
        <v>659</v>
      </c>
      <c r="G162" s="140">
        <v>0</v>
      </c>
      <c r="H162" s="140">
        <v>1441.31</v>
      </c>
      <c r="I162" s="140">
        <v>5765.22</v>
      </c>
      <c r="J162" s="141">
        <f t="shared" si="2"/>
        <v>7206.5300000000007</v>
      </c>
      <c r="K162" s="142"/>
      <c r="L162" s="142"/>
      <c r="M162" s="142"/>
      <c r="N162" s="142"/>
      <c r="O162" s="142"/>
      <c r="P162" s="142"/>
      <c r="Q162" s="142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</row>
    <row r="163" spans="1:30" x14ac:dyDescent="0.2">
      <c r="A163" s="119" t="s">
        <v>205</v>
      </c>
      <c r="B163" s="67" t="s">
        <v>31</v>
      </c>
      <c r="C163" s="101" t="s">
        <v>185</v>
      </c>
      <c r="D163" s="67" t="s">
        <v>190</v>
      </c>
      <c r="E163" s="144">
        <v>1</v>
      </c>
      <c r="F163" s="202" t="s">
        <v>656</v>
      </c>
      <c r="G163" s="140">
        <v>0</v>
      </c>
      <c r="H163" s="140">
        <v>1441.31</v>
      </c>
      <c r="I163" s="140">
        <v>5765.22</v>
      </c>
      <c r="J163" s="141">
        <f t="shared" si="2"/>
        <v>7206.5300000000007</v>
      </c>
      <c r="K163" s="142"/>
      <c r="L163" s="142"/>
      <c r="M163" s="142"/>
      <c r="N163" s="142"/>
      <c r="O163" s="142"/>
      <c r="P163" s="142"/>
      <c r="Q163" s="142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</row>
    <row r="164" spans="1:30" s="106" customFormat="1" x14ac:dyDescent="0.2">
      <c r="A164" s="119" t="s">
        <v>205</v>
      </c>
      <c r="B164" s="67" t="s">
        <v>31</v>
      </c>
      <c r="C164" s="101" t="s">
        <v>191</v>
      </c>
      <c r="D164" s="67" t="s">
        <v>190</v>
      </c>
      <c r="E164" s="144">
        <v>1</v>
      </c>
      <c r="F164" s="203" t="s">
        <v>613</v>
      </c>
      <c r="G164" s="140">
        <v>0</v>
      </c>
      <c r="H164" s="140">
        <v>1441.31</v>
      </c>
      <c r="I164" s="140">
        <v>5765.22</v>
      </c>
      <c r="J164" s="141">
        <f t="shared" si="2"/>
        <v>7206.5300000000007</v>
      </c>
      <c r="K164" s="142"/>
      <c r="L164" s="142"/>
      <c r="M164" s="142"/>
      <c r="N164" s="142"/>
      <c r="O164" s="142"/>
      <c r="P164" s="142"/>
      <c r="Q164" s="142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5"/>
      <c r="AD164" s="105"/>
    </row>
    <row r="165" spans="1:30" s="106" customFormat="1" x14ac:dyDescent="0.2">
      <c r="A165" s="82" t="s">
        <v>205</v>
      </c>
      <c r="B165" s="48" t="s">
        <v>31</v>
      </c>
      <c r="C165" s="195" t="s">
        <v>186</v>
      </c>
      <c r="D165" s="48" t="s">
        <v>190</v>
      </c>
      <c r="E165" s="143">
        <v>1</v>
      </c>
      <c r="F165" s="202" t="s">
        <v>671</v>
      </c>
      <c r="G165" s="136">
        <v>0</v>
      </c>
      <c r="H165" s="140">
        <v>1441.31</v>
      </c>
      <c r="I165" s="140">
        <v>5765.22</v>
      </c>
      <c r="J165" s="137">
        <f t="shared" si="2"/>
        <v>7206.5300000000007</v>
      </c>
      <c r="K165" s="138"/>
      <c r="L165" s="138"/>
      <c r="M165" s="138"/>
      <c r="N165" s="138"/>
      <c r="O165" s="138"/>
      <c r="P165" s="138"/>
      <c r="Q165" s="138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s="106" customFormat="1" x14ac:dyDescent="0.2">
      <c r="A166" s="82" t="s">
        <v>205</v>
      </c>
      <c r="B166" s="48" t="s">
        <v>31</v>
      </c>
      <c r="C166" s="195" t="s">
        <v>187</v>
      </c>
      <c r="D166" s="48" t="s">
        <v>190</v>
      </c>
      <c r="E166" s="143">
        <v>1</v>
      </c>
      <c r="F166" s="202" t="s">
        <v>674</v>
      </c>
      <c r="G166" s="136">
        <v>0</v>
      </c>
      <c r="H166" s="140">
        <v>1441.31</v>
      </c>
      <c r="I166" s="140">
        <v>5765.22</v>
      </c>
      <c r="J166" s="137">
        <f t="shared" si="2"/>
        <v>7206.5300000000007</v>
      </c>
      <c r="K166" s="138"/>
      <c r="L166" s="138"/>
      <c r="M166" s="138"/>
      <c r="N166" s="138"/>
      <c r="O166" s="138"/>
      <c r="P166" s="138"/>
      <c r="Q166" s="138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s="106" customFormat="1" x14ac:dyDescent="0.2">
      <c r="A167" s="82" t="s">
        <v>205</v>
      </c>
      <c r="B167" s="48" t="s">
        <v>31</v>
      </c>
      <c r="C167" s="195" t="s">
        <v>185</v>
      </c>
      <c r="D167" s="48" t="s">
        <v>190</v>
      </c>
      <c r="E167" s="143">
        <v>1</v>
      </c>
      <c r="F167" s="204" t="s">
        <v>678</v>
      </c>
      <c r="G167" s="136">
        <v>0</v>
      </c>
      <c r="H167" s="140">
        <v>1441.31</v>
      </c>
      <c r="I167" s="140">
        <v>5765.22</v>
      </c>
      <c r="J167" s="137">
        <f t="shared" si="2"/>
        <v>7206.5300000000007</v>
      </c>
      <c r="K167" s="138"/>
      <c r="L167" s="138"/>
      <c r="M167" s="138"/>
      <c r="N167" s="138"/>
      <c r="O167" s="138"/>
      <c r="P167" s="138"/>
      <c r="Q167" s="138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s="106" customFormat="1" x14ac:dyDescent="0.2">
      <c r="A168" s="82" t="s">
        <v>205</v>
      </c>
      <c r="B168" s="48" t="s">
        <v>31</v>
      </c>
      <c r="C168" s="195" t="s">
        <v>188</v>
      </c>
      <c r="D168" s="48" t="s">
        <v>190</v>
      </c>
      <c r="E168" s="143">
        <v>1</v>
      </c>
      <c r="F168" s="204" t="s">
        <v>735</v>
      </c>
      <c r="G168" s="136">
        <v>0</v>
      </c>
      <c r="H168" s="140">
        <v>1441.31</v>
      </c>
      <c r="I168" s="140">
        <v>5765.22</v>
      </c>
      <c r="J168" s="137">
        <f t="shared" si="2"/>
        <v>7206.5300000000007</v>
      </c>
      <c r="K168" s="138"/>
      <c r="L168" s="138"/>
      <c r="M168" s="138"/>
      <c r="N168" s="138"/>
      <c r="O168" s="138"/>
      <c r="P168" s="138"/>
      <c r="Q168" s="138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s="106" customFormat="1" x14ac:dyDescent="0.2">
      <c r="A169" s="82" t="s">
        <v>205</v>
      </c>
      <c r="B169" s="48" t="s">
        <v>31</v>
      </c>
      <c r="C169" s="195" t="s">
        <v>185</v>
      </c>
      <c r="D169" s="48" t="s">
        <v>190</v>
      </c>
      <c r="E169" s="143">
        <v>1</v>
      </c>
      <c r="F169" s="202" t="s">
        <v>683</v>
      </c>
      <c r="G169" s="136">
        <v>0</v>
      </c>
      <c r="H169" s="140">
        <v>1441.31</v>
      </c>
      <c r="I169" s="140">
        <v>5765.22</v>
      </c>
      <c r="J169" s="137">
        <f t="shared" si="2"/>
        <v>7206.5300000000007</v>
      </c>
      <c r="K169" s="138"/>
      <c r="L169" s="138"/>
      <c r="M169" s="138"/>
      <c r="N169" s="138"/>
      <c r="O169" s="138"/>
      <c r="P169" s="138"/>
      <c r="Q169" s="13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82" t="s">
        <v>205</v>
      </c>
      <c r="B170" s="48" t="s">
        <v>31</v>
      </c>
      <c r="C170" s="195" t="s">
        <v>186</v>
      </c>
      <c r="D170" s="48" t="s">
        <v>190</v>
      </c>
      <c r="E170" s="143">
        <v>1</v>
      </c>
      <c r="F170" s="202" t="s">
        <v>684</v>
      </c>
      <c r="G170" s="136">
        <v>0</v>
      </c>
      <c r="H170" s="140">
        <v>1441.31</v>
      </c>
      <c r="I170" s="140">
        <v>5765.22</v>
      </c>
      <c r="J170" s="137">
        <f t="shared" si="2"/>
        <v>7206.5300000000007</v>
      </c>
      <c r="K170" s="138"/>
      <c r="L170" s="138"/>
      <c r="M170" s="138"/>
      <c r="N170" s="138"/>
      <c r="O170" s="138"/>
      <c r="P170" s="138"/>
      <c r="Q170" s="138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x14ac:dyDescent="0.2">
      <c r="A171" s="82" t="s">
        <v>205</v>
      </c>
      <c r="B171" s="48" t="s">
        <v>31</v>
      </c>
      <c r="C171" s="195" t="s">
        <v>186</v>
      </c>
      <c r="D171" s="48" t="s">
        <v>190</v>
      </c>
      <c r="E171" s="143">
        <v>1</v>
      </c>
      <c r="F171" s="202" t="s">
        <v>685</v>
      </c>
      <c r="G171" s="136">
        <v>0</v>
      </c>
      <c r="H171" s="140">
        <v>1441.31</v>
      </c>
      <c r="I171" s="140">
        <v>5765.22</v>
      </c>
      <c r="J171" s="137">
        <f t="shared" si="2"/>
        <v>7206.5300000000007</v>
      </c>
      <c r="K171" s="138"/>
      <c r="L171" s="138"/>
      <c r="M171" s="138"/>
      <c r="N171" s="138"/>
      <c r="O171" s="138"/>
      <c r="P171" s="138"/>
      <c r="Q171" s="138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x14ac:dyDescent="0.2">
      <c r="A172" s="82" t="s">
        <v>205</v>
      </c>
      <c r="B172" s="48" t="s">
        <v>31</v>
      </c>
      <c r="C172" s="195" t="s">
        <v>185</v>
      </c>
      <c r="D172" s="48" t="s">
        <v>190</v>
      </c>
      <c r="E172" s="143">
        <v>1</v>
      </c>
      <c r="F172" s="202" t="s">
        <v>686</v>
      </c>
      <c r="G172" s="136">
        <v>0</v>
      </c>
      <c r="H172" s="140">
        <v>1441.31</v>
      </c>
      <c r="I172" s="140">
        <v>5765.22</v>
      </c>
      <c r="J172" s="137">
        <f t="shared" si="2"/>
        <v>7206.5300000000007</v>
      </c>
      <c r="K172" s="138"/>
      <c r="L172" s="138"/>
      <c r="M172" s="138"/>
      <c r="N172" s="138"/>
      <c r="O172" s="138"/>
      <c r="P172" s="138"/>
      <c r="Q172" s="13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x14ac:dyDescent="0.2">
      <c r="A173" s="82" t="s">
        <v>205</v>
      </c>
      <c r="B173" s="48" t="s">
        <v>31</v>
      </c>
      <c r="C173" s="195" t="s">
        <v>185</v>
      </c>
      <c r="D173" s="48" t="s">
        <v>190</v>
      </c>
      <c r="E173" s="143">
        <v>1</v>
      </c>
      <c r="F173" s="205" t="s">
        <v>687</v>
      </c>
      <c r="G173" s="136">
        <v>0</v>
      </c>
      <c r="H173" s="140">
        <v>1441.31</v>
      </c>
      <c r="I173" s="140">
        <v>5765.22</v>
      </c>
      <c r="J173" s="137">
        <f t="shared" si="2"/>
        <v>7206.5300000000007</v>
      </c>
      <c r="K173" s="138"/>
      <c r="L173" s="138"/>
      <c r="M173" s="138"/>
      <c r="N173" s="138"/>
      <c r="O173" s="138"/>
      <c r="P173" s="138"/>
      <c r="Q173" s="138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x14ac:dyDescent="0.2">
      <c r="A174" s="82" t="s">
        <v>205</v>
      </c>
      <c r="B174" s="48" t="s">
        <v>31</v>
      </c>
      <c r="C174" s="195" t="s">
        <v>185</v>
      </c>
      <c r="D174" s="48" t="s">
        <v>190</v>
      </c>
      <c r="E174" s="143">
        <v>1</v>
      </c>
      <c r="F174" s="202" t="s">
        <v>688</v>
      </c>
      <c r="G174" s="136">
        <v>0</v>
      </c>
      <c r="H174" s="140">
        <v>1441.31</v>
      </c>
      <c r="I174" s="140">
        <v>5765.22</v>
      </c>
      <c r="J174" s="137">
        <f t="shared" si="2"/>
        <v>7206.5300000000007</v>
      </c>
      <c r="K174" s="138"/>
      <c r="L174" s="138"/>
      <c r="M174" s="138"/>
      <c r="N174" s="138"/>
      <c r="O174" s="138"/>
      <c r="P174" s="138"/>
      <c r="Q174" s="138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1:30" s="106" customFormat="1" x14ac:dyDescent="0.2">
      <c r="A175" s="107" t="s">
        <v>205</v>
      </c>
      <c r="B175" s="67" t="s">
        <v>31</v>
      </c>
      <c r="C175" s="184" t="s">
        <v>186</v>
      </c>
      <c r="D175" s="67" t="s">
        <v>190</v>
      </c>
      <c r="E175" s="144">
        <v>1</v>
      </c>
      <c r="F175" s="204" t="s">
        <v>689</v>
      </c>
      <c r="G175" s="140">
        <v>0</v>
      </c>
      <c r="H175" s="140">
        <v>1441.31</v>
      </c>
      <c r="I175" s="140">
        <v>5765.22</v>
      </c>
      <c r="J175" s="141">
        <f t="shared" si="2"/>
        <v>7206.5300000000007</v>
      </c>
      <c r="K175" s="142"/>
      <c r="L175" s="142"/>
      <c r="M175" s="142"/>
      <c r="N175" s="142"/>
      <c r="O175" s="142"/>
      <c r="P175" s="142"/>
      <c r="Q175" s="142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</row>
    <row r="176" spans="1:30" s="106" customFormat="1" x14ac:dyDescent="0.2">
      <c r="A176" s="107" t="s">
        <v>205</v>
      </c>
      <c r="B176" s="67" t="s">
        <v>31</v>
      </c>
      <c r="C176" s="184" t="s">
        <v>186</v>
      </c>
      <c r="D176" s="67" t="s">
        <v>190</v>
      </c>
      <c r="E176" s="144">
        <v>1</v>
      </c>
      <c r="F176" s="204" t="s">
        <v>691</v>
      </c>
      <c r="G176" s="140">
        <v>0</v>
      </c>
      <c r="H176" s="140">
        <v>1441.31</v>
      </c>
      <c r="I176" s="140">
        <v>5765.22</v>
      </c>
      <c r="J176" s="141">
        <f t="shared" si="2"/>
        <v>7206.5300000000007</v>
      </c>
      <c r="K176" s="142"/>
      <c r="L176" s="142"/>
      <c r="M176" s="142"/>
      <c r="N176" s="142"/>
      <c r="O176" s="142"/>
      <c r="P176" s="142"/>
      <c r="Q176" s="142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</row>
    <row r="177" spans="1:30" s="106" customFormat="1" x14ac:dyDescent="0.2">
      <c r="A177" s="107" t="s">
        <v>205</v>
      </c>
      <c r="B177" s="67" t="s">
        <v>31</v>
      </c>
      <c r="C177" s="184" t="s">
        <v>186</v>
      </c>
      <c r="D177" s="67" t="s">
        <v>190</v>
      </c>
      <c r="E177" s="144">
        <v>1</v>
      </c>
      <c r="F177" s="204" t="s">
        <v>696</v>
      </c>
      <c r="G177" s="140">
        <v>0</v>
      </c>
      <c r="H177" s="140">
        <v>1441.31</v>
      </c>
      <c r="I177" s="140">
        <v>5765.22</v>
      </c>
      <c r="J177" s="141">
        <f t="shared" si="2"/>
        <v>7206.5300000000007</v>
      </c>
      <c r="K177" s="142"/>
      <c r="L177" s="142"/>
      <c r="M177" s="142"/>
      <c r="N177" s="142"/>
      <c r="O177" s="142"/>
      <c r="P177" s="142"/>
      <c r="Q177" s="142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s="106" customFormat="1" x14ac:dyDescent="0.2">
      <c r="A178" s="107" t="s">
        <v>205</v>
      </c>
      <c r="B178" s="67" t="s">
        <v>31</v>
      </c>
      <c r="C178" s="184" t="s">
        <v>186</v>
      </c>
      <c r="D178" s="67" t="s">
        <v>190</v>
      </c>
      <c r="E178" s="144">
        <v>1</v>
      </c>
      <c r="F178" s="203" t="s">
        <v>697</v>
      </c>
      <c r="G178" s="140">
        <v>0</v>
      </c>
      <c r="H178" s="140">
        <v>1441.31</v>
      </c>
      <c r="I178" s="140">
        <v>5765.22</v>
      </c>
      <c r="J178" s="141">
        <f t="shared" si="2"/>
        <v>7206.5300000000007</v>
      </c>
      <c r="K178" s="142"/>
      <c r="L178" s="142"/>
      <c r="M178" s="142"/>
      <c r="N178" s="142"/>
      <c r="O178" s="142"/>
      <c r="P178" s="142"/>
      <c r="Q178" s="142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s="106" customFormat="1" x14ac:dyDescent="0.2">
      <c r="A179" s="107" t="s">
        <v>205</v>
      </c>
      <c r="B179" s="67" t="s">
        <v>31</v>
      </c>
      <c r="C179" s="184" t="s">
        <v>186</v>
      </c>
      <c r="D179" s="67" t="s">
        <v>190</v>
      </c>
      <c r="E179" s="144">
        <v>1</v>
      </c>
      <c r="F179" s="203" t="s">
        <v>698</v>
      </c>
      <c r="G179" s="140">
        <v>0</v>
      </c>
      <c r="H179" s="140">
        <v>1441.31</v>
      </c>
      <c r="I179" s="140">
        <v>5765.22</v>
      </c>
      <c r="J179" s="141">
        <f t="shared" si="2"/>
        <v>7206.5300000000007</v>
      </c>
      <c r="K179" s="142"/>
      <c r="L179" s="142"/>
      <c r="M179" s="142"/>
      <c r="N179" s="142"/>
      <c r="O179" s="142"/>
      <c r="P179" s="142"/>
      <c r="Q179" s="142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</row>
    <row r="180" spans="1:30" s="106" customFormat="1" x14ac:dyDescent="0.2">
      <c r="A180" s="107" t="s">
        <v>205</v>
      </c>
      <c r="B180" s="67" t="s">
        <v>31</v>
      </c>
      <c r="C180" s="108" t="s">
        <v>186</v>
      </c>
      <c r="D180" s="67" t="s">
        <v>190</v>
      </c>
      <c r="E180" s="144">
        <v>1</v>
      </c>
      <c r="F180" s="204" t="s">
        <v>700</v>
      </c>
      <c r="G180" s="140">
        <v>0</v>
      </c>
      <c r="H180" s="140">
        <v>1441.31</v>
      </c>
      <c r="I180" s="140">
        <v>5765.22</v>
      </c>
      <c r="J180" s="141">
        <f t="shared" si="2"/>
        <v>7206.5300000000007</v>
      </c>
      <c r="K180" s="142"/>
      <c r="L180" s="142"/>
      <c r="M180" s="142"/>
      <c r="N180" s="142"/>
      <c r="O180" s="142"/>
      <c r="P180" s="142"/>
      <c r="Q180" s="142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s="106" customFormat="1" x14ac:dyDescent="0.2">
      <c r="A181" s="107" t="s">
        <v>205</v>
      </c>
      <c r="B181" s="67" t="s">
        <v>31</v>
      </c>
      <c r="C181" s="108" t="s">
        <v>185</v>
      </c>
      <c r="D181" s="67" t="s">
        <v>190</v>
      </c>
      <c r="E181" s="144">
        <v>1</v>
      </c>
      <c r="F181" s="204" t="s">
        <v>701</v>
      </c>
      <c r="G181" s="140">
        <v>0</v>
      </c>
      <c r="H181" s="140">
        <v>1441.31</v>
      </c>
      <c r="I181" s="140">
        <v>5765.22</v>
      </c>
      <c r="J181" s="141">
        <f t="shared" si="2"/>
        <v>7206.5300000000007</v>
      </c>
      <c r="K181" s="142"/>
      <c r="L181" s="142"/>
      <c r="M181" s="142"/>
      <c r="N181" s="142"/>
      <c r="O181" s="142"/>
      <c r="P181" s="142"/>
      <c r="Q181" s="142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07" t="s">
        <v>205</v>
      </c>
      <c r="B182" s="67" t="s">
        <v>31</v>
      </c>
      <c r="C182" s="108" t="s">
        <v>186</v>
      </c>
      <c r="D182" s="67" t="s">
        <v>190</v>
      </c>
      <c r="E182" s="144">
        <v>1</v>
      </c>
      <c r="F182" s="204" t="s">
        <v>706</v>
      </c>
      <c r="G182" s="140">
        <v>0</v>
      </c>
      <c r="H182" s="140">
        <v>1441.31</v>
      </c>
      <c r="I182" s="140">
        <v>5765.22</v>
      </c>
      <c r="J182" s="141">
        <f t="shared" si="2"/>
        <v>7206.5300000000007</v>
      </c>
      <c r="K182" s="142"/>
      <c r="L182" s="142"/>
      <c r="M182" s="142"/>
      <c r="N182" s="142"/>
      <c r="O182" s="142"/>
      <c r="P182" s="142"/>
      <c r="Q182" s="142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07" t="s">
        <v>205</v>
      </c>
      <c r="B183" s="67" t="s">
        <v>31</v>
      </c>
      <c r="C183" s="108" t="s">
        <v>186</v>
      </c>
      <c r="D183" s="67" t="s">
        <v>190</v>
      </c>
      <c r="E183" s="144">
        <v>1</v>
      </c>
      <c r="F183" s="204" t="s">
        <v>707</v>
      </c>
      <c r="G183" s="140">
        <v>0</v>
      </c>
      <c r="H183" s="140">
        <v>1441.31</v>
      </c>
      <c r="I183" s="140">
        <v>5765.22</v>
      </c>
      <c r="J183" s="141">
        <f t="shared" si="2"/>
        <v>7206.5300000000007</v>
      </c>
      <c r="K183" s="142"/>
      <c r="L183" s="142"/>
      <c r="M183" s="142"/>
      <c r="N183" s="142"/>
      <c r="O183" s="142"/>
      <c r="P183" s="142"/>
      <c r="Q183" s="142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07" t="s">
        <v>205</v>
      </c>
      <c r="B184" s="67" t="s">
        <v>31</v>
      </c>
      <c r="C184" s="108" t="s">
        <v>185</v>
      </c>
      <c r="D184" s="67" t="s">
        <v>190</v>
      </c>
      <c r="E184" s="144">
        <v>1</v>
      </c>
      <c r="F184" s="202" t="s">
        <v>712</v>
      </c>
      <c r="G184" s="140">
        <v>0</v>
      </c>
      <c r="H184" s="140">
        <v>1441.31</v>
      </c>
      <c r="I184" s="140">
        <v>5765.22</v>
      </c>
      <c r="J184" s="141">
        <f t="shared" si="2"/>
        <v>7206.5300000000007</v>
      </c>
      <c r="K184" s="142"/>
      <c r="L184" s="142"/>
      <c r="M184" s="142"/>
      <c r="N184" s="142"/>
      <c r="O184" s="142"/>
      <c r="P184" s="142"/>
      <c r="Q184" s="14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126" t="s">
        <v>205</v>
      </c>
      <c r="B185" s="48" t="s">
        <v>31</v>
      </c>
      <c r="C185" s="125" t="s">
        <v>185</v>
      </c>
      <c r="D185" s="48" t="s">
        <v>190</v>
      </c>
      <c r="E185" s="143">
        <v>1</v>
      </c>
      <c r="F185" s="202" t="s">
        <v>713</v>
      </c>
      <c r="G185" s="136">
        <v>0</v>
      </c>
      <c r="H185" s="140">
        <v>1441.31</v>
      </c>
      <c r="I185" s="140">
        <v>5765.22</v>
      </c>
      <c r="J185" s="137">
        <f t="shared" si="2"/>
        <v>7206.5300000000007</v>
      </c>
      <c r="K185" s="138"/>
      <c r="L185" s="138"/>
      <c r="M185" s="138"/>
      <c r="N185" s="138"/>
      <c r="O185" s="138"/>
      <c r="P185" s="138"/>
      <c r="Q185" s="138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s="106" customFormat="1" x14ac:dyDescent="0.2">
      <c r="A186" s="126" t="s">
        <v>205</v>
      </c>
      <c r="B186" s="48" t="s">
        <v>31</v>
      </c>
      <c r="C186" s="125" t="s">
        <v>186</v>
      </c>
      <c r="D186" s="48" t="s">
        <v>190</v>
      </c>
      <c r="E186" s="143">
        <v>1</v>
      </c>
      <c r="F186" s="202" t="s">
        <v>714</v>
      </c>
      <c r="G186" s="136">
        <v>0</v>
      </c>
      <c r="H186" s="140">
        <v>1441.31</v>
      </c>
      <c r="I186" s="140">
        <v>5765.22</v>
      </c>
      <c r="J186" s="137">
        <f t="shared" si="2"/>
        <v>7206.5300000000007</v>
      </c>
      <c r="K186" s="138"/>
      <c r="L186" s="138"/>
      <c r="M186" s="138"/>
      <c r="N186" s="138"/>
      <c r="O186" s="138"/>
      <c r="P186" s="138"/>
      <c r="Q186" s="138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 spans="1:30" s="106" customFormat="1" x14ac:dyDescent="0.2">
      <c r="A187" s="107" t="s">
        <v>205</v>
      </c>
      <c r="B187" s="67" t="s">
        <v>31</v>
      </c>
      <c r="C187" s="108" t="s">
        <v>185</v>
      </c>
      <c r="D187" s="67" t="s">
        <v>190</v>
      </c>
      <c r="E187" s="144">
        <v>1</v>
      </c>
      <c r="F187" s="202" t="s">
        <v>715</v>
      </c>
      <c r="G187" s="140">
        <v>0</v>
      </c>
      <c r="H187" s="140">
        <v>1441.31</v>
      </c>
      <c r="I187" s="140">
        <v>5765.22</v>
      </c>
      <c r="J187" s="141">
        <f t="shared" si="2"/>
        <v>7206.5300000000007</v>
      </c>
      <c r="K187" s="142"/>
      <c r="L187" s="142"/>
      <c r="M187" s="142"/>
      <c r="N187" s="142"/>
      <c r="O187" s="142"/>
      <c r="P187" s="142"/>
      <c r="Q187" s="142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</row>
    <row r="188" spans="1:30" s="106" customFormat="1" x14ac:dyDescent="0.2">
      <c r="A188" s="107" t="s">
        <v>205</v>
      </c>
      <c r="B188" s="67" t="s">
        <v>31</v>
      </c>
      <c r="C188" s="108" t="s">
        <v>191</v>
      </c>
      <c r="D188" s="67" t="s">
        <v>190</v>
      </c>
      <c r="E188" s="144">
        <v>1</v>
      </c>
      <c r="F188" s="63" t="s">
        <v>672</v>
      </c>
      <c r="G188" s="140">
        <v>0</v>
      </c>
      <c r="H188" s="140">
        <v>1441.31</v>
      </c>
      <c r="I188" s="140">
        <v>5765.22</v>
      </c>
      <c r="J188" s="141">
        <f t="shared" si="2"/>
        <v>7206.5300000000007</v>
      </c>
      <c r="K188" s="142"/>
      <c r="L188" s="142"/>
      <c r="M188" s="142"/>
      <c r="N188" s="142"/>
      <c r="O188" s="142"/>
      <c r="P188" s="142"/>
      <c r="Q188" s="142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</row>
    <row r="189" spans="1:30" x14ac:dyDescent="0.2">
      <c r="A189" s="107" t="s">
        <v>205</v>
      </c>
      <c r="B189" s="67" t="s">
        <v>31</v>
      </c>
      <c r="C189" s="108" t="s">
        <v>187</v>
      </c>
      <c r="D189" s="67" t="s">
        <v>190</v>
      </c>
      <c r="E189" s="144">
        <v>1</v>
      </c>
      <c r="F189" s="204" t="s">
        <v>736</v>
      </c>
      <c r="G189" s="140">
        <v>0</v>
      </c>
      <c r="H189" s="140">
        <v>1441.31</v>
      </c>
      <c r="I189" s="140">
        <v>5765.22</v>
      </c>
      <c r="J189" s="141">
        <f t="shared" si="2"/>
        <v>7206.5300000000007</v>
      </c>
      <c r="K189" s="142"/>
      <c r="L189" s="142"/>
      <c r="M189" s="142"/>
      <c r="N189" s="142"/>
      <c r="O189" s="142"/>
      <c r="P189" s="142"/>
      <c r="Q189" s="142"/>
      <c r="R189" s="105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</row>
    <row r="190" spans="1:30" x14ac:dyDescent="0.2">
      <c r="A190" s="107" t="s">
        <v>205</v>
      </c>
      <c r="B190" s="67" t="s">
        <v>31</v>
      </c>
      <c r="C190" s="108" t="s">
        <v>186</v>
      </c>
      <c r="D190" s="67" t="s">
        <v>190</v>
      </c>
      <c r="E190" s="144">
        <v>1</v>
      </c>
      <c r="F190" s="204" t="s">
        <v>738</v>
      </c>
      <c r="G190" s="140">
        <v>0</v>
      </c>
      <c r="H190" s="140">
        <v>1441.31</v>
      </c>
      <c r="I190" s="140">
        <v>5765.22</v>
      </c>
      <c r="J190" s="141">
        <f t="shared" si="2"/>
        <v>7206.5300000000007</v>
      </c>
      <c r="K190" s="142"/>
      <c r="L190" s="142"/>
      <c r="M190" s="142"/>
      <c r="N190" s="142"/>
      <c r="O190" s="142"/>
      <c r="P190" s="142"/>
      <c r="Q190" s="142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</row>
    <row r="191" spans="1:30" x14ac:dyDescent="0.2">
      <c r="A191" s="107" t="s">
        <v>742</v>
      </c>
      <c r="B191" s="67" t="s">
        <v>31</v>
      </c>
      <c r="C191" s="108" t="s">
        <v>191</v>
      </c>
      <c r="D191" s="67" t="s">
        <v>189</v>
      </c>
      <c r="E191" s="144">
        <v>1</v>
      </c>
      <c r="F191" s="214" t="s">
        <v>741</v>
      </c>
      <c r="G191" s="140">
        <v>0</v>
      </c>
      <c r="H191" s="140">
        <v>0</v>
      </c>
      <c r="I191" s="140">
        <v>5765.22</v>
      </c>
      <c r="J191" s="141">
        <f t="shared" si="2"/>
        <v>5765.22</v>
      </c>
      <c r="K191" s="142"/>
      <c r="L191" s="142"/>
      <c r="M191" s="142"/>
      <c r="N191" s="142"/>
      <c r="O191" s="142"/>
      <c r="P191" s="142"/>
      <c r="Q191" s="142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</row>
    <row r="192" spans="1:30" x14ac:dyDescent="0.2">
      <c r="A192" s="107" t="s">
        <v>205</v>
      </c>
      <c r="B192" s="67" t="s">
        <v>31</v>
      </c>
      <c r="C192" s="215" t="s">
        <v>191</v>
      </c>
      <c r="D192" s="67" t="s">
        <v>190</v>
      </c>
      <c r="E192" s="144">
        <v>1</v>
      </c>
      <c r="F192" s="204" t="s">
        <v>743</v>
      </c>
      <c r="G192" s="140">
        <v>0</v>
      </c>
      <c r="H192" s="140">
        <v>1441.31</v>
      </c>
      <c r="I192" s="140">
        <v>5765.22</v>
      </c>
      <c r="J192" s="141">
        <f t="shared" si="2"/>
        <v>7206.5300000000007</v>
      </c>
      <c r="K192" s="142"/>
      <c r="L192" s="142"/>
      <c r="M192" s="142"/>
      <c r="N192" s="142"/>
      <c r="O192" s="142"/>
      <c r="P192" s="142"/>
      <c r="Q192" s="142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</row>
    <row r="193" spans="1:30" x14ac:dyDescent="0.2">
      <c r="A193" s="107" t="s">
        <v>205</v>
      </c>
      <c r="B193" s="67" t="s">
        <v>31</v>
      </c>
      <c r="C193" s="108" t="s">
        <v>191</v>
      </c>
      <c r="D193" s="67" t="s">
        <v>190</v>
      </c>
      <c r="E193" s="144">
        <v>1</v>
      </c>
      <c r="F193" s="102" t="s">
        <v>748</v>
      </c>
      <c r="G193" s="140">
        <v>0</v>
      </c>
      <c r="H193" s="140">
        <v>1441.31</v>
      </c>
      <c r="I193" s="140">
        <v>5765.22</v>
      </c>
      <c r="J193" s="141">
        <f t="shared" si="2"/>
        <v>7206.5300000000007</v>
      </c>
      <c r="K193" s="142"/>
      <c r="L193" s="142"/>
      <c r="M193" s="142"/>
      <c r="N193" s="142"/>
      <c r="O193" s="142"/>
      <c r="P193" s="142"/>
      <c r="Q193" s="142"/>
      <c r="R193" s="105"/>
      <c r="S193" s="105"/>
      <c r="T193" s="105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105"/>
    </row>
    <row r="194" spans="1:30" x14ac:dyDescent="0.2">
      <c r="A194" s="107" t="s">
        <v>803</v>
      </c>
      <c r="B194" s="67" t="s">
        <v>31</v>
      </c>
      <c r="C194" s="108" t="s">
        <v>188</v>
      </c>
      <c r="D194" s="67" t="s">
        <v>189</v>
      </c>
      <c r="E194" s="144">
        <v>1</v>
      </c>
      <c r="F194" s="222" t="s">
        <v>802</v>
      </c>
      <c r="G194" s="140">
        <v>0</v>
      </c>
      <c r="H194" s="140">
        <v>0</v>
      </c>
      <c r="I194" s="140">
        <v>5765.22</v>
      </c>
      <c r="J194" s="141">
        <f t="shared" si="2"/>
        <v>5765.22</v>
      </c>
      <c r="K194" s="142"/>
      <c r="L194" s="142"/>
      <c r="M194" s="142"/>
      <c r="N194" s="142"/>
      <c r="O194" s="142"/>
      <c r="P194" s="142"/>
      <c r="Q194" s="142"/>
      <c r="R194" s="105"/>
      <c r="S194" s="105"/>
      <c r="T194" s="105"/>
      <c r="U194" s="105"/>
      <c r="V194" s="105"/>
      <c r="W194" s="105"/>
      <c r="X194" s="105"/>
      <c r="Y194" s="105"/>
      <c r="Z194" s="105"/>
      <c r="AA194" s="105"/>
      <c r="AB194" s="105"/>
      <c r="AC194" s="105"/>
      <c r="AD194" s="105"/>
    </row>
    <row r="195" spans="1:30" x14ac:dyDescent="0.2">
      <c r="A195" s="117" t="s">
        <v>192</v>
      </c>
      <c r="B195" s="67" t="s">
        <v>31</v>
      </c>
      <c r="C195" s="123" t="s">
        <v>192</v>
      </c>
      <c r="D195" s="67" t="s">
        <v>192</v>
      </c>
      <c r="E195" s="144">
        <v>1</v>
      </c>
      <c r="F195" s="115" t="s">
        <v>192</v>
      </c>
      <c r="G195" s="140">
        <v>0</v>
      </c>
      <c r="H195" s="140">
        <v>0</v>
      </c>
      <c r="I195" s="140">
        <v>0</v>
      </c>
      <c r="J195" s="141">
        <f t="shared" si="2"/>
        <v>0</v>
      </c>
      <c r="K195" s="142"/>
      <c r="L195" s="142"/>
      <c r="M195" s="142"/>
      <c r="N195" s="142"/>
      <c r="O195" s="142"/>
      <c r="P195" s="142"/>
      <c r="Q195" s="142"/>
      <c r="R195" s="105"/>
      <c r="S195" s="105"/>
      <c r="T195" s="105"/>
      <c r="U195" s="105"/>
      <c r="V195" s="105"/>
      <c r="W195" s="105"/>
      <c r="X195" s="105"/>
      <c r="Y195" s="105"/>
      <c r="Z195" s="105"/>
      <c r="AA195" s="105"/>
      <c r="AB195" s="105"/>
      <c r="AC195" s="105"/>
      <c r="AD195" s="105"/>
    </row>
    <row r="196" spans="1:30" x14ac:dyDescent="0.2">
      <c r="A196" s="117" t="s">
        <v>192</v>
      </c>
      <c r="B196" s="67" t="s">
        <v>31</v>
      </c>
      <c r="C196" s="123" t="s">
        <v>192</v>
      </c>
      <c r="D196" s="67" t="s">
        <v>192</v>
      </c>
      <c r="E196" s="144">
        <v>1</v>
      </c>
      <c r="F196" s="115" t="s">
        <v>192</v>
      </c>
      <c r="G196" s="140">
        <v>0</v>
      </c>
      <c r="H196" s="140">
        <v>0</v>
      </c>
      <c r="I196" s="140">
        <v>0</v>
      </c>
      <c r="J196" s="141">
        <f t="shared" si="2"/>
        <v>0</v>
      </c>
      <c r="K196" s="142"/>
      <c r="L196" s="142"/>
      <c r="M196" s="142"/>
      <c r="N196" s="142"/>
      <c r="O196" s="142"/>
      <c r="P196" s="142"/>
      <c r="Q196" s="142"/>
      <c r="R196" s="105"/>
      <c r="S196" s="105"/>
      <c r="T196" s="105"/>
      <c r="U196" s="105"/>
      <c r="V196" s="105"/>
      <c r="W196" s="105"/>
      <c r="X196" s="105"/>
      <c r="Y196" s="105"/>
      <c r="Z196" s="105"/>
      <c r="AA196" s="105"/>
      <c r="AB196" s="105"/>
      <c r="AC196" s="105"/>
      <c r="AD196" s="105"/>
    </row>
    <row r="197" spans="1:30" x14ac:dyDescent="0.2">
      <c r="A197" s="117" t="s">
        <v>192</v>
      </c>
      <c r="B197" s="67" t="s">
        <v>31</v>
      </c>
      <c r="C197" s="123" t="s">
        <v>192</v>
      </c>
      <c r="D197" s="67" t="s">
        <v>192</v>
      </c>
      <c r="E197" s="144">
        <v>1</v>
      </c>
      <c r="F197" s="115" t="s">
        <v>192</v>
      </c>
      <c r="G197" s="140">
        <v>0</v>
      </c>
      <c r="H197" s="140">
        <v>0</v>
      </c>
      <c r="I197" s="140">
        <v>0</v>
      </c>
      <c r="J197" s="141">
        <f t="shared" si="2"/>
        <v>0</v>
      </c>
      <c r="K197" s="142"/>
      <c r="L197" s="142"/>
      <c r="M197" s="142"/>
      <c r="N197" s="142"/>
      <c r="O197" s="142"/>
      <c r="P197" s="142"/>
      <c r="Q197" s="142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</row>
    <row r="198" spans="1:30" x14ac:dyDescent="0.2">
      <c r="A198" s="117" t="s">
        <v>192</v>
      </c>
      <c r="B198" s="67" t="s">
        <v>31</v>
      </c>
      <c r="C198" s="123" t="s">
        <v>192</v>
      </c>
      <c r="D198" s="67" t="s">
        <v>192</v>
      </c>
      <c r="E198" s="144">
        <v>1</v>
      </c>
      <c r="F198" s="115" t="s">
        <v>192</v>
      </c>
      <c r="G198" s="140">
        <v>0</v>
      </c>
      <c r="H198" s="140">
        <v>0</v>
      </c>
      <c r="I198" s="140">
        <v>0</v>
      </c>
      <c r="J198" s="141">
        <f t="shared" si="2"/>
        <v>0</v>
      </c>
      <c r="K198" s="142"/>
      <c r="L198" s="142"/>
      <c r="M198" s="142"/>
      <c r="N198" s="142"/>
      <c r="O198" s="142"/>
      <c r="P198" s="142"/>
      <c r="Q198" s="142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</row>
    <row r="199" spans="1:30" x14ac:dyDescent="0.2">
      <c r="A199" s="117" t="s">
        <v>192</v>
      </c>
      <c r="B199" s="67" t="s">
        <v>31</v>
      </c>
      <c r="C199" s="123" t="s">
        <v>192</v>
      </c>
      <c r="D199" s="67" t="s">
        <v>192</v>
      </c>
      <c r="E199" s="144">
        <v>1</v>
      </c>
      <c r="F199" s="115" t="s">
        <v>192</v>
      </c>
      <c r="G199" s="140">
        <v>0</v>
      </c>
      <c r="H199" s="140">
        <v>0</v>
      </c>
      <c r="I199" s="140">
        <v>0</v>
      </c>
      <c r="J199" s="141">
        <f t="shared" si="2"/>
        <v>0</v>
      </c>
      <c r="K199" s="142"/>
      <c r="L199" s="142"/>
      <c r="M199" s="142"/>
      <c r="N199" s="142"/>
      <c r="O199" s="142"/>
      <c r="P199" s="142"/>
      <c r="Q199" s="142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</row>
    <row r="200" spans="1:30" x14ac:dyDescent="0.2">
      <c r="A200" s="117" t="s">
        <v>192</v>
      </c>
      <c r="B200" s="67" t="s">
        <v>31</v>
      </c>
      <c r="C200" s="123" t="s">
        <v>192</v>
      </c>
      <c r="D200" s="67" t="s">
        <v>192</v>
      </c>
      <c r="E200" s="144">
        <v>1</v>
      </c>
      <c r="F200" s="115" t="s">
        <v>192</v>
      </c>
      <c r="G200" s="140">
        <v>0</v>
      </c>
      <c r="H200" s="140">
        <v>0</v>
      </c>
      <c r="I200" s="140">
        <v>0</v>
      </c>
      <c r="J200" s="141">
        <f t="shared" ref="J200:J263" si="3">SUM(G200:I200)</f>
        <v>0</v>
      </c>
      <c r="K200" s="142"/>
      <c r="L200" s="142"/>
      <c r="M200" s="142"/>
      <c r="N200" s="142"/>
      <c r="O200" s="142"/>
      <c r="P200" s="142"/>
      <c r="Q200" s="142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</row>
    <row r="201" spans="1:30" x14ac:dyDescent="0.2">
      <c r="A201" s="62" t="s">
        <v>192</v>
      </c>
      <c r="B201" s="48" t="s">
        <v>31</v>
      </c>
      <c r="C201" s="66" t="s">
        <v>192</v>
      </c>
      <c r="D201" s="48" t="s">
        <v>192</v>
      </c>
      <c r="E201" s="143">
        <v>1</v>
      </c>
      <c r="F201" s="64" t="s">
        <v>192</v>
      </c>
      <c r="G201" s="136">
        <v>0</v>
      </c>
      <c r="H201" s="136">
        <v>0</v>
      </c>
      <c r="I201" s="136">
        <v>0</v>
      </c>
      <c r="J201" s="137">
        <f t="shared" si="3"/>
        <v>0</v>
      </c>
      <c r="K201" s="138"/>
      <c r="L201" s="138"/>
      <c r="M201" s="138"/>
      <c r="N201" s="138"/>
      <c r="O201" s="138"/>
      <c r="P201" s="138"/>
      <c r="Q201" s="13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x14ac:dyDescent="0.2">
      <c r="A202" s="62" t="s">
        <v>192</v>
      </c>
      <c r="B202" s="48" t="s">
        <v>31</v>
      </c>
      <c r="C202" s="66" t="s">
        <v>192</v>
      </c>
      <c r="D202" s="48" t="s">
        <v>192</v>
      </c>
      <c r="E202" s="143">
        <v>1</v>
      </c>
      <c r="F202" s="64" t="s">
        <v>192</v>
      </c>
      <c r="G202" s="136">
        <v>0</v>
      </c>
      <c r="H202" s="136">
        <v>0</v>
      </c>
      <c r="I202" s="136">
        <v>0</v>
      </c>
      <c r="J202" s="137">
        <f t="shared" si="3"/>
        <v>0</v>
      </c>
      <c r="K202" s="138"/>
      <c r="L202" s="138"/>
      <c r="M202" s="138"/>
      <c r="N202" s="138"/>
      <c r="O202" s="138"/>
      <c r="P202" s="138"/>
      <c r="Q202" s="138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x14ac:dyDescent="0.2">
      <c r="A203" s="62" t="s">
        <v>192</v>
      </c>
      <c r="B203" s="48" t="s">
        <v>31</v>
      </c>
      <c r="C203" s="66" t="s">
        <v>192</v>
      </c>
      <c r="D203" s="48" t="s">
        <v>192</v>
      </c>
      <c r="E203" s="143">
        <v>1</v>
      </c>
      <c r="F203" s="64" t="s">
        <v>192</v>
      </c>
      <c r="G203" s="136">
        <v>0</v>
      </c>
      <c r="H203" s="136">
        <v>0</v>
      </c>
      <c r="I203" s="136">
        <v>0</v>
      </c>
      <c r="J203" s="137">
        <f t="shared" si="3"/>
        <v>0</v>
      </c>
      <c r="K203" s="138"/>
      <c r="L203" s="138"/>
      <c r="M203" s="138"/>
      <c r="N203" s="138"/>
      <c r="O203" s="138"/>
      <c r="P203" s="138"/>
      <c r="Q203" s="13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x14ac:dyDescent="0.2">
      <c r="A204" s="126" t="s">
        <v>205</v>
      </c>
      <c r="B204" s="48" t="s">
        <v>31</v>
      </c>
      <c r="C204" s="125" t="s">
        <v>191</v>
      </c>
      <c r="D204" s="48" t="s">
        <v>190</v>
      </c>
      <c r="E204" s="143">
        <v>1</v>
      </c>
      <c r="F204" s="87" t="s">
        <v>329</v>
      </c>
      <c r="G204" s="136">
        <v>0</v>
      </c>
      <c r="H204" s="136">
        <v>1441.31</v>
      </c>
      <c r="I204" s="136">
        <v>5765.22</v>
      </c>
      <c r="J204" s="137">
        <f t="shared" si="3"/>
        <v>7206.5300000000007</v>
      </c>
      <c r="K204" s="138"/>
      <c r="L204" s="138"/>
      <c r="M204" s="138"/>
      <c r="N204" s="138"/>
      <c r="O204" s="138"/>
      <c r="P204" s="138"/>
      <c r="Q204" s="138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x14ac:dyDescent="0.2">
      <c r="A205" s="107" t="s">
        <v>205</v>
      </c>
      <c r="B205" s="67" t="s">
        <v>31</v>
      </c>
      <c r="C205" s="184" t="s">
        <v>187</v>
      </c>
      <c r="D205" s="67" t="s">
        <v>190</v>
      </c>
      <c r="E205" s="144">
        <v>1</v>
      </c>
      <c r="F205" s="192" t="s">
        <v>605</v>
      </c>
      <c r="G205" s="140">
        <v>0</v>
      </c>
      <c r="H205" s="140">
        <v>1441.31</v>
      </c>
      <c r="I205" s="140">
        <v>5765.22</v>
      </c>
      <c r="J205" s="141">
        <f t="shared" si="3"/>
        <v>7206.5300000000007</v>
      </c>
      <c r="K205" s="142"/>
      <c r="L205" s="142"/>
      <c r="M205" s="142"/>
      <c r="N205" s="142"/>
      <c r="O205" s="142"/>
      <c r="P205" s="142"/>
      <c r="Q205" s="142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</row>
    <row r="206" spans="1:30" x14ac:dyDescent="0.2">
      <c r="A206" s="117" t="s">
        <v>192</v>
      </c>
      <c r="B206" s="67" t="s">
        <v>31</v>
      </c>
      <c r="C206" s="180" t="s">
        <v>192</v>
      </c>
      <c r="D206" s="67" t="s">
        <v>192</v>
      </c>
      <c r="E206" s="144">
        <v>1</v>
      </c>
      <c r="F206" s="188" t="s">
        <v>192</v>
      </c>
      <c r="G206" s="140">
        <v>0</v>
      </c>
      <c r="H206" s="140">
        <v>0</v>
      </c>
      <c r="I206" s="140">
        <v>0</v>
      </c>
      <c r="J206" s="141">
        <f t="shared" si="3"/>
        <v>0</v>
      </c>
      <c r="K206" s="142"/>
      <c r="L206" s="142"/>
      <c r="M206" s="142"/>
      <c r="N206" s="142"/>
      <c r="O206" s="142"/>
      <c r="P206" s="142"/>
      <c r="Q206" s="142"/>
      <c r="R206" s="105"/>
      <c r="S206" s="105"/>
      <c r="T206" s="105"/>
      <c r="U206" s="105"/>
      <c r="V206" s="105"/>
      <c r="W206" s="105"/>
      <c r="X206" s="105"/>
      <c r="Y206" s="105"/>
      <c r="Z206" s="105"/>
      <c r="AA206" s="105"/>
      <c r="AB206" s="105"/>
      <c r="AC206" s="105"/>
      <c r="AD206" s="105"/>
    </row>
    <row r="207" spans="1:30" s="106" customFormat="1" x14ac:dyDescent="0.2">
      <c r="A207" s="61" t="s">
        <v>350</v>
      </c>
      <c r="B207" s="48" t="s">
        <v>33</v>
      </c>
      <c r="C207" s="195" t="s">
        <v>188</v>
      </c>
      <c r="D207" s="48" t="s">
        <v>190</v>
      </c>
      <c r="E207" s="143">
        <v>1</v>
      </c>
      <c r="F207" s="87" t="s">
        <v>614</v>
      </c>
      <c r="G207" s="136">
        <v>0</v>
      </c>
      <c r="H207" s="147">
        <v>1186.96</v>
      </c>
      <c r="I207" s="147">
        <v>4747.84</v>
      </c>
      <c r="J207" s="137">
        <f t="shared" si="3"/>
        <v>5934.8</v>
      </c>
      <c r="K207" s="138"/>
      <c r="L207" s="138"/>
      <c r="M207" s="138"/>
      <c r="N207" s="138"/>
      <c r="O207" s="138"/>
      <c r="P207" s="138"/>
      <c r="Q207" s="13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x14ac:dyDescent="0.2">
      <c r="A208" s="61" t="s">
        <v>350</v>
      </c>
      <c r="B208" s="48" t="s">
        <v>33</v>
      </c>
      <c r="C208" s="183" t="s">
        <v>188</v>
      </c>
      <c r="D208" s="48" t="s">
        <v>190</v>
      </c>
      <c r="E208" s="143">
        <v>1</v>
      </c>
      <c r="F208" s="63" t="s">
        <v>334</v>
      </c>
      <c r="G208" s="136">
        <v>0</v>
      </c>
      <c r="H208" s="147">
        <v>1186.96</v>
      </c>
      <c r="I208" s="147">
        <v>4747.84</v>
      </c>
      <c r="J208" s="137">
        <f t="shared" si="3"/>
        <v>5934.8</v>
      </c>
      <c r="K208" s="138"/>
      <c r="L208" s="138"/>
      <c r="M208" s="138"/>
      <c r="N208" s="138"/>
      <c r="O208" s="138"/>
      <c r="P208" s="138"/>
      <c r="Q208" s="13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x14ac:dyDescent="0.2">
      <c r="A209" s="61" t="s">
        <v>350</v>
      </c>
      <c r="B209" s="48" t="s">
        <v>33</v>
      </c>
      <c r="C209" s="195" t="s">
        <v>191</v>
      </c>
      <c r="D209" s="48" t="s">
        <v>190</v>
      </c>
      <c r="E209" s="143">
        <v>1</v>
      </c>
      <c r="F209" s="87" t="s">
        <v>617</v>
      </c>
      <c r="G209" s="136">
        <v>0</v>
      </c>
      <c r="H209" s="147">
        <v>1186.96</v>
      </c>
      <c r="I209" s="147">
        <v>4747.84</v>
      </c>
      <c r="J209" s="137">
        <f t="shared" si="3"/>
        <v>5934.8</v>
      </c>
      <c r="K209" s="138"/>
      <c r="L209" s="138"/>
      <c r="M209" s="138"/>
      <c r="N209" s="138"/>
      <c r="O209" s="138"/>
      <c r="P209" s="138"/>
      <c r="Q209" s="13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x14ac:dyDescent="0.2">
      <c r="A210" s="61" t="s">
        <v>350</v>
      </c>
      <c r="B210" s="48" t="s">
        <v>33</v>
      </c>
      <c r="C210" s="83" t="s">
        <v>191</v>
      </c>
      <c r="D210" s="48" t="s">
        <v>190</v>
      </c>
      <c r="E210" s="143">
        <v>1</v>
      </c>
      <c r="F210" s="86" t="s">
        <v>412</v>
      </c>
      <c r="G210" s="136">
        <v>0</v>
      </c>
      <c r="H210" s="147">
        <v>1186.96</v>
      </c>
      <c r="I210" s="147">
        <v>4747.84</v>
      </c>
      <c r="J210" s="137">
        <f t="shared" si="3"/>
        <v>5934.8</v>
      </c>
      <c r="K210" s="138"/>
      <c r="L210" s="138"/>
      <c r="M210" s="138"/>
      <c r="N210" s="138"/>
      <c r="O210" s="138"/>
      <c r="P210" s="138"/>
      <c r="Q210" s="13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x14ac:dyDescent="0.2">
      <c r="A211" s="61" t="s">
        <v>348</v>
      </c>
      <c r="B211" s="48" t="s">
        <v>33</v>
      </c>
      <c r="C211" s="65" t="s">
        <v>212</v>
      </c>
      <c r="D211" s="48" t="s">
        <v>190</v>
      </c>
      <c r="E211" s="143">
        <v>1</v>
      </c>
      <c r="F211" s="63" t="s">
        <v>314</v>
      </c>
      <c r="G211" s="136">
        <v>0</v>
      </c>
      <c r="H211" s="136">
        <v>1186.96</v>
      </c>
      <c r="I211" s="136">
        <v>4747.84</v>
      </c>
      <c r="J211" s="137">
        <f t="shared" si="3"/>
        <v>5934.8</v>
      </c>
      <c r="K211" s="138"/>
      <c r="L211" s="138"/>
      <c r="M211" s="138"/>
      <c r="N211" s="138"/>
      <c r="O211" s="138"/>
      <c r="P211" s="138"/>
      <c r="Q211" s="13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x14ac:dyDescent="0.2">
      <c r="A212" s="61" t="s">
        <v>350</v>
      </c>
      <c r="B212" s="48" t="s">
        <v>33</v>
      </c>
      <c r="C212" s="125" t="s">
        <v>187</v>
      </c>
      <c r="D212" s="48" t="s">
        <v>190</v>
      </c>
      <c r="E212" s="143">
        <v>1</v>
      </c>
      <c r="F212" s="87" t="s">
        <v>370</v>
      </c>
      <c r="G212" s="136">
        <v>0</v>
      </c>
      <c r="H212" s="136">
        <v>1186.96</v>
      </c>
      <c r="I212" s="136">
        <v>4747.84</v>
      </c>
      <c r="J212" s="137">
        <f t="shared" si="3"/>
        <v>5934.8</v>
      </c>
      <c r="K212" s="138"/>
      <c r="L212" s="138"/>
      <c r="M212" s="138"/>
      <c r="N212" s="138"/>
      <c r="O212" s="138"/>
      <c r="P212" s="138"/>
      <c r="Q212" s="13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x14ac:dyDescent="0.2">
      <c r="A213" s="126" t="s">
        <v>611</v>
      </c>
      <c r="B213" s="48" t="s">
        <v>33</v>
      </c>
      <c r="C213" s="195" t="s">
        <v>212</v>
      </c>
      <c r="D213" s="48" t="s">
        <v>190</v>
      </c>
      <c r="E213" s="143">
        <v>1</v>
      </c>
      <c r="F213" s="87" t="s">
        <v>612</v>
      </c>
      <c r="G213" s="136">
        <v>0</v>
      </c>
      <c r="H213" s="147">
        <v>1186.96</v>
      </c>
      <c r="I213" s="147">
        <v>4747.84</v>
      </c>
      <c r="J213" s="137">
        <f t="shared" si="3"/>
        <v>5934.8</v>
      </c>
      <c r="K213" s="138"/>
      <c r="L213" s="138"/>
      <c r="M213" s="138"/>
      <c r="N213" s="138"/>
      <c r="O213" s="138"/>
      <c r="P213" s="138"/>
      <c r="Q213" s="138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x14ac:dyDescent="0.2">
      <c r="A214" s="61" t="s">
        <v>350</v>
      </c>
      <c r="B214" s="48" t="s">
        <v>33</v>
      </c>
      <c r="C214" s="195" t="s">
        <v>212</v>
      </c>
      <c r="D214" s="48" t="s">
        <v>190</v>
      </c>
      <c r="E214" s="143">
        <v>1</v>
      </c>
      <c r="F214" s="201" t="s">
        <v>415</v>
      </c>
      <c r="G214" s="136">
        <v>0</v>
      </c>
      <c r="H214" s="147">
        <v>1186.96</v>
      </c>
      <c r="I214" s="147">
        <v>4747.84</v>
      </c>
      <c r="J214" s="137">
        <f t="shared" si="3"/>
        <v>5934.8</v>
      </c>
      <c r="K214" s="138"/>
      <c r="L214" s="138"/>
      <c r="M214" s="138"/>
      <c r="N214" s="138"/>
      <c r="O214" s="138"/>
      <c r="P214" s="138"/>
      <c r="Q214" s="13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x14ac:dyDescent="0.2">
      <c r="A215" s="61" t="s">
        <v>351</v>
      </c>
      <c r="B215" s="48" t="s">
        <v>33</v>
      </c>
      <c r="C215" s="65" t="s">
        <v>345</v>
      </c>
      <c r="D215" s="48" t="s">
        <v>190</v>
      </c>
      <c r="E215" s="143">
        <v>1</v>
      </c>
      <c r="F215" s="63" t="s">
        <v>319</v>
      </c>
      <c r="G215" s="136">
        <v>0</v>
      </c>
      <c r="H215" s="136">
        <v>1186.96</v>
      </c>
      <c r="I215" s="136">
        <v>4747.84</v>
      </c>
      <c r="J215" s="137">
        <f t="shared" si="3"/>
        <v>5934.8</v>
      </c>
      <c r="K215" s="138"/>
      <c r="L215" s="138"/>
      <c r="M215" s="138"/>
      <c r="N215" s="138"/>
      <c r="O215" s="138"/>
      <c r="P215" s="138"/>
      <c r="Q215" s="138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s="95" customFormat="1" x14ac:dyDescent="0.2">
      <c r="A216" s="61" t="s">
        <v>350</v>
      </c>
      <c r="B216" s="48" t="s">
        <v>33</v>
      </c>
      <c r="C216" s="195" t="s">
        <v>191</v>
      </c>
      <c r="D216" s="48" t="s">
        <v>190</v>
      </c>
      <c r="E216" s="143">
        <v>1</v>
      </c>
      <c r="F216" s="208" t="s">
        <v>379</v>
      </c>
      <c r="G216" s="136">
        <v>0</v>
      </c>
      <c r="H216" s="136">
        <v>1186.96</v>
      </c>
      <c r="I216" s="136">
        <v>4747.84</v>
      </c>
      <c r="J216" s="137">
        <f t="shared" si="3"/>
        <v>5934.8</v>
      </c>
      <c r="K216" s="138"/>
      <c r="L216" s="138"/>
      <c r="M216" s="138"/>
      <c r="N216" s="138"/>
      <c r="O216" s="138"/>
      <c r="P216" s="138"/>
      <c r="Q216" s="138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x14ac:dyDescent="0.2">
      <c r="A217" s="61" t="s">
        <v>353</v>
      </c>
      <c r="B217" s="48" t="s">
        <v>33</v>
      </c>
      <c r="C217" s="48" t="s">
        <v>186</v>
      </c>
      <c r="D217" s="48" t="s">
        <v>190</v>
      </c>
      <c r="E217" s="143">
        <v>1</v>
      </c>
      <c r="F217" s="178" t="s">
        <v>323</v>
      </c>
      <c r="G217" s="136">
        <v>0</v>
      </c>
      <c r="H217" s="147">
        <v>1186.96</v>
      </c>
      <c r="I217" s="147">
        <v>4747.84</v>
      </c>
      <c r="J217" s="137">
        <f t="shared" si="3"/>
        <v>5934.8</v>
      </c>
      <c r="K217" s="138"/>
      <c r="L217" s="138"/>
      <c r="M217" s="138"/>
      <c r="N217" s="138"/>
      <c r="O217" s="138"/>
      <c r="P217" s="138"/>
      <c r="Q217" s="13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61" t="s">
        <v>350</v>
      </c>
      <c r="B218" s="48" t="s">
        <v>33</v>
      </c>
      <c r="C218" s="179" t="s">
        <v>187</v>
      </c>
      <c r="D218" s="48" t="s">
        <v>190</v>
      </c>
      <c r="E218" s="143">
        <v>1</v>
      </c>
      <c r="F218" s="63" t="s">
        <v>320</v>
      </c>
      <c r="G218" s="136">
        <v>0</v>
      </c>
      <c r="H218" s="136">
        <v>1186.96</v>
      </c>
      <c r="I218" s="136">
        <v>4747.84</v>
      </c>
      <c r="J218" s="137">
        <f t="shared" si="3"/>
        <v>5934.8</v>
      </c>
      <c r="K218" s="138"/>
      <c r="L218" s="138"/>
      <c r="M218" s="138"/>
      <c r="N218" s="138"/>
      <c r="O218" s="138"/>
      <c r="P218" s="138"/>
      <c r="Q218" s="138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x14ac:dyDescent="0.2">
      <c r="A219" s="61" t="s">
        <v>350</v>
      </c>
      <c r="B219" s="48" t="s">
        <v>33</v>
      </c>
      <c r="C219" s="48" t="s">
        <v>188</v>
      </c>
      <c r="D219" s="48" t="s">
        <v>190</v>
      </c>
      <c r="E219" s="143">
        <v>1</v>
      </c>
      <c r="F219" s="63" t="s">
        <v>335</v>
      </c>
      <c r="G219" s="136">
        <v>0</v>
      </c>
      <c r="H219" s="147">
        <v>1186.96</v>
      </c>
      <c r="I219" s="147">
        <v>4747.84</v>
      </c>
      <c r="J219" s="137">
        <f t="shared" si="3"/>
        <v>5934.8</v>
      </c>
      <c r="K219" s="138"/>
      <c r="L219" s="138"/>
      <c r="M219" s="138"/>
      <c r="N219" s="138"/>
      <c r="O219" s="138"/>
      <c r="P219" s="138"/>
      <c r="Q219" s="13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x14ac:dyDescent="0.2">
      <c r="A220" s="61" t="s">
        <v>350</v>
      </c>
      <c r="B220" s="48" t="s">
        <v>33</v>
      </c>
      <c r="C220" s="83" t="s">
        <v>188</v>
      </c>
      <c r="D220" s="48" t="s">
        <v>190</v>
      </c>
      <c r="E220" s="143">
        <v>1</v>
      </c>
      <c r="F220" s="63" t="s">
        <v>729</v>
      </c>
      <c r="G220" s="136">
        <v>0</v>
      </c>
      <c r="H220" s="147">
        <v>1186.96</v>
      </c>
      <c r="I220" s="147">
        <v>4747.84</v>
      </c>
      <c r="J220" s="137">
        <f t="shared" si="3"/>
        <v>5934.8</v>
      </c>
      <c r="K220" s="138"/>
      <c r="L220" s="138"/>
      <c r="M220" s="138"/>
      <c r="N220" s="138"/>
      <c r="O220" s="138"/>
      <c r="P220" s="138"/>
      <c r="Q220" s="138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x14ac:dyDescent="0.2">
      <c r="A221" s="61" t="s">
        <v>350</v>
      </c>
      <c r="B221" s="48" t="s">
        <v>33</v>
      </c>
      <c r="C221" s="83" t="s">
        <v>191</v>
      </c>
      <c r="D221" s="48" t="s">
        <v>190</v>
      </c>
      <c r="E221" s="143">
        <v>1</v>
      </c>
      <c r="F221" s="204" t="s">
        <v>737</v>
      </c>
      <c r="G221" s="136">
        <v>0</v>
      </c>
      <c r="H221" s="147">
        <v>1186.96</v>
      </c>
      <c r="I221" s="147">
        <v>4747.84</v>
      </c>
      <c r="J221" s="137">
        <f t="shared" si="3"/>
        <v>5934.8</v>
      </c>
      <c r="K221" s="138"/>
      <c r="L221" s="138"/>
      <c r="M221" s="138"/>
      <c r="N221" s="138"/>
      <c r="O221" s="138"/>
      <c r="P221" s="138"/>
      <c r="Q221" s="13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x14ac:dyDescent="0.2">
      <c r="A222" s="61" t="s">
        <v>350</v>
      </c>
      <c r="B222" s="48" t="s">
        <v>33</v>
      </c>
      <c r="C222" s="83" t="s">
        <v>191</v>
      </c>
      <c r="D222" s="48" t="s">
        <v>190</v>
      </c>
      <c r="E222" s="143">
        <v>1</v>
      </c>
      <c r="F222" s="87" t="s">
        <v>616</v>
      </c>
      <c r="G222" s="136">
        <v>0</v>
      </c>
      <c r="H222" s="147">
        <v>1186.96</v>
      </c>
      <c r="I222" s="147">
        <v>4747.84</v>
      </c>
      <c r="J222" s="137">
        <f t="shared" si="3"/>
        <v>5934.8</v>
      </c>
      <c r="K222" s="138"/>
      <c r="L222" s="138"/>
      <c r="M222" s="138"/>
      <c r="N222" s="138"/>
      <c r="O222" s="138"/>
      <c r="P222" s="138"/>
      <c r="Q222" s="13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x14ac:dyDescent="0.2">
      <c r="A223" s="61" t="s">
        <v>350</v>
      </c>
      <c r="B223" s="48" t="s">
        <v>33</v>
      </c>
      <c r="C223" s="48" t="s">
        <v>213</v>
      </c>
      <c r="D223" s="48" t="s">
        <v>190</v>
      </c>
      <c r="E223" s="143">
        <v>1</v>
      </c>
      <c r="F223" s="63" t="s">
        <v>344</v>
      </c>
      <c r="G223" s="136">
        <v>0</v>
      </c>
      <c r="H223" s="147">
        <v>1186.96</v>
      </c>
      <c r="I223" s="147">
        <v>4747.84</v>
      </c>
      <c r="J223" s="137">
        <f t="shared" si="3"/>
        <v>5934.8</v>
      </c>
      <c r="K223" s="138"/>
      <c r="L223" s="138"/>
      <c r="M223" s="138"/>
      <c r="N223" s="138"/>
      <c r="O223" s="138"/>
      <c r="P223" s="138"/>
      <c r="Q223" s="138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x14ac:dyDescent="0.2">
      <c r="A224" s="61" t="s">
        <v>350</v>
      </c>
      <c r="B224" s="48" t="s">
        <v>33</v>
      </c>
      <c r="C224" s="48" t="s">
        <v>186</v>
      </c>
      <c r="D224" s="48" t="s">
        <v>190</v>
      </c>
      <c r="E224" s="143">
        <v>1</v>
      </c>
      <c r="F224" s="63" t="s">
        <v>333</v>
      </c>
      <c r="G224" s="136">
        <v>0</v>
      </c>
      <c r="H224" s="147">
        <v>1186.96</v>
      </c>
      <c r="I224" s="147">
        <v>4747.84</v>
      </c>
      <c r="J224" s="137">
        <f t="shared" si="3"/>
        <v>5934.8</v>
      </c>
      <c r="K224" s="138"/>
      <c r="L224" s="138"/>
      <c r="M224" s="138"/>
      <c r="N224" s="138"/>
      <c r="O224" s="138"/>
      <c r="P224" s="138"/>
      <c r="Q224" s="138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x14ac:dyDescent="0.2">
      <c r="A225" s="90" t="s">
        <v>542</v>
      </c>
      <c r="B225" s="84" t="s">
        <v>33</v>
      </c>
      <c r="C225" s="197" t="s">
        <v>212</v>
      </c>
      <c r="D225" s="84" t="s">
        <v>190</v>
      </c>
      <c r="E225" s="109">
        <v>1</v>
      </c>
      <c r="F225" s="86" t="s">
        <v>355</v>
      </c>
      <c r="G225" s="92">
        <v>0</v>
      </c>
      <c r="H225" s="147">
        <v>1186.96</v>
      </c>
      <c r="I225" s="147">
        <v>4747.84</v>
      </c>
      <c r="J225" s="96">
        <f t="shared" si="3"/>
        <v>5934.8</v>
      </c>
      <c r="K225" s="93"/>
      <c r="L225" s="93"/>
      <c r="M225" s="93"/>
      <c r="N225" s="93"/>
      <c r="O225" s="93"/>
      <c r="P225" s="93"/>
      <c r="Q225" s="93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  <c r="AD225" s="94"/>
    </row>
    <row r="226" spans="1:30" x14ac:dyDescent="0.2">
      <c r="A226" s="62" t="s">
        <v>192</v>
      </c>
      <c r="B226" s="48" t="s">
        <v>33</v>
      </c>
      <c r="C226" s="210" t="s">
        <v>192</v>
      </c>
      <c r="D226" s="48" t="s">
        <v>192</v>
      </c>
      <c r="E226" s="143">
        <v>1</v>
      </c>
      <c r="F226" s="64" t="s">
        <v>192</v>
      </c>
      <c r="G226" s="136">
        <v>0</v>
      </c>
      <c r="H226" s="136">
        <v>0</v>
      </c>
      <c r="I226" s="136">
        <v>0</v>
      </c>
      <c r="J226" s="137">
        <f t="shared" si="3"/>
        <v>0</v>
      </c>
      <c r="K226" s="138"/>
      <c r="L226" s="138"/>
      <c r="M226" s="138"/>
      <c r="N226" s="138"/>
      <c r="O226" s="138"/>
      <c r="P226" s="138"/>
      <c r="Q226" s="138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x14ac:dyDescent="0.2">
      <c r="A227" s="107" t="s">
        <v>242</v>
      </c>
      <c r="B227" s="67" t="s">
        <v>33</v>
      </c>
      <c r="C227" s="196" t="s">
        <v>188</v>
      </c>
      <c r="D227" s="67" t="s">
        <v>190</v>
      </c>
      <c r="E227" s="144">
        <v>1</v>
      </c>
      <c r="F227" s="102" t="s">
        <v>556</v>
      </c>
      <c r="G227" s="140">
        <v>0</v>
      </c>
      <c r="H227" s="140">
        <v>1186.96</v>
      </c>
      <c r="I227" s="140">
        <v>4747.84</v>
      </c>
      <c r="J227" s="141">
        <f t="shared" si="3"/>
        <v>5934.8</v>
      </c>
      <c r="K227" s="142"/>
      <c r="L227" s="142"/>
      <c r="M227" s="142"/>
      <c r="N227" s="142"/>
      <c r="O227" s="142"/>
      <c r="P227" s="142"/>
      <c r="Q227" s="142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</row>
    <row r="228" spans="1:30" x14ac:dyDescent="0.2">
      <c r="A228" s="126" t="s">
        <v>637</v>
      </c>
      <c r="B228" s="48" t="s">
        <v>33</v>
      </c>
      <c r="C228" s="182" t="s">
        <v>188</v>
      </c>
      <c r="D228" s="48" t="s">
        <v>190</v>
      </c>
      <c r="E228" s="143">
        <v>1</v>
      </c>
      <c r="F228" s="87" t="s">
        <v>636</v>
      </c>
      <c r="G228" s="136">
        <v>0</v>
      </c>
      <c r="H228" s="136">
        <v>1186.96</v>
      </c>
      <c r="I228" s="136">
        <v>4747.84</v>
      </c>
      <c r="J228" s="137">
        <f t="shared" si="3"/>
        <v>5934.8</v>
      </c>
      <c r="K228" s="138"/>
      <c r="L228" s="138"/>
      <c r="M228" s="138"/>
      <c r="N228" s="138"/>
      <c r="O228" s="138"/>
      <c r="P228" s="138"/>
      <c r="Q228" s="13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61" t="s">
        <v>350</v>
      </c>
      <c r="B229" s="48" t="s">
        <v>33</v>
      </c>
      <c r="C229" s="48" t="s">
        <v>185</v>
      </c>
      <c r="D229" s="48" t="s">
        <v>190</v>
      </c>
      <c r="E229" s="143">
        <v>1</v>
      </c>
      <c r="F229" s="63" t="s">
        <v>328</v>
      </c>
      <c r="G229" s="136">
        <v>0</v>
      </c>
      <c r="H229" s="147">
        <v>1186.96</v>
      </c>
      <c r="I229" s="147">
        <v>4747.84</v>
      </c>
      <c r="J229" s="137">
        <f t="shared" si="3"/>
        <v>5934.8</v>
      </c>
      <c r="K229" s="138"/>
      <c r="L229" s="138"/>
      <c r="M229" s="138"/>
      <c r="N229" s="138"/>
      <c r="O229" s="138"/>
      <c r="P229" s="138"/>
      <c r="Q229" s="13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61" t="s">
        <v>350</v>
      </c>
      <c r="B230" s="48" t="s">
        <v>33</v>
      </c>
      <c r="C230" s="83" t="s">
        <v>191</v>
      </c>
      <c r="D230" s="48" t="s">
        <v>190</v>
      </c>
      <c r="E230" s="143">
        <v>1</v>
      </c>
      <c r="F230" s="202" t="s">
        <v>717</v>
      </c>
      <c r="G230" s="136">
        <v>0</v>
      </c>
      <c r="H230" s="147">
        <v>1186.96</v>
      </c>
      <c r="I230" s="147">
        <v>4747.84</v>
      </c>
      <c r="J230" s="137">
        <f t="shared" si="3"/>
        <v>5934.8</v>
      </c>
      <c r="K230" s="138"/>
      <c r="L230" s="138"/>
      <c r="M230" s="138"/>
      <c r="N230" s="138"/>
      <c r="O230" s="138"/>
      <c r="P230" s="138"/>
      <c r="Q230" s="13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x14ac:dyDescent="0.2">
      <c r="A231" s="61" t="s">
        <v>350</v>
      </c>
      <c r="B231" s="48" t="s">
        <v>33</v>
      </c>
      <c r="C231" s="48" t="s">
        <v>235</v>
      </c>
      <c r="D231" s="48" t="s">
        <v>190</v>
      </c>
      <c r="E231" s="143">
        <v>1</v>
      </c>
      <c r="F231" s="63" t="s">
        <v>372</v>
      </c>
      <c r="G231" s="136">
        <v>0</v>
      </c>
      <c r="H231" s="136">
        <v>1186.96</v>
      </c>
      <c r="I231" s="136">
        <v>4747.84</v>
      </c>
      <c r="J231" s="137">
        <f t="shared" si="3"/>
        <v>5934.8</v>
      </c>
      <c r="K231" s="138"/>
      <c r="L231" s="138"/>
      <c r="M231" s="138"/>
      <c r="N231" s="138"/>
      <c r="O231" s="138"/>
      <c r="P231" s="138"/>
      <c r="Q231" s="13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61" t="s">
        <v>350</v>
      </c>
      <c r="B232" s="48" t="s">
        <v>33</v>
      </c>
      <c r="C232" s="182" t="s">
        <v>191</v>
      </c>
      <c r="D232" s="48" t="s">
        <v>190</v>
      </c>
      <c r="E232" s="143">
        <v>1</v>
      </c>
      <c r="F232" s="204" t="s">
        <v>682</v>
      </c>
      <c r="G232" s="136">
        <v>0</v>
      </c>
      <c r="H232" s="136">
        <v>1186.96</v>
      </c>
      <c r="I232" s="136">
        <v>4747.84</v>
      </c>
      <c r="J232" s="137">
        <f t="shared" si="3"/>
        <v>5934.8</v>
      </c>
      <c r="K232" s="138"/>
      <c r="L232" s="138"/>
      <c r="M232" s="138"/>
      <c r="N232" s="138"/>
      <c r="O232" s="138"/>
      <c r="P232" s="138"/>
      <c r="Q232" s="138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x14ac:dyDescent="0.2">
      <c r="A233" s="110" t="s">
        <v>350</v>
      </c>
      <c r="B233" s="67" t="s">
        <v>33</v>
      </c>
      <c r="C233" s="101" t="s">
        <v>188</v>
      </c>
      <c r="D233" s="67" t="s">
        <v>190</v>
      </c>
      <c r="E233" s="144">
        <v>1</v>
      </c>
      <c r="F233" s="102" t="s">
        <v>555</v>
      </c>
      <c r="G233" s="140">
        <v>0</v>
      </c>
      <c r="H233" s="140">
        <v>1186.96</v>
      </c>
      <c r="I233" s="140">
        <v>4747.84</v>
      </c>
      <c r="J233" s="141">
        <f t="shared" si="3"/>
        <v>5934.8</v>
      </c>
      <c r="K233" s="142"/>
      <c r="L233" s="142"/>
      <c r="M233" s="142"/>
      <c r="N233" s="142"/>
      <c r="O233" s="142"/>
      <c r="P233" s="142"/>
      <c r="Q233" s="142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5"/>
      <c r="AD233" s="105"/>
    </row>
    <row r="234" spans="1:30" x14ac:dyDescent="0.2">
      <c r="A234" s="117" t="s">
        <v>192</v>
      </c>
      <c r="B234" s="48" t="s">
        <v>33</v>
      </c>
      <c r="C234" s="52" t="s">
        <v>192</v>
      </c>
      <c r="D234" s="48" t="s">
        <v>192</v>
      </c>
      <c r="E234" s="143">
        <v>1</v>
      </c>
      <c r="F234" s="209" t="s">
        <v>192</v>
      </c>
      <c r="G234" s="136">
        <v>0</v>
      </c>
      <c r="H234" s="140">
        <v>0</v>
      </c>
      <c r="I234" s="140">
        <v>0</v>
      </c>
      <c r="J234" s="137">
        <f t="shared" si="3"/>
        <v>0</v>
      </c>
      <c r="K234" s="138"/>
      <c r="L234" s="138"/>
      <c r="M234" s="138"/>
      <c r="N234" s="138"/>
      <c r="O234" s="138"/>
      <c r="P234" s="138"/>
      <c r="Q234" s="13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61" t="s">
        <v>350</v>
      </c>
      <c r="B235" s="48" t="s">
        <v>33</v>
      </c>
      <c r="C235" s="48" t="s">
        <v>186</v>
      </c>
      <c r="D235" s="48" t="s">
        <v>189</v>
      </c>
      <c r="E235" s="143">
        <v>1</v>
      </c>
      <c r="F235" s="63" t="s">
        <v>389</v>
      </c>
      <c r="G235" s="136">
        <v>0</v>
      </c>
      <c r="H235" s="147">
        <v>0</v>
      </c>
      <c r="I235" s="147">
        <v>4747.84</v>
      </c>
      <c r="J235" s="137">
        <f t="shared" si="3"/>
        <v>4747.84</v>
      </c>
      <c r="K235" s="138"/>
      <c r="L235" s="138"/>
      <c r="M235" s="138"/>
      <c r="N235" s="138"/>
      <c r="O235" s="138"/>
      <c r="P235" s="138"/>
      <c r="Q235" s="13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61" t="s">
        <v>350</v>
      </c>
      <c r="B236" s="48" t="s">
        <v>33</v>
      </c>
      <c r="C236" s="83" t="s">
        <v>191</v>
      </c>
      <c r="D236" s="48" t="s">
        <v>190</v>
      </c>
      <c r="E236" s="143">
        <v>1</v>
      </c>
      <c r="F236" s="204" t="s">
        <v>705</v>
      </c>
      <c r="G236" s="136">
        <v>0</v>
      </c>
      <c r="H236" s="140">
        <v>1186.96</v>
      </c>
      <c r="I236" s="140">
        <v>4747.84</v>
      </c>
      <c r="J236" s="137">
        <f t="shared" si="3"/>
        <v>5934.8</v>
      </c>
      <c r="K236" s="138"/>
      <c r="L236" s="138"/>
      <c r="M236" s="138"/>
      <c r="N236" s="138"/>
      <c r="O236" s="138"/>
      <c r="P236" s="138"/>
      <c r="Q236" s="13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61" t="s">
        <v>350</v>
      </c>
      <c r="B237" s="48" t="s">
        <v>33</v>
      </c>
      <c r="C237" s="83" t="s">
        <v>191</v>
      </c>
      <c r="D237" s="48" t="s">
        <v>190</v>
      </c>
      <c r="E237" s="143">
        <v>1</v>
      </c>
      <c r="F237" s="204" t="s">
        <v>708</v>
      </c>
      <c r="G237" s="136">
        <v>0</v>
      </c>
      <c r="H237" s="140">
        <v>1186.96</v>
      </c>
      <c r="I237" s="140">
        <v>4747.84</v>
      </c>
      <c r="J237" s="137">
        <f t="shared" si="3"/>
        <v>5934.8</v>
      </c>
      <c r="K237" s="138"/>
      <c r="L237" s="138"/>
      <c r="M237" s="138"/>
      <c r="N237" s="138"/>
      <c r="O237" s="138"/>
      <c r="P237" s="138"/>
      <c r="Q237" s="13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61" t="s">
        <v>350</v>
      </c>
      <c r="B238" s="48" t="s">
        <v>33</v>
      </c>
      <c r="C238" s="83" t="s">
        <v>191</v>
      </c>
      <c r="D238" s="48" t="s">
        <v>190</v>
      </c>
      <c r="E238" s="143">
        <v>1</v>
      </c>
      <c r="F238" s="202" t="s">
        <v>718</v>
      </c>
      <c r="G238" s="136">
        <v>0</v>
      </c>
      <c r="H238" s="140">
        <v>1186.96</v>
      </c>
      <c r="I238" s="140">
        <v>4747.84</v>
      </c>
      <c r="J238" s="137">
        <f t="shared" si="3"/>
        <v>5934.8</v>
      </c>
      <c r="K238" s="138"/>
      <c r="L238" s="138"/>
      <c r="M238" s="138"/>
      <c r="N238" s="138"/>
      <c r="O238" s="138"/>
      <c r="P238" s="138"/>
      <c r="Q238" s="13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61" t="s">
        <v>350</v>
      </c>
      <c r="B239" s="48" t="s">
        <v>33</v>
      </c>
      <c r="C239" s="83" t="s">
        <v>191</v>
      </c>
      <c r="D239" s="48" t="s">
        <v>190</v>
      </c>
      <c r="E239" s="143">
        <v>1</v>
      </c>
      <c r="F239" s="202" t="s">
        <v>719</v>
      </c>
      <c r="G239" s="136">
        <v>0</v>
      </c>
      <c r="H239" s="140">
        <v>1186.96</v>
      </c>
      <c r="I239" s="140">
        <v>4747.84</v>
      </c>
      <c r="J239" s="137">
        <f t="shared" si="3"/>
        <v>5934.8</v>
      </c>
      <c r="K239" s="138"/>
      <c r="L239" s="138"/>
      <c r="M239" s="138"/>
      <c r="N239" s="138"/>
      <c r="O239" s="138"/>
      <c r="P239" s="138"/>
      <c r="Q239" s="138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x14ac:dyDescent="0.2">
      <c r="A240" s="61" t="s">
        <v>350</v>
      </c>
      <c r="B240" s="48" t="s">
        <v>33</v>
      </c>
      <c r="C240" s="83" t="s">
        <v>188</v>
      </c>
      <c r="D240" s="48" t="s">
        <v>190</v>
      </c>
      <c r="E240" s="143">
        <v>1</v>
      </c>
      <c r="F240" s="208" t="s">
        <v>369</v>
      </c>
      <c r="G240" s="136">
        <v>0</v>
      </c>
      <c r="H240" s="140">
        <v>1186.96</v>
      </c>
      <c r="I240" s="140">
        <v>4747.84</v>
      </c>
      <c r="J240" s="137">
        <f t="shared" si="3"/>
        <v>5934.8</v>
      </c>
      <c r="K240" s="138"/>
      <c r="L240" s="138"/>
      <c r="M240" s="138"/>
      <c r="N240" s="138"/>
      <c r="O240" s="138"/>
      <c r="P240" s="138"/>
      <c r="Q240" s="138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s="106" customFormat="1" x14ac:dyDescent="0.2">
      <c r="A241" s="62" t="s">
        <v>192</v>
      </c>
      <c r="B241" s="48" t="s">
        <v>33</v>
      </c>
      <c r="C241" s="52" t="s">
        <v>192</v>
      </c>
      <c r="D241" s="48" t="s">
        <v>192</v>
      </c>
      <c r="E241" s="143">
        <v>1</v>
      </c>
      <c r="F241" s="64" t="s">
        <v>192</v>
      </c>
      <c r="G241" s="136">
        <v>0</v>
      </c>
      <c r="H241" s="147">
        <v>0</v>
      </c>
      <c r="I241" s="147">
        <v>0</v>
      </c>
      <c r="J241" s="137">
        <f t="shared" si="3"/>
        <v>0</v>
      </c>
      <c r="K241" s="138"/>
      <c r="L241" s="138"/>
      <c r="M241" s="138"/>
      <c r="N241" s="138"/>
      <c r="O241" s="138"/>
      <c r="P241" s="138"/>
      <c r="Q241" s="138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s="106" customFormat="1" x14ac:dyDescent="0.2">
      <c r="A242" s="61" t="s">
        <v>391</v>
      </c>
      <c r="B242" s="48" t="s">
        <v>35</v>
      </c>
      <c r="C242" s="48" t="s">
        <v>385</v>
      </c>
      <c r="D242" s="48" t="s">
        <v>190</v>
      </c>
      <c r="E242" s="143">
        <v>1</v>
      </c>
      <c r="F242" s="63" t="s">
        <v>358</v>
      </c>
      <c r="G242" s="136">
        <v>0</v>
      </c>
      <c r="H242" s="136">
        <v>1030.1099999999999</v>
      </c>
      <c r="I242" s="136">
        <v>4120.43</v>
      </c>
      <c r="J242" s="137">
        <f t="shared" si="3"/>
        <v>5150.54</v>
      </c>
      <c r="K242" s="138"/>
      <c r="L242" s="138"/>
      <c r="M242" s="138"/>
      <c r="N242" s="138"/>
      <c r="O242" s="138"/>
      <c r="P242" s="138"/>
      <c r="Q242" s="138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x14ac:dyDescent="0.2">
      <c r="A243" s="61" t="s">
        <v>392</v>
      </c>
      <c r="B243" s="48" t="s">
        <v>35</v>
      </c>
      <c r="C243" s="48" t="s">
        <v>187</v>
      </c>
      <c r="D243" s="48" t="s">
        <v>190</v>
      </c>
      <c r="E243" s="143">
        <v>1</v>
      </c>
      <c r="F243" s="63" t="s">
        <v>360</v>
      </c>
      <c r="G243" s="136">
        <v>0</v>
      </c>
      <c r="H243" s="136">
        <v>1030.1099999999999</v>
      </c>
      <c r="I243" s="136">
        <v>4120.43</v>
      </c>
      <c r="J243" s="137">
        <f t="shared" si="3"/>
        <v>5150.54</v>
      </c>
      <c r="K243" s="138"/>
      <c r="L243" s="138"/>
      <c r="M243" s="138"/>
      <c r="N243" s="138"/>
      <c r="O243" s="138"/>
      <c r="P243" s="138"/>
      <c r="Q243" s="13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61" t="s">
        <v>397</v>
      </c>
      <c r="B244" s="48" t="s">
        <v>35</v>
      </c>
      <c r="C244" s="48" t="s">
        <v>187</v>
      </c>
      <c r="D244" s="48" t="s">
        <v>190</v>
      </c>
      <c r="E244" s="143">
        <v>1</v>
      </c>
      <c r="F244" s="63" t="s">
        <v>366</v>
      </c>
      <c r="G244" s="136">
        <v>0</v>
      </c>
      <c r="H244" s="136">
        <v>1030.1099999999999</v>
      </c>
      <c r="I244" s="136">
        <v>4120.43</v>
      </c>
      <c r="J244" s="137">
        <f t="shared" si="3"/>
        <v>5150.54</v>
      </c>
      <c r="K244" s="138"/>
      <c r="L244" s="138"/>
      <c r="M244" s="138"/>
      <c r="N244" s="138"/>
      <c r="O244" s="138"/>
      <c r="P244" s="138"/>
      <c r="Q244" s="13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61" t="s">
        <v>395</v>
      </c>
      <c r="B245" s="48" t="s">
        <v>35</v>
      </c>
      <c r="C245" s="48" t="s">
        <v>188</v>
      </c>
      <c r="D245" s="48" t="s">
        <v>190</v>
      </c>
      <c r="E245" s="143">
        <v>1</v>
      </c>
      <c r="F245" s="63" t="s">
        <v>377</v>
      </c>
      <c r="G245" s="136">
        <v>0</v>
      </c>
      <c r="H245" s="136">
        <v>1030.1099999999999</v>
      </c>
      <c r="I245" s="136">
        <v>4120.43</v>
      </c>
      <c r="J245" s="137">
        <f t="shared" si="3"/>
        <v>5150.54</v>
      </c>
      <c r="K245" s="138"/>
      <c r="L245" s="138"/>
      <c r="M245" s="138"/>
      <c r="N245" s="138"/>
      <c r="O245" s="138"/>
      <c r="P245" s="138"/>
      <c r="Q245" s="138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x14ac:dyDescent="0.2">
      <c r="A246" s="61" t="s">
        <v>397</v>
      </c>
      <c r="B246" s="48" t="s">
        <v>35</v>
      </c>
      <c r="C246" s="48" t="s">
        <v>187</v>
      </c>
      <c r="D246" s="48" t="s">
        <v>190</v>
      </c>
      <c r="E246" s="143">
        <v>1</v>
      </c>
      <c r="F246" s="63" t="s">
        <v>383</v>
      </c>
      <c r="G246" s="136">
        <v>0</v>
      </c>
      <c r="H246" s="136">
        <v>1030.1099999999999</v>
      </c>
      <c r="I246" s="136">
        <v>4120.43</v>
      </c>
      <c r="J246" s="137">
        <f t="shared" si="3"/>
        <v>5150.54</v>
      </c>
      <c r="K246" s="138"/>
      <c r="L246" s="138"/>
      <c r="M246" s="138"/>
      <c r="N246" s="138"/>
      <c r="O246" s="138"/>
      <c r="P246" s="138"/>
      <c r="Q246" s="138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x14ac:dyDescent="0.2">
      <c r="A247" s="61" t="s">
        <v>396</v>
      </c>
      <c r="B247" s="48" t="s">
        <v>35</v>
      </c>
      <c r="C247" s="48" t="s">
        <v>235</v>
      </c>
      <c r="D247" s="48" t="s">
        <v>190</v>
      </c>
      <c r="E247" s="143">
        <v>1</v>
      </c>
      <c r="F247" s="63" t="s">
        <v>365</v>
      </c>
      <c r="G247" s="136">
        <v>0</v>
      </c>
      <c r="H247" s="136">
        <v>1030.1099999999999</v>
      </c>
      <c r="I247" s="136">
        <v>4120.43</v>
      </c>
      <c r="J247" s="137">
        <f t="shared" si="3"/>
        <v>5150.54</v>
      </c>
      <c r="K247" s="138"/>
      <c r="L247" s="138"/>
      <c r="M247" s="138"/>
      <c r="N247" s="138"/>
      <c r="O247" s="138"/>
      <c r="P247" s="138"/>
      <c r="Q247" s="13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61" t="s">
        <v>402</v>
      </c>
      <c r="B248" s="48" t="s">
        <v>35</v>
      </c>
      <c r="C248" s="48" t="s">
        <v>257</v>
      </c>
      <c r="D248" s="48" t="s">
        <v>190</v>
      </c>
      <c r="E248" s="143">
        <v>1</v>
      </c>
      <c r="F248" s="63" t="s">
        <v>380</v>
      </c>
      <c r="G248" s="136">
        <v>0</v>
      </c>
      <c r="H248" s="136">
        <v>1030.1099999999999</v>
      </c>
      <c r="I248" s="136">
        <v>4120.43</v>
      </c>
      <c r="J248" s="137">
        <f t="shared" si="3"/>
        <v>5150.54</v>
      </c>
      <c r="K248" s="138"/>
      <c r="L248" s="138"/>
      <c r="M248" s="138"/>
      <c r="N248" s="138"/>
      <c r="O248" s="138"/>
      <c r="P248" s="138"/>
      <c r="Q248" s="138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x14ac:dyDescent="0.2">
      <c r="A249" s="61" t="s">
        <v>390</v>
      </c>
      <c r="B249" s="48" t="s">
        <v>35</v>
      </c>
      <c r="C249" s="48" t="s">
        <v>384</v>
      </c>
      <c r="D249" s="48" t="s">
        <v>190</v>
      </c>
      <c r="E249" s="143">
        <v>1</v>
      </c>
      <c r="F249" s="63" t="s">
        <v>356</v>
      </c>
      <c r="G249" s="136">
        <v>0</v>
      </c>
      <c r="H249" s="136">
        <v>1030.1099999999999</v>
      </c>
      <c r="I249" s="136">
        <v>4120.43</v>
      </c>
      <c r="J249" s="137">
        <f t="shared" si="3"/>
        <v>5150.54</v>
      </c>
      <c r="K249" s="138"/>
      <c r="L249" s="138"/>
      <c r="M249" s="138"/>
      <c r="N249" s="138"/>
      <c r="O249" s="138"/>
      <c r="P249" s="138"/>
      <c r="Q249" s="13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x14ac:dyDescent="0.2">
      <c r="A250" s="61" t="s">
        <v>404</v>
      </c>
      <c r="B250" s="48" t="s">
        <v>35</v>
      </c>
      <c r="C250" s="48" t="s">
        <v>235</v>
      </c>
      <c r="D250" s="48" t="s">
        <v>190</v>
      </c>
      <c r="E250" s="143">
        <v>1</v>
      </c>
      <c r="F250" s="63" t="s">
        <v>371</v>
      </c>
      <c r="G250" s="136">
        <v>0</v>
      </c>
      <c r="H250" s="136">
        <v>1030.1099999999999</v>
      </c>
      <c r="I250" s="136">
        <v>4120.43</v>
      </c>
      <c r="J250" s="137">
        <f t="shared" si="3"/>
        <v>5150.54</v>
      </c>
      <c r="K250" s="138"/>
      <c r="L250" s="138"/>
      <c r="M250" s="138"/>
      <c r="N250" s="138"/>
      <c r="O250" s="138"/>
      <c r="P250" s="138"/>
      <c r="Q250" s="138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s="106" customFormat="1" x14ac:dyDescent="0.2">
      <c r="A251" s="61" t="s">
        <v>403</v>
      </c>
      <c r="B251" s="48" t="s">
        <v>35</v>
      </c>
      <c r="C251" s="48" t="s">
        <v>212</v>
      </c>
      <c r="D251" s="48" t="s">
        <v>190</v>
      </c>
      <c r="E251" s="143">
        <v>1</v>
      </c>
      <c r="F251" s="63" t="s">
        <v>359</v>
      </c>
      <c r="G251" s="136">
        <v>0</v>
      </c>
      <c r="H251" s="136">
        <v>1030.1099999999999</v>
      </c>
      <c r="I251" s="136">
        <v>4120.43</v>
      </c>
      <c r="J251" s="137">
        <f t="shared" si="3"/>
        <v>5150.54</v>
      </c>
      <c r="K251" s="138"/>
      <c r="L251" s="138"/>
      <c r="M251" s="138"/>
      <c r="N251" s="138"/>
      <c r="O251" s="138"/>
      <c r="P251" s="138"/>
      <c r="Q251" s="138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x14ac:dyDescent="0.2">
      <c r="A252" s="126" t="s">
        <v>404</v>
      </c>
      <c r="B252" s="48" t="s">
        <v>35</v>
      </c>
      <c r="C252" s="83" t="s">
        <v>187</v>
      </c>
      <c r="D252" s="48" t="s">
        <v>190</v>
      </c>
      <c r="E252" s="143">
        <v>1</v>
      </c>
      <c r="F252" s="201" t="s">
        <v>440</v>
      </c>
      <c r="G252" s="136">
        <v>0</v>
      </c>
      <c r="H252" s="136">
        <v>1030.1099999999999</v>
      </c>
      <c r="I252" s="136">
        <v>4120.43</v>
      </c>
      <c r="J252" s="137">
        <f t="shared" si="3"/>
        <v>5150.54</v>
      </c>
      <c r="K252" s="138"/>
      <c r="L252" s="138"/>
      <c r="M252" s="138"/>
      <c r="N252" s="138"/>
      <c r="O252" s="138"/>
      <c r="P252" s="138"/>
      <c r="Q252" s="13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x14ac:dyDescent="0.2">
      <c r="A253" s="61" t="s">
        <v>393</v>
      </c>
      <c r="B253" s="48" t="s">
        <v>35</v>
      </c>
      <c r="C253" s="48" t="s">
        <v>212</v>
      </c>
      <c r="D253" s="48" t="s">
        <v>190</v>
      </c>
      <c r="E253" s="143">
        <v>1</v>
      </c>
      <c r="F253" s="63" t="s">
        <v>362</v>
      </c>
      <c r="G253" s="136">
        <v>0</v>
      </c>
      <c r="H253" s="136">
        <v>1030.1099999999999</v>
      </c>
      <c r="I253" s="136">
        <v>4120.43</v>
      </c>
      <c r="J253" s="137">
        <f t="shared" si="3"/>
        <v>5150.54</v>
      </c>
      <c r="K253" s="138"/>
      <c r="L253" s="138"/>
      <c r="M253" s="138"/>
      <c r="N253" s="138"/>
      <c r="O253" s="138"/>
      <c r="P253" s="138"/>
      <c r="Q253" s="138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s="106" customFormat="1" x14ac:dyDescent="0.2">
      <c r="A254" s="107" t="s">
        <v>397</v>
      </c>
      <c r="B254" s="67" t="s">
        <v>35</v>
      </c>
      <c r="C254" s="48" t="s">
        <v>253</v>
      </c>
      <c r="D254" s="48" t="s">
        <v>190</v>
      </c>
      <c r="E254" s="143">
        <v>1</v>
      </c>
      <c r="F254" s="178" t="s">
        <v>623</v>
      </c>
      <c r="G254" s="140">
        <v>0</v>
      </c>
      <c r="H254" s="140">
        <v>1030.1099999999999</v>
      </c>
      <c r="I254" s="140">
        <v>4120.43</v>
      </c>
      <c r="J254" s="141">
        <f t="shared" si="3"/>
        <v>5150.54</v>
      </c>
      <c r="K254" s="142"/>
      <c r="L254" s="142"/>
      <c r="M254" s="142"/>
      <c r="N254" s="142"/>
      <c r="O254" s="142"/>
      <c r="P254" s="142"/>
      <c r="Q254" s="142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5"/>
      <c r="AD254" s="105"/>
    </row>
    <row r="255" spans="1:30" x14ac:dyDescent="0.2">
      <c r="A255" s="61" t="s">
        <v>400</v>
      </c>
      <c r="B255" s="48" t="s">
        <v>35</v>
      </c>
      <c r="C255" s="48" t="s">
        <v>188</v>
      </c>
      <c r="D255" s="48" t="s">
        <v>190</v>
      </c>
      <c r="E255" s="143">
        <v>1</v>
      </c>
      <c r="F255" s="63" t="s">
        <v>378</v>
      </c>
      <c r="G255" s="136">
        <v>0</v>
      </c>
      <c r="H255" s="136">
        <v>1030.1099999999999</v>
      </c>
      <c r="I255" s="136">
        <v>4120.43</v>
      </c>
      <c r="J255" s="137">
        <f t="shared" si="3"/>
        <v>5150.54</v>
      </c>
      <c r="K255" s="138"/>
      <c r="L255" s="138"/>
      <c r="M255" s="138"/>
      <c r="N255" s="138"/>
      <c r="O255" s="138"/>
      <c r="P255" s="138"/>
      <c r="Q255" s="138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x14ac:dyDescent="0.2">
      <c r="A256" s="61" t="s">
        <v>395</v>
      </c>
      <c r="B256" s="48" t="s">
        <v>35</v>
      </c>
      <c r="C256" s="48" t="s">
        <v>187</v>
      </c>
      <c r="D256" s="48" t="s">
        <v>190</v>
      </c>
      <c r="E256" s="143">
        <v>1</v>
      </c>
      <c r="F256" s="63" t="s">
        <v>376</v>
      </c>
      <c r="G256" s="136">
        <v>0</v>
      </c>
      <c r="H256" s="136">
        <v>1030.1099999999999</v>
      </c>
      <c r="I256" s="136">
        <v>4120.43</v>
      </c>
      <c r="J256" s="137">
        <f t="shared" si="3"/>
        <v>5150.54</v>
      </c>
      <c r="K256" s="138"/>
      <c r="L256" s="138"/>
      <c r="M256" s="138"/>
      <c r="N256" s="138"/>
      <c r="O256" s="138"/>
      <c r="P256" s="138"/>
      <c r="Q256" s="13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x14ac:dyDescent="0.2">
      <c r="A257" s="61" t="s">
        <v>397</v>
      </c>
      <c r="B257" s="48" t="s">
        <v>35</v>
      </c>
      <c r="C257" s="83" t="s">
        <v>188</v>
      </c>
      <c r="D257" s="48" t="s">
        <v>190</v>
      </c>
      <c r="E257" s="143">
        <v>1</v>
      </c>
      <c r="F257" s="63" t="s">
        <v>730</v>
      </c>
      <c r="G257" s="136">
        <v>0</v>
      </c>
      <c r="H257" s="136">
        <v>1030.1099999999999</v>
      </c>
      <c r="I257" s="136">
        <v>4120.43</v>
      </c>
      <c r="J257" s="137">
        <f t="shared" si="3"/>
        <v>5150.54</v>
      </c>
      <c r="K257" s="138"/>
      <c r="L257" s="138"/>
      <c r="M257" s="138"/>
      <c r="N257" s="138"/>
      <c r="O257" s="138"/>
      <c r="P257" s="138"/>
      <c r="Q257" s="138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x14ac:dyDescent="0.2">
      <c r="A258" s="61" t="s">
        <v>404</v>
      </c>
      <c r="B258" s="48" t="s">
        <v>35</v>
      </c>
      <c r="C258" s="48" t="s">
        <v>235</v>
      </c>
      <c r="D258" s="48" t="s">
        <v>190</v>
      </c>
      <c r="E258" s="143">
        <v>1</v>
      </c>
      <c r="F258" s="63" t="s">
        <v>373</v>
      </c>
      <c r="G258" s="136">
        <v>0</v>
      </c>
      <c r="H258" s="136">
        <v>1030.1099999999999</v>
      </c>
      <c r="I258" s="136">
        <v>4120.43</v>
      </c>
      <c r="J258" s="137">
        <f t="shared" si="3"/>
        <v>5150.54</v>
      </c>
      <c r="K258" s="138"/>
      <c r="L258" s="138"/>
      <c r="M258" s="138"/>
      <c r="N258" s="138"/>
      <c r="O258" s="138"/>
      <c r="P258" s="138"/>
      <c r="Q258" s="13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x14ac:dyDescent="0.2">
      <c r="A259" s="126" t="s">
        <v>549</v>
      </c>
      <c r="B259" s="67" t="s">
        <v>35</v>
      </c>
      <c r="C259" s="101" t="s">
        <v>188</v>
      </c>
      <c r="D259" s="101" t="s">
        <v>190</v>
      </c>
      <c r="E259" s="144">
        <v>1</v>
      </c>
      <c r="F259" s="202" t="s">
        <v>417</v>
      </c>
      <c r="G259" s="140">
        <v>0</v>
      </c>
      <c r="H259" s="136">
        <v>1030.1099999999999</v>
      </c>
      <c r="I259" s="136">
        <v>4120.43</v>
      </c>
      <c r="J259" s="141">
        <f t="shared" si="3"/>
        <v>5150.54</v>
      </c>
      <c r="K259" s="142"/>
      <c r="L259" s="142"/>
      <c r="M259" s="142"/>
      <c r="N259" s="142"/>
      <c r="O259" s="142"/>
      <c r="P259" s="142"/>
      <c r="Q259" s="142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</row>
    <row r="260" spans="1:30" x14ac:dyDescent="0.2">
      <c r="A260" s="61" t="s">
        <v>456</v>
      </c>
      <c r="B260" s="48" t="s">
        <v>35</v>
      </c>
      <c r="C260" s="67" t="s">
        <v>388</v>
      </c>
      <c r="D260" s="48" t="s">
        <v>190</v>
      </c>
      <c r="E260" s="143">
        <v>1</v>
      </c>
      <c r="F260" s="63" t="s">
        <v>445</v>
      </c>
      <c r="G260" s="136">
        <v>0</v>
      </c>
      <c r="H260" s="136">
        <v>1030.1099999999999</v>
      </c>
      <c r="I260" s="136">
        <v>4120.43</v>
      </c>
      <c r="J260" s="137">
        <f t="shared" si="3"/>
        <v>5150.54</v>
      </c>
      <c r="K260" s="138"/>
      <c r="L260" s="138"/>
      <c r="M260" s="138"/>
      <c r="N260" s="138"/>
      <c r="O260" s="138"/>
      <c r="P260" s="138"/>
      <c r="Q260" s="138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x14ac:dyDescent="0.2">
      <c r="A261" s="126" t="s">
        <v>397</v>
      </c>
      <c r="B261" s="48" t="s">
        <v>35</v>
      </c>
      <c r="C261" s="83" t="s">
        <v>187</v>
      </c>
      <c r="D261" s="48" t="s">
        <v>190</v>
      </c>
      <c r="E261" s="143">
        <v>1</v>
      </c>
      <c r="F261" s="87" t="s">
        <v>621</v>
      </c>
      <c r="G261" s="136">
        <v>0</v>
      </c>
      <c r="H261" s="136">
        <v>1030.1099999999999</v>
      </c>
      <c r="I261" s="136">
        <v>4120.43</v>
      </c>
      <c r="J261" s="137">
        <f t="shared" si="3"/>
        <v>5150.54</v>
      </c>
      <c r="K261" s="138"/>
      <c r="L261" s="138"/>
      <c r="M261" s="138"/>
      <c r="N261" s="138"/>
      <c r="O261" s="138"/>
      <c r="P261" s="138"/>
      <c r="Q261" s="138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x14ac:dyDescent="0.2">
      <c r="A262" s="61" t="s">
        <v>397</v>
      </c>
      <c r="B262" s="48" t="s">
        <v>35</v>
      </c>
      <c r="C262" s="48" t="s">
        <v>241</v>
      </c>
      <c r="D262" s="48" t="s">
        <v>190</v>
      </c>
      <c r="E262" s="143">
        <v>1</v>
      </c>
      <c r="F262" s="63" t="s">
        <v>357</v>
      </c>
      <c r="G262" s="136">
        <v>0</v>
      </c>
      <c r="H262" s="136">
        <v>1030.1099999999999</v>
      </c>
      <c r="I262" s="136">
        <v>4120.43</v>
      </c>
      <c r="J262" s="137">
        <f t="shared" si="3"/>
        <v>5150.54</v>
      </c>
      <c r="K262" s="138"/>
      <c r="L262" s="138"/>
      <c r="M262" s="138"/>
      <c r="N262" s="138"/>
      <c r="O262" s="138"/>
      <c r="P262" s="138"/>
      <c r="Q262" s="138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ht="15" customHeight="1" x14ac:dyDescent="0.2">
      <c r="A263" s="61" t="s">
        <v>397</v>
      </c>
      <c r="B263" s="48" t="s">
        <v>35</v>
      </c>
      <c r="C263" s="48" t="s">
        <v>187</v>
      </c>
      <c r="D263" s="48" t="s">
        <v>190</v>
      </c>
      <c r="E263" s="143">
        <v>1</v>
      </c>
      <c r="F263" s="207" t="s">
        <v>723</v>
      </c>
      <c r="G263" s="136">
        <v>0</v>
      </c>
      <c r="H263" s="136">
        <v>1030.1099999999999</v>
      </c>
      <c r="I263" s="136">
        <v>4120.43</v>
      </c>
      <c r="J263" s="137">
        <f t="shared" si="3"/>
        <v>5150.54</v>
      </c>
      <c r="K263" s="138"/>
      <c r="L263" s="138"/>
      <c r="M263" s="138"/>
      <c r="N263" s="138"/>
      <c r="O263" s="138"/>
      <c r="P263" s="138"/>
      <c r="Q263" s="13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x14ac:dyDescent="0.2">
      <c r="A264" s="61" t="s">
        <v>395</v>
      </c>
      <c r="B264" s="48" t="s">
        <v>35</v>
      </c>
      <c r="C264" s="48" t="s">
        <v>186</v>
      </c>
      <c r="D264" s="48" t="s">
        <v>190</v>
      </c>
      <c r="E264" s="143">
        <v>1</v>
      </c>
      <c r="F264" s="63" t="s">
        <v>364</v>
      </c>
      <c r="G264" s="136">
        <v>0</v>
      </c>
      <c r="H264" s="136">
        <v>1030.1099999999999</v>
      </c>
      <c r="I264" s="136">
        <v>4120.43</v>
      </c>
      <c r="J264" s="137">
        <f t="shared" ref="J264:J327" si="4">SUM(G264:I264)</f>
        <v>5150.54</v>
      </c>
      <c r="K264" s="138"/>
      <c r="L264" s="138"/>
      <c r="M264" s="138"/>
      <c r="N264" s="138"/>
      <c r="O264" s="138"/>
      <c r="P264" s="138"/>
      <c r="Q264" s="13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x14ac:dyDescent="0.2">
      <c r="A265" s="61" t="s">
        <v>386</v>
      </c>
      <c r="B265" s="48" t="s">
        <v>35</v>
      </c>
      <c r="C265" s="48" t="s">
        <v>386</v>
      </c>
      <c r="D265" s="48" t="s">
        <v>190</v>
      </c>
      <c r="E265" s="143">
        <v>1</v>
      </c>
      <c r="F265" s="63" t="s">
        <v>361</v>
      </c>
      <c r="G265" s="136">
        <v>0</v>
      </c>
      <c r="H265" s="136">
        <v>1030.1099999999999</v>
      </c>
      <c r="I265" s="136">
        <v>4120.43</v>
      </c>
      <c r="J265" s="137">
        <f t="shared" si="4"/>
        <v>5150.54</v>
      </c>
      <c r="K265" s="138"/>
      <c r="L265" s="138"/>
      <c r="M265" s="138"/>
      <c r="N265" s="138"/>
      <c r="O265" s="138"/>
      <c r="P265" s="138"/>
      <c r="Q265" s="13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x14ac:dyDescent="0.2">
      <c r="A266" s="61" t="s">
        <v>397</v>
      </c>
      <c r="B266" s="48" t="s">
        <v>35</v>
      </c>
      <c r="C266" s="48" t="s">
        <v>188</v>
      </c>
      <c r="D266" s="48" t="s">
        <v>189</v>
      </c>
      <c r="E266" s="143">
        <v>1</v>
      </c>
      <c r="F266" s="63" t="s">
        <v>382</v>
      </c>
      <c r="G266" s="136">
        <v>0</v>
      </c>
      <c r="H266" s="136">
        <v>0</v>
      </c>
      <c r="I266" s="136">
        <v>4120.43</v>
      </c>
      <c r="J266" s="137">
        <f t="shared" si="4"/>
        <v>4120.43</v>
      </c>
      <c r="K266" s="138"/>
      <c r="L266" s="138"/>
      <c r="M266" s="138"/>
      <c r="N266" s="138"/>
      <c r="O266" s="138"/>
      <c r="P266" s="138"/>
      <c r="Q266" s="13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5" customHeight="1" x14ac:dyDescent="0.2">
      <c r="A267" s="61" t="s">
        <v>397</v>
      </c>
      <c r="B267" s="48" t="s">
        <v>35</v>
      </c>
      <c r="C267" s="83" t="s">
        <v>186</v>
      </c>
      <c r="D267" s="48" t="s">
        <v>190</v>
      </c>
      <c r="E267" s="143">
        <v>1</v>
      </c>
      <c r="F267" s="63" t="s">
        <v>731</v>
      </c>
      <c r="G267" s="140">
        <v>0</v>
      </c>
      <c r="H267" s="136">
        <v>1030.1099999999999</v>
      </c>
      <c r="I267" s="136">
        <v>4120.43</v>
      </c>
      <c r="J267" s="137">
        <f t="shared" si="4"/>
        <v>5150.54</v>
      </c>
      <c r="K267" s="138"/>
      <c r="L267" s="138"/>
      <c r="M267" s="138"/>
      <c r="N267" s="138"/>
      <c r="O267" s="138"/>
      <c r="P267" s="138"/>
      <c r="Q267" s="13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61" t="s">
        <v>404</v>
      </c>
      <c r="B268" s="48" t="s">
        <v>35</v>
      </c>
      <c r="C268" s="83" t="s">
        <v>191</v>
      </c>
      <c r="D268" s="48" t="s">
        <v>189</v>
      </c>
      <c r="E268" s="143">
        <v>1</v>
      </c>
      <c r="F268" s="207" t="s">
        <v>488</v>
      </c>
      <c r="G268" s="136">
        <v>0</v>
      </c>
      <c r="H268" s="136">
        <v>0</v>
      </c>
      <c r="I268" s="140">
        <v>4120.43</v>
      </c>
      <c r="J268" s="137">
        <f t="shared" si="4"/>
        <v>4120.43</v>
      </c>
      <c r="K268" s="138"/>
      <c r="L268" s="138"/>
      <c r="M268" s="138"/>
      <c r="N268" s="138"/>
      <c r="O268" s="138"/>
      <c r="P268" s="138"/>
      <c r="Q268" s="13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126" t="s">
        <v>404</v>
      </c>
      <c r="B269" s="48" t="s">
        <v>35</v>
      </c>
      <c r="C269" s="83" t="s">
        <v>191</v>
      </c>
      <c r="D269" s="48" t="s">
        <v>189</v>
      </c>
      <c r="E269" s="143">
        <v>1</v>
      </c>
      <c r="F269" s="63" t="s">
        <v>724</v>
      </c>
      <c r="G269" s="136">
        <v>0</v>
      </c>
      <c r="H269" s="136">
        <v>0</v>
      </c>
      <c r="I269" s="136">
        <v>4120.43</v>
      </c>
      <c r="J269" s="137">
        <f t="shared" si="4"/>
        <v>4120.43</v>
      </c>
      <c r="K269" s="138"/>
      <c r="L269" s="138"/>
      <c r="M269" s="138"/>
      <c r="N269" s="138"/>
      <c r="O269" s="138"/>
      <c r="P269" s="138"/>
      <c r="Q269" s="13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61" t="s">
        <v>404</v>
      </c>
      <c r="B270" s="48" t="s">
        <v>35</v>
      </c>
      <c r="C270" s="48" t="s">
        <v>235</v>
      </c>
      <c r="D270" s="48" t="s">
        <v>190</v>
      </c>
      <c r="E270" s="143">
        <v>1</v>
      </c>
      <c r="F270" s="63" t="s">
        <v>368</v>
      </c>
      <c r="G270" s="136">
        <v>0</v>
      </c>
      <c r="H270" s="136">
        <v>1030.1099999999999</v>
      </c>
      <c r="I270" s="136">
        <v>4120.43</v>
      </c>
      <c r="J270" s="137">
        <f t="shared" si="4"/>
        <v>5150.54</v>
      </c>
      <c r="K270" s="138"/>
      <c r="L270" s="138"/>
      <c r="M270" s="138"/>
      <c r="N270" s="138"/>
      <c r="O270" s="138"/>
      <c r="P270" s="138"/>
      <c r="Q270" s="13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107" t="s">
        <v>397</v>
      </c>
      <c r="B271" s="48" t="s">
        <v>35</v>
      </c>
      <c r="C271" s="67" t="s">
        <v>257</v>
      </c>
      <c r="D271" s="48" t="s">
        <v>190</v>
      </c>
      <c r="E271" s="143">
        <v>1</v>
      </c>
      <c r="F271" s="63" t="s">
        <v>443</v>
      </c>
      <c r="G271" s="136">
        <v>0</v>
      </c>
      <c r="H271" s="140">
        <v>1030.1099999999999</v>
      </c>
      <c r="I271" s="140">
        <v>4120.43</v>
      </c>
      <c r="J271" s="141">
        <f t="shared" si="4"/>
        <v>5150.54</v>
      </c>
      <c r="K271" s="138"/>
      <c r="L271" s="138"/>
      <c r="M271" s="138"/>
      <c r="N271" s="138"/>
      <c r="O271" s="138"/>
      <c r="P271" s="138"/>
      <c r="Q271" s="13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110" t="s">
        <v>397</v>
      </c>
      <c r="B272" s="67" t="s">
        <v>35</v>
      </c>
      <c r="C272" s="67" t="s">
        <v>188</v>
      </c>
      <c r="D272" s="67" t="s">
        <v>190</v>
      </c>
      <c r="E272" s="144">
        <v>1</v>
      </c>
      <c r="F272" s="111" t="s">
        <v>442</v>
      </c>
      <c r="G272" s="140">
        <v>0</v>
      </c>
      <c r="H272" s="140">
        <v>1030.1099999999999</v>
      </c>
      <c r="I272" s="140">
        <v>4120.43</v>
      </c>
      <c r="J272" s="141">
        <f t="shared" si="4"/>
        <v>5150.54</v>
      </c>
      <c r="K272" s="142"/>
      <c r="L272" s="142"/>
      <c r="M272" s="142"/>
      <c r="N272" s="142"/>
      <c r="O272" s="142"/>
      <c r="P272" s="142"/>
      <c r="Q272" s="142"/>
      <c r="R272" s="105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</row>
    <row r="273" spans="1:30" x14ac:dyDescent="0.2">
      <c r="A273" s="61" t="s">
        <v>404</v>
      </c>
      <c r="B273" s="48" t="s">
        <v>35</v>
      </c>
      <c r="C273" s="48" t="s">
        <v>295</v>
      </c>
      <c r="D273" s="48" t="s">
        <v>190</v>
      </c>
      <c r="E273" s="143">
        <v>1</v>
      </c>
      <c r="F273" s="63" t="s">
        <v>381</v>
      </c>
      <c r="G273" s="136">
        <v>0</v>
      </c>
      <c r="H273" s="136">
        <v>1030.1099999999999</v>
      </c>
      <c r="I273" s="136">
        <v>4120.43</v>
      </c>
      <c r="J273" s="137">
        <f t="shared" si="4"/>
        <v>5150.54</v>
      </c>
      <c r="K273" s="138"/>
      <c r="L273" s="138"/>
      <c r="M273" s="138"/>
      <c r="N273" s="138"/>
      <c r="O273" s="138"/>
      <c r="P273" s="138"/>
      <c r="Q273" s="138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x14ac:dyDescent="0.2">
      <c r="A274" s="61" t="s">
        <v>455</v>
      </c>
      <c r="B274" s="48" t="s">
        <v>35</v>
      </c>
      <c r="C274" s="67" t="s">
        <v>257</v>
      </c>
      <c r="D274" s="48" t="s">
        <v>190</v>
      </c>
      <c r="E274" s="143">
        <v>1</v>
      </c>
      <c r="F274" s="178" t="s">
        <v>661</v>
      </c>
      <c r="G274" s="136">
        <v>0</v>
      </c>
      <c r="H274" s="136">
        <v>1030.1099999999999</v>
      </c>
      <c r="I274" s="136">
        <v>4120.43</v>
      </c>
      <c r="J274" s="137">
        <f t="shared" si="4"/>
        <v>5150.54</v>
      </c>
      <c r="K274" s="138"/>
      <c r="L274" s="138"/>
      <c r="M274" s="138"/>
      <c r="N274" s="138"/>
      <c r="O274" s="138"/>
      <c r="P274" s="138"/>
      <c r="Q274" s="138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x14ac:dyDescent="0.2">
      <c r="A275" s="107" t="s">
        <v>397</v>
      </c>
      <c r="B275" s="48" t="s">
        <v>35</v>
      </c>
      <c r="C275" s="83" t="s">
        <v>187</v>
      </c>
      <c r="D275" s="48" t="s">
        <v>190</v>
      </c>
      <c r="E275" s="143">
        <v>1</v>
      </c>
      <c r="F275" s="87" t="s">
        <v>660</v>
      </c>
      <c r="G275" s="136">
        <v>0</v>
      </c>
      <c r="H275" s="136">
        <v>1030.1099999999999</v>
      </c>
      <c r="I275" s="136">
        <v>4120.43</v>
      </c>
      <c r="J275" s="137">
        <f t="shared" si="4"/>
        <v>5150.54</v>
      </c>
      <c r="K275" s="138"/>
      <c r="L275" s="138"/>
      <c r="M275" s="138"/>
      <c r="N275" s="138"/>
      <c r="O275" s="138"/>
      <c r="P275" s="138"/>
      <c r="Q275" s="138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x14ac:dyDescent="0.2">
      <c r="A276" s="62" t="s">
        <v>192</v>
      </c>
      <c r="B276" s="48" t="s">
        <v>35</v>
      </c>
      <c r="C276" s="52" t="s">
        <v>192</v>
      </c>
      <c r="D276" s="48" t="s">
        <v>192</v>
      </c>
      <c r="E276" s="143">
        <v>1</v>
      </c>
      <c r="F276" s="64" t="s">
        <v>192</v>
      </c>
      <c r="G276" s="136">
        <v>0</v>
      </c>
      <c r="H276" s="136">
        <v>0</v>
      </c>
      <c r="I276" s="136">
        <v>0</v>
      </c>
      <c r="J276" s="137">
        <v>0</v>
      </c>
      <c r="K276" s="138"/>
      <c r="L276" s="138"/>
      <c r="M276" s="138"/>
      <c r="N276" s="138"/>
      <c r="O276" s="138"/>
      <c r="P276" s="138"/>
      <c r="Q276" s="138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x14ac:dyDescent="0.2">
      <c r="A277" s="126" t="s">
        <v>404</v>
      </c>
      <c r="B277" s="48" t="s">
        <v>35</v>
      </c>
      <c r="C277" s="83" t="s">
        <v>387</v>
      </c>
      <c r="D277" s="48" t="s">
        <v>190</v>
      </c>
      <c r="E277" s="143">
        <v>1</v>
      </c>
      <c r="F277" s="111" t="s">
        <v>363</v>
      </c>
      <c r="G277" s="136">
        <v>0</v>
      </c>
      <c r="H277" s="136">
        <v>1030.1099999999999</v>
      </c>
      <c r="I277" s="136">
        <v>4120.43</v>
      </c>
      <c r="J277" s="137">
        <f t="shared" si="4"/>
        <v>5150.54</v>
      </c>
      <c r="K277" s="138"/>
      <c r="L277" s="138"/>
      <c r="M277" s="138"/>
      <c r="N277" s="138"/>
      <c r="O277" s="138"/>
      <c r="P277" s="138"/>
      <c r="Q277" s="138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x14ac:dyDescent="0.2">
      <c r="A278" s="61" t="s">
        <v>397</v>
      </c>
      <c r="B278" s="48" t="s">
        <v>37</v>
      </c>
      <c r="C278" s="48" t="s">
        <v>295</v>
      </c>
      <c r="D278" s="48" t="s">
        <v>190</v>
      </c>
      <c r="E278" s="143">
        <v>1</v>
      </c>
      <c r="F278" s="63" t="s">
        <v>406</v>
      </c>
      <c r="G278" s="136">
        <v>0</v>
      </c>
      <c r="H278" s="136">
        <v>847.83</v>
      </c>
      <c r="I278" s="136">
        <v>3391.31</v>
      </c>
      <c r="J278" s="137">
        <f t="shared" si="4"/>
        <v>4239.1400000000003</v>
      </c>
      <c r="K278" s="138"/>
      <c r="L278" s="138"/>
      <c r="M278" s="138"/>
      <c r="N278" s="138"/>
      <c r="O278" s="138"/>
      <c r="P278" s="138"/>
      <c r="Q278" s="138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x14ac:dyDescent="0.2">
      <c r="A279" s="126" t="s">
        <v>397</v>
      </c>
      <c r="B279" s="48" t="s">
        <v>37</v>
      </c>
      <c r="C279" s="67" t="s">
        <v>188</v>
      </c>
      <c r="D279" s="48" t="s">
        <v>190</v>
      </c>
      <c r="E279" s="143">
        <v>1</v>
      </c>
      <c r="F279" s="87" t="s">
        <v>571</v>
      </c>
      <c r="G279" s="136">
        <v>0</v>
      </c>
      <c r="H279" s="136">
        <v>847.83</v>
      </c>
      <c r="I279" s="136">
        <v>3391.31</v>
      </c>
      <c r="J279" s="137">
        <f t="shared" si="4"/>
        <v>4239.1400000000003</v>
      </c>
      <c r="K279" s="138"/>
      <c r="L279" s="138"/>
      <c r="M279" s="138"/>
      <c r="N279" s="138"/>
      <c r="O279" s="138"/>
      <c r="P279" s="138"/>
      <c r="Q279" s="138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x14ac:dyDescent="0.2">
      <c r="A280" s="61" t="s">
        <v>424</v>
      </c>
      <c r="B280" s="48" t="s">
        <v>37</v>
      </c>
      <c r="C280" s="48" t="s">
        <v>385</v>
      </c>
      <c r="D280" s="48" t="s">
        <v>190</v>
      </c>
      <c r="E280" s="143">
        <v>1</v>
      </c>
      <c r="F280" s="63" t="s">
        <v>408</v>
      </c>
      <c r="G280" s="136">
        <v>0</v>
      </c>
      <c r="H280" s="136">
        <v>847.83</v>
      </c>
      <c r="I280" s="136">
        <v>3391.31</v>
      </c>
      <c r="J280" s="137">
        <f t="shared" si="4"/>
        <v>4239.1400000000003</v>
      </c>
      <c r="K280" s="138"/>
      <c r="L280" s="138"/>
      <c r="M280" s="138"/>
      <c r="N280" s="138"/>
      <c r="O280" s="138"/>
      <c r="P280" s="138"/>
      <c r="Q280" s="138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x14ac:dyDescent="0.2">
      <c r="A281" s="61" t="s">
        <v>425</v>
      </c>
      <c r="B281" s="48" t="s">
        <v>37</v>
      </c>
      <c r="C281" s="48" t="s">
        <v>388</v>
      </c>
      <c r="D281" s="48" t="s">
        <v>190</v>
      </c>
      <c r="E281" s="143">
        <v>1</v>
      </c>
      <c r="F281" s="63" t="s">
        <v>409</v>
      </c>
      <c r="G281" s="136">
        <v>0</v>
      </c>
      <c r="H281" s="136">
        <v>847.83</v>
      </c>
      <c r="I281" s="136">
        <v>3391.31</v>
      </c>
      <c r="J281" s="137">
        <f t="shared" si="4"/>
        <v>4239.1400000000003</v>
      </c>
      <c r="K281" s="138"/>
      <c r="L281" s="138"/>
      <c r="M281" s="138"/>
      <c r="N281" s="138"/>
      <c r="O281" s="138"/>
      <c r="P281" s="138"/>
      <c r="Q281" s="138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x14ac:dyDescent="0.2">
      <c r="A282" s="61" t="s">
        <v>426</v>
      </c>
      <c r="B282" s="48" t="s">
        <v>37</v>
      </c>
      <c r="C282" s="48" t="s">
        <v>185</v>
      </c>
      <c r="D282" s="48" t="s">
        <v>189</v>
      </c>
      <c r="E282" s="143">
        <v>1</v>
      </c>
      <c r="F282" s="63" t="s">
        <v>410</v>
      </c>
      <c r="G282" s="136">
        <v>0</v>
      </c>
      <c r="H282" s="136">
        <v>0</v>
      </c>
      <c r="I282" s="136">
        <v>3391.31</v>
      </c>
      <c r="J282" s="137">
        <f t="shared" si="4"/>
        <v>3391.31</v>
      </c>
      <c r="K282" s="138"/>
      <c r="L282" s="138"/>
      <c r="M282" s="138"/>
      <c r="N282" s="138"/>
      <c r="O282" s="138"/>
      <c r="P282" s="138"/>
      <c r="Q282" s="138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x14ac:dyDescent="0.2">
      <c r="A283" s="61" t="s">
        <v>427</v>
      </c>
      <c r="B283" s="48" t="s">
        <v>37</v>
      </c>
      <c r="C283" s="48" t="s">
        <v>295</v>
      </c>
      <c r="D283" s="48" t="s">
        <v>190</v>
      </c>
      <c r="E283" s="143">
        <v>1</v>
      </c>
      <c r="F283" s="63" t="s">
        <v>411</v>
      </c>
      <c r="G283" s="136">
        <v>0</v>
      </c>
      <c r="H283" s="136">
        <v>847.83</v>
      </c>
      <c r="I283" s="136">
        <v>3391.31</v>
      </c>
      <c r="J283" s="137">
        <f t="shared" si="4"/>
        <v>4239.1400000000003</v>
      </c>
      <c r="K283" s="138"/>
      <c r="L283" s="138"/>
      <c r="M283" s="138"/>
      <c r="N283" s="138"/>
      <c r="O283" s="138"/>
      <c r="P283" s="138"/>
      <c r="Q283" s="13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x14ac:dyDescent="0.2">
      <c r="A284" s="61" t="s">
        <v>397</v>
      </c>
      <c r="B284" s="48" t="s">
        <v>37</v>
      </c>
      <c r="C284" s="83" t="s">
        <v>191</v>
      </c>
      <c r="D284" s="48" t="s">
        <v>190</v>
      </c>
      <c r="E284" s="143">
        <v>1</v>
      </c>
      <c r="F284" s="86" t="s">
        <v>534</v>
      </c>
      <c r="G284" s="136">
        <v>0</v>
      </c>
      <c r="H284" s="136">
        <v>847.83</v>
      </c>
      <c r="I284" s="136">
        <v>3391.31</v>
      </c>
      <c r="J284" s="137">
        <f t="shared" si="4"/>
        <v>4239.1400000000003</v>
      </c>
      <c r="K284" s="138"/>
      <c r="L284" s="138"/>
      <c r="M284" s="138"/>
      <c r="N284" s="138"/>
      <c r="O284" s="138"/>
      <c r="P284" s="138"/>
      <c r="Q284" s="13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x14ac:dyDescent="0.2">
      <c r="A285" s="61" t="s">
        <v>397</v>
      </c>
      <c r="B285" s="48" t="s">
        <v>37</v>
      </c>
      <c r="C285" s="83" t="s">
        <v>212</v>
      </c>
      <c r="D285" s="48" t="s">
        <v>190</v>
      </c>
      <c r="E285" s="143">
        <v>1</v>
      </c>
      <c r="F285" s="204" t="s">
        <v>739</v>
      </c>
      <c r="G285" s="136">
        <v>0</v>
      </c>
      <c r="H285" s="136">
        <v>847.83</v>
      </c>
      <c r="I285" s="136">
        <v>3391.31</v>
      </c>
      <c r="J285" s="137">
        <f t="shared" si="4"/>
        <v>4239.1400000000003</v>
      </c>
      <c r="K285" s="138"/>
      <c r="L285" s="138"/>
      <c r="M285" s="138"/>
      <c r="N285" s="138"/>
      <c r="O285" s="138"/>
      <c r="P285" s="138"/>
      <c r="Q285" s="138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x14ac:dyDescent="0.2">
      <c r="A286" s="61" t="s">
        <v>397</v>
      </c>
      <c r="B286" s="48" t="s">
        <v>37</v>
      </c>
      <c r="C286" s="83" t="s">
        <v>212</v>
      </c>
      <c r="D286" s="48" t="s">
        <v>190</v>
      </c>
      <c r="E286" s="143">
        <v>1</v>
      </c>
      <c r="F286" s="204" t="s">
        <v>740</v>
      </c>
      <c r="G286" s="136">
        <v>0</v>
      </c>
      <c r="H286" s="136">
        <v>847.83</v>
      </c>
      <c r="I286" s="136">
        <v>3391.31</v>
      </c>
      <c r="J286" s="137">
        <f t="shared" si="4"/>
        <v>4239.1400000000003</v>
      </c>
      <c r="K286" s="138"/>
      <c r="L286" s="138"/>
      <c r="M286" s="138"/>
      <c r="N286" s="138"/>
      <c r="O286" s="138"/>
      <c r="P286" s="138"/>
      <c r="Q286" s="138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x14ac:dyDescent="0.2">
      <c r="A287" s="62" t="s">
        <v>192</v>
      </c>
      <c r="B287" s="48" t="s">
        <v>37</v>
      </c>
      <c r="C287" s="52" t="s">
        <v>192</v>
      </c>
      <c r="D287" s="48" t="s">
        <v>192</v>
      </c>
      <c r="E287" s="143">
        <v>1</v>
      </c>
      <c r="F287" s="172" t="s">
        <v>192</v>
      </c>
      <c r="G287" s="136">
        <v>0</v>
      </c>
      <c r="H287" s="136">
        <v>0</v>
      </c>
      <c r="I287" s="136">
        <v>0</v>
      </c>
      <c r="J287" s="137">
        <f t="shared" si="4"/>
        <v>0</v>
      </c>
      <c r="K287" s="138"/>
      <c r="L287" s="138"/>
      <c r="M287" s="138"/>
      <c r="N287" s="138"/>
      <c r="O287" s="138"/>
      <c r="P287" s="138"/>
      <c r="Q287" s="138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x14ac:dyDescent="0.2">
      <c r="A288" s="61" t="s">
        <v>432</v>
      </c>
      <c r="B288" s="48" t="s">
        <v>37</v>
      </c>
      <c r="C288" s="48" t="s">
        <v>187</v>
      </c>
      <c r="D288" s="48" t="s">
        <v>190</v>
      </c>
      <c r="E288" s="143">
        <v>1</v>
      </c>
      <c r="F288" s="63" t="s">
        <v>416</v>
      </c>
      <c r="G288" s="136">
        <v>0</v>
      </c>
      <c r="H288" s="136">
        <v>847.83</v>
      </c>
      <c r="I288" s="136">
        <v>3391.31</v>
      </c>
      <c r="J288" s="137">
        <f t="shared" si="4"/>
        <v>4239.1400000000003</v>
      </c>
      <c r="K288" s="138"/>
      <c r="L288" s="138"/>
      <c r="M288" s="138"/>
      <c r="N288" s="138"/>
      <c r="O288" s="138"/>
      <c r="P288" s="138"/>
      <c r="Q288" s="138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x14ac:dyDescent="0.2">
      <c r="A289" s="126" t="s">
        <v>549</v>
      </c>
      <c r="B289" s="48" t="s">
        <v>37</v>
      </c>
      <c r="C289" s="83" t="s">
        <v>188</v>
      </c>
      <c r="D289" s="48" t="s">
        <v>190</v>
      </c>
      <c r="E289" s="143">
        <v>1</v>
      </c>
      <c r="F289" s="202" t="s">
        <v>670</v>
      </c>
      <c r="G289" s="136">
        <v>0</v>
      </c>
      <c r="H289" s="136">
        <v>847.83</v>
      </c>
      <c r="I289" s="136">
        <v>3391.31</v>
      </c>
      <c r="J289" s="137">
        <f t="shared" si="4"/>
        <v>4239.1400000000003</v>
      </c>
      <c r="K289" s="138"/>
      <c r="L289" s="138"/>
      <c r="M289" s="138"/>
      <c r="N289" s="138"/>
      <c r="O289" s="138"/>
      <c r="P289" s="138"/>
      <c r="Q289" s="138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x14ac:dyDescent="0.2">
      <c r="A290" s="61" t="s">
        <v>434</v>
      </c>
      <c r="B290" s="48" t="s">
        <v>37</v>
      </c>
      <c r="C290" s="48" t="s">
        <v>188</v>
      </c>
      <c r="D290" s="48" t="s">
        <v>190</v>
      </c>
      <c r="E290" s="143">
        <v>1</v>
      </c>
      <c r="F290" s="63" t="s">
        <v>418</v>
      </c>
      <c r="G290" s="136">
        <v>0</v>
      </c>
      <c r="H290" s="136">
        <v>847.83</v>
      </c>
      <c r="I290" s="136">
        <v>3391.31</v>
      </c>
      <c r="J290" s="137">
        <f t="shared" si="4"/>
        <v>4239.1400000000003</v>
      </c>
      <c r="K290" s="138"/>
      <c r="L290" s="138"/>
      <c r="M290" s="138"/>
      <c r="N290" s="138"/>
      <c r="O290" s="138"/>
      <c r="P290" s="138"/>
      <c r="Q290" s="138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x14ac:dyDescent="0.2">
      <c r="A291" s="61" t="s">
        <v>397</v>
      </c>
      <c r="B291" s="48" t="s">
        <v>37</v>
      </c>
      <c r="C291" s="48" t="s">
        <v>187</v>
      </c>
      <c r="D291" s="48" t="s">
        <v>190</v>
      </c>
      <c r="E291" s="143">
        <v>1</v>
      </c>
      <c r="F291" s="63" t="s">
        <v>419</v>
      </c>
      <c r="G291" s="136">
        <v>0</v>
      </c>
      <c r="H291" s="136">
        <v>847.83</v>
      </c>
      <c r="I291" s="136">
        <v>3391.31</v>
      </c>
      <c r="J291" s="137">
        <f t="shared" si="4"/>
        <v>4239.1400000000003</v>
      </c>
      <c r="K291" s="138"/>
      <c r="L291" s="138"/>
      <c r="M291" s="138"/>
      <c r="N291" s="138"/>
      <c r="O291" s="138"/>
      <c r="P291" s="138"/>
      <c r="Q291" s="138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x14ac:dyDescent="0.2">
      <c r="A292" s="61" t="s">
        <v>435</v>
      </c>
      <c r="B292" s="48" t="s">
        <v>37</v>
      </c>
      <c r="C292" s="48" t="s">
        <v>185</v>
      </c>
      <c r="D292" s="48" t="s">
        <v>190</v>
      </c>
      <c r="E292" s="143">
        <v>1</v>
      </c>
      <c r="F292" s="63" t="s">
        <v>420</v>
      </c>
      <c r="G292" s="136">
        <v>0</v>
      </c>
      <c r="H292" s="136">
        <v>847.83</v>
      </c>
      <c r="I292" s="136">
        <v>3391.31</v>
      </c>
      <c r="J292" s="137">
        <f t="shared" si="4"/>
        <v>4239.1400000000003</v>
      </c>
      <c r="K292" s="138"/>
      <c r="L292" s="138"/>
      <c r="M292" s="138"/>
      <c r="N292" s="138"/>
      <c r="O292" s="138"/>
      <c r="P292" s="138"/>
      <c r="Q292" s="138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x14ac:dyDescent="0.2">
      <c r="A293" s="61" t="s">
        <v>436</v>
      </c>
      <c r="B293" s="48" t="s">
        <v>37</v>
      </c>
      <c r="C293" s="48" t="s">
        <v>257</v>
      </c>
      <c r="D293" s="48" t="s">
        <v>190</v>
      </c>
      <c r="E293" s="143">
        <v>1</v>
      </c>
      <c r="F293" s="63" t="s">
        <v>421</v>
      </c>
      <c r="G293" s="136">
        <v>0</v>
      </c>
      <c r="H293" s="136">
        <v>847.83</v>
      </c>
      <c r="I293" s="136">
        <v>3391.31</v>
      </c>
      <c r="J293" s="137">
        <f t="shared" si="4"/>
        <v>4239.1400000000003</v>
      </c>
      <c r="K293" s="138"/>
      <c r="L293" s="138"/>
      <c r="M293" s="138"/>
      <c r="N293" s="138"/>
      <c r="O293" s="138"/>
      <c r="P293" s="138"/>
      <c r="Q293" s="138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x14ac:dyDescent="0.2">
      <c r="A294" s="61" t="s">
        <v>437</v>
      </c>
      <c r="B294" s="48" t="s">
        <v>37</v>
      </c>
      <c r="C294" s="48" t="s">
        <v>213</v>
      </c>
      <c r="D294" s="48" t="s">
        <v>190</v>
      </c>
      <c r="E294" s="143">
        <v>1</v>
      </c>
      <c r="F294" s="63" t="s">
        <v>422</v>
      </c>
      <c r="G294" s="136">
        <v>0</v>
      </c>
      <c r="H294" s="136">
        <v>847.83</v>
      </c>
      <c r="I294" s="136">
        <v>3391.31</v>
      </c>
      <c r="J294" s="137">
        <f t="shared" si="4"/>
        <v>4239.1400000000003</v>
      </c>
      <c r="K294" s="138"/>
      <c r="L294" s="138"/>
      <c r="M294" s="138"/>
      <c r="N294" s="138"/>
      <c r="O294" s="138"/>
      <c r="P294" s="138"/>
      <c r="Q294" s="138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x14ac:dyDescent="0.2">
      <c r="A295" s="126" t="s">
        <v>397</v>
      </c>
      <c r="B295" s="48" t="s">
        <v>37</v>
      </c>
      <c r="C295" s="83" t="s">
        <v>191</v>
      </c>
      <c r="D295" s="48" t="s">
        <v>190</v>
      </c>
      <c r="E295" s="143">
        <v>1</v>
      </c>
      <c r="F295" s="202" t="s">
        <v>716</v>
      </c>
      <c r="G295" s="136">
        <v>0</v>
      </c>
      <c r="H295" s="136">
        <v>847.83</v>
      </c>
      <c r="I295" s="136">
        <v>3391.31</v>
      </c>
      <c r="J295" s="137">
        <f t="shared" si="4"/>
        <v>4239.1400000000003</v>
      </c>
      <c r="K295" s="138"/>
      <c r="L295" s="138"/>
      <c r="M295" s="138"/>
      <c r="N295" s="138"/>
      <c r="O295" s="138"/>
      <c r="P295" s="138"/>
      <c r="Q295" s="138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x14ac:dyDescent="0.2">
      <c r="A296" s="62" t="s">
        <v>192</v>
      </c>
      <c r="B296" s="48" t="s">
        <v>39</v>
      </c>
      <c r="C296" s="68" t="s">
        <v>192</v>
      </c>
      <c r="D296" s="67" t="s">
        <v>192</v>
      </c>
      <c r="E296" s="144">
        <v>1</v>
      </c>
      <c r="F296" s="115" t="s">
        <v>192</v>
      </c>
      <c r="G296" s="136">
        <v>0</v>
      </c>
      <c r="H296" s="136">
        <v>0</v>
      </c>
      <c r="I296" s="136">
        <v>0</v>
      </c>
      <c r="J296" s="137">
        <f t="shared" si="4"/>
        <v>0</v>
      </c>
      <c r="K296" s="138"/>
      <c r="L296" s="138"/>
      <c r="M296" s="138"/>
      <c r="N296" s="138"/>
      <c r="O296" s="138"/>
      <c r="P296" s="138"/>
      <c r="Q296" s="138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x14ac:dyDescent="0.2">
      <c r="A297" s="61" t="s">
        <v>453</v>
      </c>
      <c r="B297" s="48" t="s">
        <v>39</v>
      </c>
      <c r="C297" s="67" t="s">
        <v>345</v>
      </c>
      <c r="D297" s="48" t="s">
        <v>190</v>
      </c>
      <c r="E297" s="143">
        <v>1</v>
      </c>
      <c r="F297" s="63" t="s">
        <v>439</v>
      </c>
      <c r="G297" s="136">
        <v>0</v>
      </c>
      <c r="H297" s="136">
        <v>551.09</v>
      </c>
      <c r="I297" s="136">
        <v>2204.36</v>
      </c>
      <c r="J297" s="137">
        <f t="shared" si="4"/>
        <v>2755.4500000000003</v>
      </c>
      <c r="K297" s="138"/>
      <c r="L297" s="138"/>
      <c r="M297" s="138"/>
      <c r="N297" s="138"/>
      <c r="O297" s="138"/>
      <c r="P297" s="138"/>
      <c r="Q297" s="138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s="106" customFormat="1" x14ac:dyDescent="0.2">
      <c r="A298" s="110" t="s">
        <v>397</v>
      </c>
      <c r="B298" s="67" t="s">
        <v>39</v>
      </c>
      <c r="C298" s="112" t="s">
        <v>188</v>
      </c>
      <c r="D298" s="67" t="s">
        <v>190</v>
      </c>
      <c r="E298" s="144">
        <v>1</v>
      </c>
      <c r="F298" s="113" t="s">
        <v>543</v>
      </c>
      <c r="G298" s="140">
        <v>0</v>
      </c>
      <c r="H298" s="140">
        <v>551.09</v>
      </c>
      <c r="I298" s="140">
        <v>2204.36</v>
      </c>
      <c r="J298" s="141">
        <f t="shared" si="4"/>
        <v>2755.4500000000003</v>
      </c>
      <c r="K298" s="142"/>
      <c r="L298" s="142"/>
      <c r="M298" s="142"/>
      <c r="N298" s="142"/>
      <c r="O298" s="142"/>
      <c r="P298" s="142"/>
      <c r="Q298" s="142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</row>
    <row r="299" spans="1:30" x14ac:dyDescent="0.2">
      <c r="A299" s="126" t="s">
        <v>549</v>
      </c>
      <c r="B299" s="48" t="s">
        <v>39</v>
      </c>
      <c r="C299" s="101" t="s">
        <v>188</v>
      </c>
      <c r="D299" s="48" t="s">
        <v>190</v>
      </c>
      <c r="E299" s="143">
        <v>1</v>
      </c>
      <c r="F299" s="202" t="s">
        <v>465</v>
      </c>
      <c r="G299" s="136">
        <v>0</v>
      </c>
      <c r="H299" s="140">
        <v>551.09</v>
      </c>
      <c r="I299" s="140">
        <v>2204.36</v>
      </c>
      <c r="J299" s="137">
        <f t="shared" si="4"/>
        <v>2755.4500000000003</v>
      </c>
      <c r="K299" s="138"/>
      <c r="L299" s="138"/>
      <c r="M299" s="138"/>
      <c r="N299" s="138"/>
      <c r="O299" s="138"/>
      <c r="P299" s="138"/>
      <c r="Q299" s="13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62" t="s">
        <v>192</v>
      </c>
      <c r="B300" s="48" t="s">
        <v>39</v>
      </c>
      <c r="C300" s="68" t="s">
        <v>192</v>
      </c>
      <c r="D300" s="48" t="s">
        <v>192</v>
      </c>
      <c r="E300" s="143">
        <v>1</v>
      </c>
      <c r="F300" s="64" t="s">
        <v>192</v>
      </c>
      <c r="G300" s="136">
        <v>0</v>
      </c>
      <c r="H300" s="136">
        <v>0</v>
      </c>
      <c r="I300" s="136">
        <v>0</v>
      </c>
      <c r="J300" s="137">
        <f t="shared" si="4"/>
        <v>0</v>
      </c>
      <c r="K300" s="138"/>
      <c r="L300" s="138"/>
      <c r="M300" s="138"/>
      <c r="N300" s="138"/>
      <c r="O300" s="138"/>
      <c r="P300" s="138"/>
      <c r="Q300" s="13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61" t="s">
        <v>453</v>
      </c>
      <c r="B301" s="48" t="s">
        <v>39</v>
      </c>
      <c r="C301" s="101" t="s">
        <v>191</v>
      </c>
      <c r="D301" s="48" t="s">
        <v>190</v>
      </c>
      <c r="E301" s="143">
        <v>1</v>
      </c>
      <c r="F301" s="87" t="s">
        <v>559</v>
      </c>
      <c r="G301" s="136">
        <v>0</v>
      </c>
      <c r="H301" s="136">
        <v>551.09</v>
      </c>
      <c r="I301" s="136">
        <v>2204.36</v>
      </c>
      <c r="J301" s="137">
        <f t="shared" si="4"/>
        <v>2755.4500000000003</v>
      </c>
      <c r="K301" s="138"/>
      <c r="L301" s="138"/>
      <c r="M301" s="138"/>
      <c r="N301" s="138"/>
      <c r="O301" s="138"/>
      <c r="P301" s="138"/>
      <c r="Q301" s="13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61" t="s">
        <v>453</v>
      </c>
      <c r="B302" s="48" t="s">
        <v>39</v>
      </c>
      <c r="C302" s="67" t="s">
        <v>472</v>
      </c>
      <c r="D302" s="48" t="s">
        <v>190</v>
      </c>
      <c r="E302" s="143">
        <v>1</v>
      </c>
      <c r="F302" s="63" t="s">
        <v>463</v>
      </c>
      <c r="G302" s="136">
        <v>0</v>
      </c>
      <c r="H302" s="136">
        <v>551.09</v>
      </c>
      <c r="I302" s="136">
        <v>2204.36</v>
      </c>
      <c r="J302" s="137">
        <f t="shared" si="4"/>
        <v>2755.4500000000003</v>
      </c>
      <c r="K302" s="138"/>
      <c r="L302" s="138"/>
      <c r="M302" s="138"/>
      <c r="N302" s="138"/>
      <c r="O302" s="138"/>
      <c r="P302" s="138"/>
      <c r="Q302" s="13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61" t="s">
        <v>453</v>
      </c>
      <c r="B303" s="48" t="s">
        <v>39</v>
      </c>
      <c r="C303" s="83" t="s">
        <v>185</v>
      </c>
      <c r="D303" s="48" t="s">
        <v>190</v>
      </c>
      <c r="E303" s="143">
        <v>1</v>
      </c>
      <c r="F303" s="204" t="s">
        <v>699</v>
      </c>
      <c r="G303" s="136">
        <v>0</v>
      </c>
      <c r="H303" s="136">
        <v>551.09</v>
      </c>
      <c r="I303" s="136">
        <v>2204.36</v>
      </c>
      <c r="J303" s="137">
        <f t="shared" si="4"/>
        <v>2755.4500000000003</v>
      </c>
      <c r="K303" s="138"/>
      <c r="L303" s="138"/>
      <c r="M303" s="138"/>
      <c r="N303" s="138"/>
      <c r="O303" s="138"/>
      <c r="P303" s="138"/>
      <c r="Q303" s="13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61" t="s">
        <v>457</v>
      </c>
      <c r="B304" s="48" t="s">
        <v>39</v>
      </c>
      <c r="C304" s="67" t="s">
        <v>188</v>
      </c>
      <c r="D304" s="48" t="s">
        <v>190</v>
      </c>
      <c r="E304" s="143">
        <v>1</v>
      </c>
      <c r="F304" s="63" t="s">
        <v>446</v>
      </c>
      <c r="G304" s="136">
        <v>0</v>
      </c>
      <c r="H304" s="136">
        <v>551.09</v>
      </c>
      <c r="I304" s="136">
        <v>2204.36</v>
      </c>
      <c r="J304" s="137">
        <f t="shared" si="4"/>
        <v>2755.4500000000003</v>
      </c>
      <c r="K304" s="138"/>
      <c r="L304" s="138"/>
      <c r="M304" s="138"/>
      <c r="N304" s="138"/>
      <c r="O304" s="138"/>
      <c r="P304" s="138"/>
      <c r="Q304" s="13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126" t="s">
        <v>397</v>
      </c>
      <c r="B305" s="48" t="s">
        <v>39</v>
      </c>
      <c r="C305" s="101" t="s">
        <v>187</v>
      </c>
      <c r="D305" s="48" t="s">
        <v>190</v>
      </c>
      <c r="E305" s="143">
        <v>1</v>
      </c>
      <c r="F305" s="202" t="s">
        <v>675</v>
      </c>
      <c r="G305" s="136">
        <v>0</v>
      </c>
      <c r="H305" s="136">
        <v>551.09</v>
      </c>
      <c r="I305" s="136">
        <v>2204.36</v>
      </c>
      <c r="J305" s="137">
        <f t="shared" si="4"/>
        <v>2755.4500000000003</v>
      </c>
      <c r="K305" s="138"/>
      <c r="L305" s="138"/>
      <c r="M305" s="138"/>
      <c r="N305" s="138"/>
      <c r="O305" s="138"/>
      <c r="P305" s="138"/>
      <c r="Q305" s="13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126" t="s">
        <v>397</v>
      </c>
      <c r="B306" s="48" t="s">
        <v>39</v>
      </c>
      <c r="C306" s="67" t="s">
        <v>188</v>
      </c>
      <c r="D306" s="48" t="s">
        <v>190</v>
      </c>
      <c r="E306" s="143">
        <v>1</v>
      </c>
      <c r="F306" s="63" t="s">
        <v>464</v>
      </c>
      <c r="G306" s="136">
        <v>0</v>
      </c>
      <c r="H306" s="136">
        <v>551.09</v>
      </c>
      <c r="I306" s="136">
        <v>2204.36</v>
      </c>
      <c r="J306" s="137">
        <f t="shared" si="4"/>
        <v>2755.4500000000003</v>
      </c>
      <c r="K306" s="138"/>
      <c r="L306" s="138"/>
      <c r="M306" s="138"/>
      <c r="N306" s="138"/>
      <c r="O306" s="138"/>
      <c r="P306" s="138"/>
      <c r="Q306" s="13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126" t="s">
        <v>397</v>
      </c>
      <c r="B307" s="48" t="s">
        <v>39</v>
      </c>
      <c r="C307" s="101" t="s">
        <v>212</v>
      </c>
      <c r="D307" s="48" t="s">
        <v>190</v>
      </c>
      <c r="E307" s="143">
        <v>1</v>
      </c>
      <c r="F307" s="204" t="s">
        <v>732</v>
      </c>
      <c r="G307" s="136">
        <v>0</v>
      </c>
      <c r="H307" s="136">
        <v>551.09</v>
      </c>
      <c r="I307" s="136">
        <v>2204.36</v>
      </c>
      <c r="J307" s="137">
        <f t="shared" si="4"/>
        <v>2755.4500000000003</v>
      </c>
      <c r="K307" s="138"/>
      <c r="L307" s="138"/>
      <c r="M307" s="138"/>
      <c r="N307" s="138"/>
      <c r="O307" s="138"/>
      <c r="P307" s="138"/>
      <c r="Q307" s="13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126" t="s">
        <v>549</v>
      </c>
      <c r="B308" s="48" t="s">
        <v>39</v>
      </c>
      <c r="C308" s="101" t="s">
        <v>188</v>
      </c>
      <c r="D308" s="48" t="s">
        <v>190</v>
      </c>
      <c r="E308" s="143">
        <v>1</v>
      </c>
      <c r="F308" s="63" t="s">
        <v>550</v>
      </c>
      <c r="G308" s="136">
        <v>0</v>
      </c>
      <c r="H308" s="136">
        <v>551.09</v>
      </c>
      <c r="I308" s="136">
        <v>2204.36</v>
      </c>
      <c r="J308" s="137">
        <f t="shared" si="4"/>
        <v>2755.4500000000003</v>
      </c>
      <c r="K308" s="138"/>
      <c r="L308" s="138"/>
      <c r="M308" s="138"/>
      <c r="N308" s="138"/>
      <c r="O308" s="138"/>
      <c r="P308" s="138"/>
      <c r="Q308" s="13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61" t="s">
        <v>454</v>
      </c>
      <c r="B309" s="48" t="s">
        <v>39</v>
      </c>
      <c r="C309" s="67" t="s">
        <v>295</v>
      </c>
      <c r="D309" s="48" t="s">
        <v>190</v>
      </c>
      <c r="E309" s="143">
        <v>1</v>
      </c>
      <c r="F309" s="63" t="s">
        <v>450</v>
      </c>
      <c r="G309" s="136">
        <v>0</v>
      </c>
      <c r="H309" s="136">
        <v>551.09</v>
      </c>
      <c r="I309" s="136">
        <v>2204.36</v>
      </c>
      <c r="J309" s="137">
        <f t="shared" si="4"/>
        <v>2755.4500000000003</v>
      </c>
      <c r="K309" s="138"/>
      <c r="L309" s="138"/>
      <c r="M309" s="138"/>
      <c r="N309" s="138"/>
      <c r="O309" s="138"/>
      <c r="P309" s="138"/>
      <c r="Q309" s="13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61" t="s">
        <v>460</v>
      </c>
      <c r="B310" s="48" t="s">
        <v>39</v>
      </c>
      <c r="C310" s="67" t="s">
        <v>186</v>
      </c>
      <c r="D310" s="48" t="s">
        <v>190</v>
      </c>
      <c r="E310" s="143">
        <v>1</v>
      </c>
      <c r="F310" s="63" t="s">
        <v>451</v>
      </c>
      <c r="G310" s="136">
        <v>0</v>
      </c>
      <c r="H310" s="136">
        <v>551.09</v>
      </c>
      <c r="I310" s="136">
        <v>2204.36</v>
      </c>
      <c r="J310" s="137">
        <f t="shared" si="4"/>
        <v>2755.4500000000003</v>
      </c>
      <c r="K310" s="138"/>
      <c r="L310" s="138"/>
      <c r="M310" s="138"/>
      <c r="N310" s="138"/>
      <c r="O310" s="138"/>
      <c r="P310" s="138"/>
      <c r="Q310" s="13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126" t="s">
        <v>397</v>
      </c>
      <c r="B311" s="48" t="s">
        <v>39</v>
      </c>
      <c r="C311" s="101" t="s">
        <v>191</v>
      </c>
      <c r="D311" s="48" t="s">
        <v>190</v>
      </c>
      <c r="E311" s="143">
        <v>1</v>
      </c>
      <c r="F311" s="63" t="s">
        <v>461</v>
      </c>
      <c r="G311" s="136">
        <v>0</v>
      </c>
      <c r="H311" s="136">
        <v>551.09</v>
      </c>
      <c r="I311" s="136">
        <v>2204.36</v>
      </c>
      <c r="J311" s="137">
        <f t="shared" si="4"/>
        <v>2755.4500000000003</v>
      </c>
      <c r="K311" s="138"/>
      <c r="L311" s="138"/>
      <c r="M311" s="138"/>
      <c r="N311" s="138"/>
      <c r="O311" s="138"/>
      <c r="P311" s="138"/>
      <c r="Q311" s="13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x14ac:dyDescent="0.2">
      <c r="A312" s="61" t="s">
        <v>460</v>
      </c>
      <c r="B312" s="48" t="s">
        <v>39</v>
      </c>
      <c r="C312" s="67" t="s">
        <v>472</v>
      </c>
      <c r="D312" s="48" t="s">
        <v>190</v>
      </c>
      <c r="E312" s="143">
        <v>1</v>
      </c>
      <c r="F312" s="63" t="s">
        <v>452</v>
      </c>
      <c r="G312" s="136">
        <v>0</v>
      </c>
      <c r="H312" s="136">
        <v>551.09</v>
      </c>
      <c r="I312" s="136">
        <v>2204.36</v>
      </c>
      <c r="J312" s="137">
        <f t="shared" si="4"/>
        <v>2755.4500000000003</v>
      </c>
      <c r="K312" s="138"/>
      <c r="L312" s="138"/>
      <c r="M312" s="138"/>
      <c r="N312" s="138"/>
      <c r="O312" s="138"/>
      <c r="P312" s="138"/>
      <c r="Q312" s="138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s="106" customFormat="1" x14ac:dyDescent="0.2">
      <c r="A313" s="107" t="s">
        <v>649</v>
      </c>
      <c r="B313" s="67" t="s">
        <v>41</v>
      </c>
      <c r="C313" s="101" t="s">
        <v>188</v>
      </c>
      <c r="D313" s="67" t="s">
        <v>190</v>
      </c>
      <c r="E313" s="144">
        <v>1</v>
      </c>
      <c r="F313" s="102" t="s">
        <v>648</v>
      </c>
      <c r="G313" s="140">
        <v>0</v>
      </c>
      <c r="H313" s="140">
        <v>339.13</v>
      </c>
      <c r="I313" s="140">
        <v>1356.53</v>
      </c>
      <c r="J313" s="141">
        <f t="shared" si="4"/>
        <v>1695.6599999999999</v>
      </c>
      <c r="K313" s="142"/>
      <c r="L313" s="142"/>
      <c r="M313" s="142"/>
      <c r="N313" s="142"/>
      <c r="O313" s="142"/>
      <c r="P313" s="142"/>
      <c r="Q313" s="142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5"/>
      <c r="AD313" s="105"/>
    </row>
    <row r="314" spans="1:30" s="80" customFormat="1" x14ac:dyDescent="0.2">
      <c r="A314" s="213" t="s">
        <v>192</v>
      </c>
      <c r="B314" s="145" t="s">
        <v>41</v>
      </c>
      <c r="C314" s="173" t="s">
        <v>192</v>
      </c>
      <c r="D314" s="145" t="s">
        <v>192</v>
      </c>
      <c r="E314" s="146">
        <v>1</v>
      </c>
      <c r="F314" s="172" t="s">
        <v>192</v>
      </c>
      <c r="G314" s="147">
        <v>0</v>
      </c>
      <c r="H314" s="147">
        <v>0</v>
      </c>
      <c r="I314" s="147">
        <v>0</v>
      </c>
      <c r="J314" s="148">
        <f t="shared" si="4"/>
        <v>0</v>
      </c>
      <c r="K314" s="149"/>
      <c r="L314" s="149"/>
      <c r="M314" s="149"/>
      <c r="N314" s="149"/>
      <c r="O314" s="149"/>
      <c r="P314" s="149"/>
      <c r="Q314" s="14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  <c r="AD314" s="79"/>
    </row>
    <row r="315" spans="1:30" x14ac:dyDescent="0.2">
      <c r="A315" s="62" t="s">
        <v>192</v>
      </c>
      <c r="B315" s="48" t="s">
        <v>41</v>
      </c>
      <c r="C315" s="68" t="s">
        <v>192</v>
      </c>
      <c r="D315" s="48" t="s">
        <v>192</v>
      </c>
      <c r="E315" s="143">
        <v>1</v>
      </c>
      <c r="F315" s="64" t="s">
        <v>192</v>
      </c>
      <c r="G315" s="136">
        <v>0</v>
      </c>
      <c r="H315" s="147">
        <v>0</v>
      </c>
      <c r="I315" s="147">
        <v>0</v>
      </c>
      <c r="J315" s="137">
        <f t="shared" si="4"/>
        <v>0</v>
      </c>
      <c r="K315" s="138"/>
      <c r="L315" s="138"/>
      <c r="M315" s="138"/>
      <c r="N315" s="138"/>
      <c r="O315" s="138"/>
      <c r="P315" s="138"/>
      <c r="Q315" s="13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126" t="s">
        <v>567</v>
      </c>
      <c r="B316" s="48" t="s">
        <v>41</v>
      </c>
      <c r="C316" s="101" t="s">
        <v>188</v>
      </c>
      <c r="D316" s="48" t="s">
        <v>190</v>
      </c>
      <c r="E316" s="143">
        <v>1</v>
      </c>
      <c r="F316" s="87" t="s">
        <v>566</v>
      </c>
      <c r="G316" s="136">
        <v>0</v>
      </c>
      <c r="H316" s="147">
        <v>339.13</v>
      </c>
      <c r="I316" s="147">
        <v>1356.53</v>
      </c>
      <c r="J316" s="137">
        <f t="shared" si="4"/>
        <v>1695.6599999999999</v>
      </c>
      <c r="K316" s="138"/>
      <c r="L316" s="138"/>
      <c r="M316" s="138"/>
      <c r="N316" s="138"/>
      <c r="O316" s="138"/>
      <c r="P316" s="138"/>
      <c r="Q316" s="13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62" t="s">
        <v>192</v>
      </c>
      <c r="B317" s="48" t="s">
        <v>41</v>
      </c>
      <c r="C317" s="68" t="s">
        <v>192</v>
      </c>
      <c r="D317" s="48" t="s">
        <v>192</v>
      </c>
      <c r="E317" s="143">
        <v>1</v>
      </c>
      <c r="F317" s="64" t="s">
        <v>192</v>
      </c>
      <c r="G317" s="136">
        <v>0</v>
      </c>
      <c r="H317" s="136">
        <v>0</v>
      </c>
      <c r="I317" s="136">
        <v>0</v>
      </c>
      <c r="J317" s="137">
        <f t="shared" si="4"/>
        <v>0</v>
      </c>
      <c r="K317" s="138"/>
      <c r="L317" s="138"/>
      <c r="M317" s="138"/>
      <c r="N317" s="138"/>
      <c r="O317" s="138"/>
      <c r="P317" s="138"/>
      <c r="Q317" s="13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61" t="s">
        <v>467</v>
      </c>
      <c r="B318" s="48" t="s">
        <v>41</v>
      </c>
      <c r="C318" s="67" t="s">
        <v>187</v>
      </c>
      <c r="D318" s="48" t="s">
        <v>190</v>
      </c>
      <c r="E318" s="143">
        <v>1</v>
      </c>
      <c r="F318" s="63" t="s">
        <v>462</v>
      </c>
      <c r="G318" s="136">
        <v>0</v>
      </c>
      <c r="H318" s="147">
        <v>339.13</v>
      </c>
      <c r="I318" s="147">
        <v>1356.53</v>
      </c>
      <c r="J318" s="137">
        <f t="shared" si="4"/>
        <v>1695.6599999999999</v>
      </c>
      <c r="K318" s="138"/>
      <c r="L318" s="138"/>
      <c r="M318" s="138"/>
      <c r="N318" s="138"/>
      <c r="O318" s="138"/>
      <c r="P318" s="138"/>
      <c r="Q318" s="13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62" t="s">
        <v>192</v>
      </c>
      <c r="B319" s="48" t="s">
        <v>41</v>
      </c>
      <c r="C319" s="68" t="s">
        <v>192</v>
      </c>
      <c r="D319" s="48" t="s">
        <v>192</v>
      </c>
      <c r="E319" s="143">
        <v>1</v>
      </c>
      <c r="F319" s="64" t="s">
        <v>192</v>
      </c>
      <c r="G319" s="136">
        <v>0</v>
      </c>
      <c r="H319" s="147">
        <v>0</v>
      </c>
      <c r="I319" s="147">
        <v>0</v>
      </c>
      <c r="J319" s="137">
        <f t="shared" si="4"/>
        <v>0</v>
      </c>
      <c r="K319" s="138"/>
      <c r="L319" s="138"/>
      <c r="M319" s="138"/>
      <c r="N319" s="138"/>
      <c r="O319" s="138"/>
      <c r="P319" s="138"/>
      <c r="Q319" s="13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62" t="s">
        <v>192</v>
      </c>
      <c r="B320" s="48" t="s">
        <v>41</v>
      </c>
      <c r="C320" s="68" t="s">
        <v>192</v>
      </c>
      <c r="D320" s="48" t="s">
        <v>192</v>
      </c>
      <c r="E320" s="143">
        <v>1</v>
      </c>
      <c r="F320" s="64" t="s">
        <v>192</v>
      </c>
      <c r="G320" s="136">
        <v>0</v>
      </c>
      <c r="H320" s="147">
        <v>0</v>
      </c>
      <c r="I320" s="147">
        <v>0</v>
      </c>
      <c r="J320" s="137">
        <f t="shared" si="4"/>
        <v>0</v>
      </c>
      <c r="K320" s="138"/>
      <c r="L320" s="138"/>
      <c r="M320" s="138"/>
      <c r="N320" s="138"/>
      <c r="O320" s="138"/>
      <c r="P320" s="138"/>
      <c r="Q320" s="13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62" t="s">
        <v>192</v>
      </c>
      <c r="B321" s="48" t="s">
        <v>41</v>
      </c>
      <c r="C321" s="68" t="s">
        <v>192</v>
      </c>
      <c r="D321" s="48" t="s">
        <v>192</v>
      </c>
      <c r="E321" s="143">
        <v>1</v>
      </c>
      <c r="F321" s="64" t="s">
        <v>192</v>
      </c>
      <c r="G321" s="136">
        <v>0</v>
      </c>
      <c r="H321" s="136">
        <v>0</v>
      </c>
      <c r="I321" s="136">
        <v>0</v>
      </c>
      <c r="J321" s="137">
        <f t="shared" si="4"/>
        <v>0</v>
      </c>
      <c r="K321" s="138"/>
      <c r="L321" s="138"/>
      <c r="M321" s="138"/>
      <c r="N321" s="138"/>
      <c r="O321" s="138"/>
      <c r="P321" s="138"/>
      <c r="Q321" s="13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62" t="s">
        <v>192</v>
      </c>
      <c r="B322" s="48" t="s">
        <v>41</v>
      </c>
      <c r="C322" s="68" t="s">
        <v>192</v>
      </c>
      <c r="D322" s="48" t="s">
        <v>192</v>
      </c>
      <c r="E322" s="143">
        <v>1</v>
      </c>
      <c r="F322" s="64" t="s">
        <v>192</v>
      </c>
      <c r="G322" s="136">
        <v>0</v>
      </c>
      <c r="H322" s="136">
        <v>0</v>
      </c>
      <c r="I322" s="136">
        <v>0</v>
      </c>
      <c r="J322" s="137">
        <f t="shared" si="4"/>
        <v>0</v>
      </c>
      <c r="K322" s="138"/>
      <c r="L322" s="138"/>
      <c r="M322" s="138"/>
      <c r="N322" s="138"/>
      <c r="O322" s="138"/>
      <c r="P322" s="138"/>
      <c r="Q322" s="13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x14ac:dyDescent="0.2">
      <c r="A323" s="62" t="s">
        <v>192</v>
      </c>
      <c r="B323" s="48" t="s">
        <v>41</v>
      </c>
      <c r="C323" s="68" t="s">
        <v>192</v>
      </c>
      <c r="D323" s="48" t="s">
        <v>192</v>
      </c>
      <c r="E323" s="143">
        <v>1</v>
      </c>
      <c r="F323" s="64" t="s">
        <v>192</v>
      </c>
      <c r="G323" s="136">
        <v>0</v>
      </c>
      <c r="H323" s="147">
        <v>0</v>
      </c>
      <c r="I323" s="147">
        <v>0</v>
      </c>
      <c r="J323" s="137">
        <f t="shared" si="4"/>
        <v>0</v>
      </c>
      <c r="K323" s="138"/>
      <c r="L323" s="138"/>
      <c r="M323" s="138"/>
      <c r="N323" s="138"/>
      <c r="O323" s="138"/>
      <c r="P323" s="138"/>
      <c r="Q323" s="138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s="80" customFormat="1" x14ac:dyDescent="0.2">
      <c r="A324" s="86" t="s">
        <v>533</v>
      </c>
      <c r="B324" s="145" t="s">
        <v>43</v>
      </c>
      <c r="C324" s="84" t="s">
        <v>191</v>
      </c>
      <c r="D324" s="145" t="s">
        <v>190</v>
      </c>
      <c r="E324" s="146">
        <v>1</v>
      </c>
      <c r="F324" s="202" t="s">
        <v>722</v>
      </c>
      <c r="G324" s="147">
        <v>0</v>
      </c>
      <c r="H324" s="147">
        <v>296.74</v>
      </c>
      <c r="I324" s="147">
        <v>1186.96</v>
      </c>
      <c r="J324" s="148">
        <f t="shared" si="4"/>
        <v>1483.7</v>
      </c>
      <c r="K324" s="149"/>
      <c r="L324" s="149"/>
      <c r="M324" s="149"/>
      <c r="N324" s="149"/>
      <c r="O324" s="149"/>
      <c r="P324" s="149"/>
      <c r="Q324" s="14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  <c r="AD324" s="79"/>
    </row>
    <row r="325" spans="1:30" x14ac:dyDescent="0.2">
      <c r="A325" s="64" t="s">
        <v>192</v>
      </c>
      <c r="B325" s="48" t="s">
        <v>43</v>
      </c>
      <c r="C325" s="52" t="s">
        <v>192</v>
      </c>
      <c r="D325" s="48" t="s">
        <v>192</v>
      </c>
      <c r="E325" s="143">
        <v>1</v>
      </c>
      <c r="F325" s="64" t="s">
        <v>192</v>
      </c>
      <c r="G325" s="136">
        <v>0</v>
      </c>
      <c r="H325" s="136">
        <v>0</v>
      </c>
      <c r="I325" s="136">
        <v>0</v>
      </c>
      <c r="J325" s="137">
        <f t="shared" si="4"/>
        <v>0</v>
      </c>
      <c r="K325" s="138"/>
      <c r="L325" s="138"/>
      <c r="M325" s="138"/>
      <c r="N325" s="138"/>
      <c r="O325" s="138"/>
      <c r="P325" s="138"/>
      <c r="Q325" s="13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64" t="s">
        <v>192</v>
      </c>
      <c r="B326" s="48" t="s">
        <v>43</v>
      </c>
      <c r="C326" s="52" t="s">
        <v>192</v>
      </c>
      <c r="D326" s="48" t="s">
        <v>192</v>
      </c>
      <c r="E326" s="143">
        <v>1</v>
      </c>
      <c r="F326" s="64" t="s">
        <v>192</v>
      </c>
      <c r="G326" s="136">
        <v>0</v>
      </c>
      <c r="H326" s="136">
        <v>0</v>
      </c>
      <c r="I326" s="136">
        <v>0</v>
      </c>
      <c r="J326" s="137">
        <f t="shared" si="4"/>
        <v>0</v>
      </c>
      <c r="K326" s="138"/>
      <c r="L326" s="138"/>
      <c r="M326" s="138"/>
      <c r="N326" s="138"/>
      <c r="O326" s="138"/>
      <c r="P326" s="138"/>
      <c r="Q326" s="13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62" t="s">
        <v>192</v>
      </c>
      <c r="B327" s="48" t="s">
        <v>43</v>
      </c>
      <c r="C327" s="52" t="s">
        <v>192</v>
      </c>
      <c r="D327" s="48" t="s">
        <v>192</v>
      </c>
      <c r="E327" s="143">
        <v>1</v>
      </c>
      <c r="F327" s="64" t="s">
        <v>192</v>
      </c>
      <c r="G327" s="136">
        <v>0</v>
      </c>
      <c r="H327" s="140">
        <v>0</v>
      </c>
      <c r="I327" s="140">
        <v>0</v>
      </c>
      <c r="J327" s="137">
        <f t="shared" si="4"/>
        <v>0</v>
      </c>
      <c r="K327" s="138"/>
      <c r="L327" s="138"/>
      <c r="M327" s="138"/>
      <c r="N327" s="138"/>
      <c r="O327" s="138"/>
      <c r="P327" s="138"/>
      <c r="Q327" s="13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x14ac:dyDescent="0.2">
      <c r="A328" s="64" t="s">
        <v>192</v>
      </c>
      <c r="B328" s="48" t="s">
        <v>43</v>
      </c>
      <c r="C328" s="52" t="s">
        <v>192</v>
      </c>
      <c r="D328" s="48" t="s">
        <v>192</v>
      </c>
      <c r="E328" s="143">
        <v>1</v>
      </c>
      <c r="F328" s="64" t="s">
        <v>192</v>
      </c>
      <c r="G328" s="136">
        <v>0</v>
      </c>
      <c r="H328" s="136">
        <v>0</v>
      </c>
      <c r="I328" s="136">
        <v>0</v>
      </c>
      <c r="J328" s="137">
        <f t="shared" ref="J328" si="5">SUM(G328:I328)</f>
        <v>0</v>
      </c>
      <c r="K328" s="138"/>
      <c r="L328" s="138"/>
      <c r="M328" s="138"/>
      <c r="N328" s="138"/>
      <c r="O328" s="138"/>
      <c r="P328" s="138"/>
      <c r="Q328" s="13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45" x14ac:dyDescent="0.2">
      <c r="A329" s="41" t="s">
        <v>13</v>
      </c>
      <c r="B329" s="41" t="s">
        <v>14</v>
      </c>
      <c r="C329" s="21" t="s">
        <v>15</v>
      </c>
      <c r="D329" s="21" t="s">
        <v>16</v>
      </c>
      <c r="E329" s="21" t="s">
        <v>17</v>
      </c>
      <c r="F329" s="151"/>
      <c r="G329" s="21" t="s">
        <v>18</v>
      </c>
      <c r="H329" s="21" t="s">
        <v>19</v>
      </c>
      <c r="I329" s="21" t="s">
        <v>20</v>
      </c>
      <c r="J329" s="21" t="s">
        <v>21</v>
      </c>
      <c r="K329" s="138"/>
      <c r="L329" s="138"/>
      <c r="M329" s="138"/>
      <c r="N329" s="138"/>
      <c r="O329" s="138"/>
      <c r="P329" s="138"/>
      <c r="Q329" s="138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x14ac:dyDescent="0.2">
      <c r="A330" s="152" t="s">
        <v>22</v>
      </c>
      <c r="B330" s="135" t="s">
        <v>23</v>
      </c>
      <c r="C330" s="153">
        <f>SUMIFS($E$7:$E$328,$B$7:$B$328,"DAS",$D$7:$D$328,"&lt;&gt;VAGO")</f>
        <v>1</v>
      </c>
      <c r="D330" s="153">
        <f>SUMIFS($E$7:$E$328,$B$7:$B$328,"DAS",$D$7:$D$328,"VAGO")</f>
        <v>0</v>
      </c>
      <c r="E330" s="153">
        <f t="shared" ref="E330:E340" si="6">C330+D330</f>
        <v>1</v>
      </c>
      <c r="F330" s="154"/>
      <c r="G330" s="18">
        <f>SUMIF($B$7:$B$328,"DAS",$G$7:$G$328)</f>
        <v>0</v>
      </c>
      <c r="H330" s="18">
        <f>SUMIF($B$7:$B$328,"DAS",$H$7:$H$328)</f>
        <v>0</v>
      </c>
      <c r="I330" s="18">
        <f>SUMIF($B$7:$B$328,"DAS",$I$7:$I$328)</f>
        <v>18810</v>
      </c>
      <c r="J330" s="18">
        <f>SUMIF($B$7:$B$328,"DAS",$J$7:$J$328)</f>
        <v>18810</v>
      </c>
      <c r="K330" s="155"/>
      <c r="L330" s="155"/>
      <c r="M330" s="155"/>
      <c r="N330" s="155"/>
      <c r="O330" s="155"/>
      <c r="P330" s="155"/>
      <c r="Q330" s="155"/>
    </row>
    <row r="331" spans="1:30" x14ac:dyDescent="0.2">
      <c r="A331" s="152" t="s">
        <v>24</v>
      </c>
      <c r="B331" s="135" t="s">
        <v>25</v>
      </c>
      <c r="C331" s="153">
        <f>SUMIFS($E$7:$E$328,$B$7:$B$328,"DAS-1",$D$7:$D$328,"&lt;&gt;VAGO")</f>
        <v>5</v>
      </c>
      <c r="D331" s="153">
        <f>SUMIFS($E$7:$E$328,$B$7:$B$328,"DAS-1",$D$7:$D$328,"VAGO")</f>
        <v>0</v>
      </c>
      <c r="E331" s="153">
        <f t="shared" si="6"/>
        <v>5</v>
      </c>
      <c r="F331" s="156"/>
      <c r="G331" s="18">
        <f>SUMIF($B$7:$B$328,"DAS-1",$G$7:$G$328)</f>
        <v>0</v>
      </c>
      <c r="H331" s="18">
        <f>SUMIF($B$7:$B$328,"DAS-1",$H$7:$H$328)</f>
        <v>5720</v>
      </c>
      <c r="I331" s="18">
        <f>SUMIF($B$7:$B$328,"DAS-1",$I$7:$I$328)</f>
        <v>57200</v>
      </c>
      <c r="J331" s="18">
        <f>SUMIF($B$7:$B$328,"DAS-1",$J$7:$J$328)</f>
        <v>62920</v>
      </c>
      <c r="K331" s="155"/>
      <c r="L331" s="155"/>
      <c r="M331" s="155"/>
      <c r="N331" s="155"/>
      <c r="O331" s="155"/>
      <c r="P331" s="155"/>
      <c r="Q331" s="155"/>
    </row>
    <row r="332" spans="1:30" x14ac:dyDescent="0.2">
      <c r="A332" s="152" t="s">
        <v>26</v>
      </c>
      <c r="B332" s="135" t="s">
        <v>27</v>
      </c>
      <c r="C332" s="153">
        <f>SUMIFS($E$7:$E$328,$B$7:$B$328,"DAS-2",$D$7:$D$328,"&lt;&gt;VAGO")</f>
        <v>17</v>
      </c>
      <c r="D332" s="153">
        <f>SUMIFS($E$7:$E$328,$B$7:$B$328,"DAS-2",$D$7:$D$328,"VAGO")</f>
        <v>6</v>
      </c>
      <c r="E332" s="153">
        <f t="shared" si="6"/>
        <v>23</v>
      </c>
      <c r="F332" s="156"/>
      <c r="G332" s="18">
        <f>SUMIF($B$7:$B$328,"DAS-2",$G$7:$G$328)</f>
        <v>0</v>
      </c>
      <c r="H332" s="18">
        <f>SUMIF($B$7:$B$328,"DAS-2",$H$7:$H$328)</f>
        <v>27978.300000000007</v>
      </c>
      <c r="I332" s="18">
        <f>SUMIF($B$7:$B$328,"DAS-2",$I$7:$I$328)</f>
        <v>126834.78999999996</v>
      </c>
      <c r="J332" s="18">
        <f>SUMIF($B$7:$B$328,"DAS-2",$J$7:$J$328)</f>
        <v>154813.08999999997</v>
      </c>
      <c r="K332" s="155"/>
      <c r="L332" s="155"/>
      <c r="M332" s="155"/>
      <c r="N332" s="155"/>
      <c r="O332" s="155"/>
      <c r="P332" s="155"/>
      <c r="Q332" s="155"/>
    </row>
    <row r="333" spans="1:30" x14ac:dyDescent="0.2">
      <c r="A333" s="152" t="s">
        <v>28</v>
      </c>
      <c r="B333" s="135" t="s">
        <v>29</v>
      </c>
      <c r="C333" s="153">
        <f>SUMIFS($E$7:$E$328,$B$7:$B$328,"DAS-3",$D$7:$D$328,"&lt;&gt;VAGO")</f>
        <v>30</v>
      </c>
      <c r="D333" s="153">
        <f>SUMIFS($E$7:$E$328,$B$7:$B$328,"DAS-3",$D$7:$D$328,"VAGO")</f>
        <v>4</v>
      </c>
      <c r="E333" s="153">
        <f t="shared" si="6"/>
        <v>34</v>
      </c>
      <c r="F333" s="156"/>
      <c r="G333" s="18">
        <f>SUMIF($B$7:$B$328,"DAS-3",$G$7:$G$328)</f>
        <v>0</v>
      </c>
      <c r="H333" s="18">
        <f>SUMIF($B$7:$B$328,"DAS-3",$H$7:$H$328)</f>
        <v>42348.960000000014</v>
      </c>
      <c r="I333" s="18">
        <f>SUMIF($B$7:$B$328,"DAS-3",$I$7:$I$328)</f>
        <v>188217.60000000009</v>
      </c>
      <c r="J333" s="18">
        <f>SUMIF($B$7:$B$328,"DAS-3",$J$7:$J$328)</f>
        <v>230566.55999999991</v>
      </c>
      <c r="K333" s="155"/>
      <c r="L333" s="155"/>
      <c r="M333" s="155"/>
      <c r="N333" s="155"/>
      <c r="O333" s="155"/>
      <c r="P333" s="155"/>
      <c r="Q333" s="155"/>
    </row>
    <row r="334" spans="1:30" x14ac:dyDescent="0.2">
      <c r="A334" s="157" t="s">
        <v>30</v>
      </c>
      <c r="B334" s="135" t="s">
        <v>31</v>
      </c>
      <c r="C334" s="153">
        <f>SUMIFS($E$7:$E$328,$B$7:$B$328,"DAS-4",$D$7:$D$328,"&lt;&gt;VAGO")</f>
        <v>127</v>
      </c>
      <c r="D334" s="153">
        <f>SUMIFS($E$7:$E$328,$B$7:$B$328,"DAS-4",$D$7:$D$328,"VAGO")</f>
        <v>10</v>
      </c>
      <c r="E334" s="153">
        <f t="shared" si="6"/>
        <v>137</v>
      </c>
      <c r="F334" s="158"/>
      <c r="G334" s="18">
        <f>SUMIF($B$7:$B$328,"DAS-4",$G$7:$G$328)</f>
        <v>0</v>
      </c>
      <c r="H334" s="18">
        <f>SUMIF($B$7:$B$328,"DAS-4",$H$7:$H$328)</f>
        <v>177281.1299999998</v>
      </c>
      <c r="I334" s="18">
        <f>SUMIF($B$7:$B$328,"DAS-4",$I$7:$I$328)</f>
        <v>732182.93999999773</v>
      </c>
      <c r="J334" s="18">
        <f>SUMIF($B$7:$B$328,"DAS-4",$J$7:$J$328)</f>
        <v>909464.07000000228</v>
      </c>
      <c r="K334" s="155"/>
      <c r="L334" s="155"/>
      <c r="M334" s="155"/>
      <c r="N334" s="155"/>
      <c r="O334" s="155"/>
      <c r="P334" s="155"/>
      <c r="Q334" s="155"/>
    </row>
    <row r="335" spans="1:30" x14ac:dyDescent="0.2">
      <c r="A335" s="157" t="s">
        <v>32</v>
      </c>
      <c r="B335" s="135" t="s">
        <v>33</v>
      </c>
      <c r="C335" s="153">
        <f>SUMIFS($E$7:$E$328,$B$7:$B$328,"DAS-5",$D$7:$D$328,"&lt;&gt;VAGO")</f>
        <v>32</v>
      </c>
      <c r="D335" s="153">
        <f>SUMIFS($E$7:$E$328,$B$7:$B$328,"DAS-5",$D$7:$D$328,"VAGO")</f>
        <v>3</v>
      </c>
      <c r="E335" s="153">
        <f t="shared" si="6"/>
        <v>35</v>
      </c>
      <c r="F335" s="158"/>
      <c r="G335" s="18">
        <f>SUMIF($B$7:$B$328,"DAS-5",$G$7:$G$328)</f>
        <v>0</v>
      </c>
      <c r="H335" s="18">
        <f>SUMIF($B$7:$B$328,"DAS-5",$H$7:$H$328)</f>
        <v>36795.75999999998</v>
      </c>
      <c r="I335" s="18">
        <f>SUMIF($B$7:$B$328,"DAS-5",$I$7:$I$328)</f>
        <v>151930.87999999992</v>
      </c>
      <c r="J335" s="18">
        <f>SUMIF($B$7:$B$328,"DAS-5",$J$7:$J$328)</f>
        <v>188726.63999999996</v>
      </c>
      <c r="K335" s="155"/>
      <c r="L335" s="155"/>
      <c r="M335" s="155"/>
      <c r="N335" s="155"/>
      <c r="O335" s="155"/>
      <c r="P335" s="155"/>
      <c r="Q335" s="155"/>
    </row>
    <row r="336" spans="1:30" x14ac:dyDescent="0.2">
      <c r="A336" s="157" t="s">
        <v>34</v>
      </c>
      <c r="B336" s="135" t="s">
        <v>35</v>
      </c>
      <c r="C336" s="153">
        <f>SUMIFS($E$7:$E$328,$B$7:$B$328,"CAA-1",$D$7:$D$328,"&lt;&gt;VAGO")</f>
        <v>35</v>
      </c>
      <c r="D336" s="153">
        <f>SUMIFS($E$7:$E$328,$B$7:$B$328,"CAA-1",$D$7:$D$328,"VAGO")</f>
        <v>1</v>
      </c>
      <c r="E336" s="153">
        <f t="shared" si="6"/>
        <v>36</v>
      </c>
      <c r="F336" s="158"/>
      <c r="G336" s="18">
        <f>SUMIF($B$7:$B$328,"CAA-1",$G$7:$G$328)</f>
        <v>0</v>
      </c>
      <c r="H336" s="18">
        <f>SUMIF($B$7:$B$328,"CAA-1",$H$7:$H$328)</f>
        <v>32963.520000000011</v>
      </c>
      <c r="I336" s="18">
        <f>SUMIF($B$7:$B$328,"CAA-1",$I$7:$I$328)</f>
        <v>144215.04999999987</v>
      </c>
      <c r="J336" s="18">
        <f>SUMIF($B$7:$B$328,"CAA-1",$J$7:$J$328)</f>
        <v>177178.56999999998</v>
      </c>
      <c r="K336" s="155"/>
      <c r="L336" s="155"/>
      <c r="M336" s="155"/>
      <c r="N336" s="155"/>
      <c r="O336" s="155"/>
      <c r="P336" s="155"/>
      <c r="Q336" s="155"/>
    </row>
    <row r="337" spans="1:30" x14ac:dyDescent="0.2">
      <c r="A337" s="157" t="s">
        <v>36</v>
      </c>
      <c r="B337" s="135" t="s">
        <v>37</v>
      </c>
      <c r="C337" s="153">
        <f>SUMIFS($E$7:$E$328,$B$7:$B$328,"CAA-2",$D$7:$D$328,"&lt;&gt;VAGO")</f>
        <v>17</v>
      </c>
      <c r="D337" s="153">
        <f>SUMIFS($E$7:$E$328,$B$7:$B$328,"CAA-2",$D$7:$D$328,"VAGO")</f>
        <v>1</v>
      </c>
      <c r="E337" s="153">
        <f t="shared" si="6"/>
        <v>18</v>
      </c>
      <c r="F337" s="158"/>
      <c r="G337" s="18">
        <f>SUMIF($B$7:$B$328,"CAA-2",$G$7:$G$328)</f>
        <v>0</v>
      </c>
      <c r="H337" s="18">
        <f>SUMIF($B$7:$B$328,"CAA-2",$H$7:$H$328)</f>
        <v>13565.28</v>
      </c>
      <c r="I337" s="18">
        <f>SUMIF($B$7:$B$328,"CAA-2",$I$7:$I$328)</f>
        <v>57652.26999999999</v>
      </c>
      <c r="J337" s="18">
        <f>SUMIF($B$7:$B$328,"CAA-2",$J$7:$J$328)</f>
        <v>71217.55</v>
      </c>
      <c r="K337" s="155"/>
      <c r="L337" s="155"/>
      <c r="M337" s="155"/>
      <c r="N337" s="155"/>
      <c r="O337" s="155"/>
      <c r="P337" s="155"/>
      <c r="Q337" s="155"/>
    </row>
    <row r="338" spans="1:30" x14ac:dyDescent="0.2">
      <c r="A338" s="157" t="s">
        <v>38</v>
      </c>
      <c r="B338" s="135" t="s">
        <v>39</v>
      </c>
      <c r="C338" s="153">
        <f>SUMIFS($E$7:$E$328,$B$7:$B$328,"CAA-3",$D$7:$D$328,"&lt;&gt;VAGO")</f>
        <v>15</v>
      </c>
      <c r="D338" s="153">
        <f>SUMIFS($E$7:$E$328,$B$7:$B$328,"CAA-3",$D$7:$D$328,"VAGO")</f>
        <v>2</v>
      </c>
      <c r="E338" s="153">
        <f t="shared" si="6"/>
        <v>17</v>
      </c>
      <c r="F338" s="156"/>
      <c r="G338" s="18">
        <f>SUMIF($B$7:$B$328,"CAA-3",$G$7:$G$328)</f>
        <v>0</v>
      </c>
      <c r="H338" s="18">
        <f>SUMIF($B$7:$B$328,"CAA-3",$H$7:$H$328)</f>
        <v>8266.35</v>
      </c>
      <c r="I338" s="18">
        <f>SUMIF($B$7:$B$328,"CAA-3",$I$7:$I$328)</f>
        <v>33065.4</v>
      </c>
      <c r="J338" s="18">
        <f>SUMIF($B$7:$B$328,"CAA-3",$J$7:$J$328)</f>
        <v>41331.749999999993</v>
      </c>
      <c r="K338" s="155"/>
      <c r="L338" s="155"/>
      <c r="M338" s="155"/>
      <c r="N338" s="155"/>
      <c r="O338" s="155"/>
      <c r="P338" s="155"/>
      <c r="Q338" s="155"/>
    </row>
    <row r="339" spans="1:30" x14ac:dyDescent="0.2">
      <c r="A339" s="157" t="s">
        <v>40</v>
      </c>
      <c r="B339" s="135" t="s">
        <v>41</v>
      </c>
      <c r="C339" s="153">
        <f>SUMIFS($E$7:$E$328,$B$7:$B$328,"CAA-4",$D$7:$D$328,"&lt;&gt;VAGO")</f>
        <v>3</v>
      </c>
      <c r="D339" s="153">
        <f>SUMIFS($E$7:$E$328,$B$7:$B$328,"CAA-4",$D$7:$D$328,"VAGO")</f>
        <v>8</v>
      </c>
      <c r="E339" s="153">
        <f t="shared" si="6"/>
        <v>11</v>
      </c>
      <c r="F339" s="156"/>
      <c r="G339" s="18">
        <f>SUMIF($B$7:$B$328,"CAA-4",$G$7:$G$328)</f>
        <v>0</v>
      </c>
      <c r="H339" s="18">
        <f>SUMIF($B$7:$B$328,"CAA-4",$H$7:$H$328)</f>
        <v>1017.39</v>
      </c>
      <c r="I339" s="18">
        <f>SUMIF($B$7:$B$328,"CAA-4",$I$7:$I$328)</f>
        <v>4069.59</v>
      </c>
      <c r="J339" s="18">
        <f>SUMIF($B$7:$B$328,"CAA-4",$J$7:$J$328)</f>
        <v>5086.9799999999996</v>
      </c>
      <c r="K339" s="155"/>
      <c r="L339" s="155"/>
      <c r="M339" s="155"/>
      <c r="N339" s="155"/>
      <c r="O339" s="155"/>
      <c r="P339" s="155"/>
      <c r="Q339" s="155"/>
    </row>
    <row r="340" spans="1:30" x14ac:dyDescent="0.2">
      <c r="A340" s="157" t="s">
        <v>42</v>
      </c>
      <c r="B340" s="135" t="s">
        <v>43</v>
      </c>
      <c r="C340" s="153">
        <f>SUMIFS($E$7:$E$328,$B$7:$B$328,"CAA-5",$D$7:$D$328,"&lt;&gt;VAGO")</f>
        <v>1</v>
      </c>
      <c r="D340" s="153">
        <f>SUMIFS($E$7:$E$328,$B$7:$B$328,"CAA-5",$D$7:$D$328,"VAGO")</f>
        <v>4</v>
      </c>
      <c r="E340" s="153">
        <f t="shared" si="6"/>
        <v>5</v>
      </c>
      <c r="F340" s="156"/>
      <c r="G340" s="18">
        <f>SUMIF($B$7:$B$328,"CAA-5",$G$7:$G$328)</f>
        <v>0</v>
      </c>
      <c r="H340" s="18">
        <f>SUMIF($B$7:$B$328,"CAA-5",$H$7:$H$328)</f>
        <v>296.74</v>
      </c>
      <c r="I340" s="18">
        <f>SUMIF($B$7:$B$328,"CAA-5",$I$7:$I$328)</f>
        <v>1186.96</v>
      </c>
      <c r="J340" s="18">
        <f>SUMIF($B$7:$B$328,"CAA-5",$J$7:$J$328)</f>
        <v>1483.7</v>
      </c>
      <c r="K340" s="155"/>
      <c r="L340" s="155"/>
      <c r="M340" s="155"/>
      <c r="N340" s="155"/>
      <c r="O340" s="155"/>
      <c r="P340" s="155"/>
      <c r="Q340" s="155"/>
    </row>
    <row r="341" spans="1:30" x14ac:dyDescent="0.2">
      <c r="A341" s="41" t="s">
        <v>44</v>
      </c>
      <c r="B341" s="151"/>
      <c r="C341" s="21">
        <f t="shared" ref="C341:E341" si="7">SUM(C330:C338)</f>
        <v>279</v>
      </c>
      <c r="D341" s="21">
        <f t="shared" si="7"/>
        <v>27</v>
      </c>
      <c r="E341" s="21">
        <f t="shared" si="7"/>
        <v>306</v>
      </c>
      <c r="F341" s="151"/>
      <c r="G341" s="22">
        <f t="shared" ref="G341:J341" si="8">SUM(G330:G340)</f>
        <v>0</v>
      </c>
      <c r="H341" s="22">
        <f t="shared" si="8"/>
        <v>346233.42999999982</v>
      </c>
      <c r="I341" s="22">
        <f t="shared" si="8"/>
        <v>1515365.4799999974</v>
      </c>
      <c r="J341" s="22">
        <f t="shared" si="8"/>
        <v>1861598.910000002</v>
      </c>
      <c r="K341" s="155"/>
      <c r="L341" s="155"/>
      <c r="M341" s="155"/>
      <c r="N341" s="155"/>
      <c r="O341" s="155"/>
      <c r="P341" s="155"/>
      <c r="Q341" s="155"/>
    </row>
    <row r="342" spans="1:30" ht="45.75" customHeight="1" x14ac:dyDescent="0.2">
      <c r="A342" s="155"/>
      <c r="B342" s="155"/>
      <c r="C342" s="155"/>
      <c r="D342" s="155"/>
      <c r="E342" s="155"/>
      <c r="F342" s="155"/>
      <c r="G342" s="155"/>
      <c r="H342" s="138"/>
      <c r="I342" s="138"/>
      <c r="J342" s="159"/>
      <c r="K342" s="155"/>
      <c r="L342" s="155"/>
      <c r="M342" s="155"/>
      <c r="N342" s="155"/>
      <c r="O342" s="155"/>
      <c r="P342" s="155"/>
      <c r="Q342" s="155"/>
    </row>
    <row r="343" spans="1:30" x14ac:dyDescent="0.2">
      <c r="A343" s="239" t="s">
        <v>45</v>
      </c>
      <c r="B343" s="232"/>
      <c r="C343" s="232"/>
      <c r="D343" s="232"/>
      <c r="E343" s="232"/>
      <c r="F343" s="232"/>
      <c r="G343" s="232"/>
      <c r="H343" s="232"/>
      <c r="I343" s="233"/>
      <c r="J343" s="155"/>
      <c r="K343" s="129"/>
      <c r="L343" s="155"/>
      <c r="M343" s="155"/>
      <c r="N343" s="155"/>
      <c r="O343" s="155"/>
      <c r="P343" s="155"/>
      <c r="Q343" s="155"/>
    </row>
    <row r="344" spans="1:30" ht="30" x14ac:dyDescent="0.2">
      <c r="A344" s="9" t="s">
        <v>46</v>
      </c>
      <c r="B344" s="9" t="s">
        <v>47</v>
      </c>
      <c r="C344" s="9" t="s">
        <v>48</v>
      </c>
      <c r="D344" s="9" t="s">
        <v>49</v>
      </c>
      <c r="E344" s="9" t="s">
        <v>50</v>
      </c>
      <c r="F344" s="9" t="s">
        <v>51</v>
      </c>
      <c r="G344" s="9" t="s">
        <v>52</v>
      </c>
      <c r="H344" s="9" t="s">
        <v>53</v>
      </c>
      <c r="I344" s="9" t="s">
        <v>54</v>
      </c>
      <c r="J344" s="160"/>
      <c r="K344" s="129"/>
      <c r="L344" s="160"/>
      <c r="M344" s="160"/>
      <c r="N344" s="160"/>
      <c r="O344" s="160"/>
      <c r="P344" s="160"/>
      <c r="Q344" s="160"/>
      <c r="R344" s="134"/>
      <c r="S344" s="134"/>
      <c r="T344" s="134"/>
      <c r="U344" s="134"/>
      <c r="V344" s="134"/>
      <c r="W344" s="134"/>
      <c r="X344" s="134"/>
      <c r="Y344" s="134"/>
      <c r="Z344" s="134"/>
      <c r="AA344" s="134"/>
      <c r="AB344" s="134"/>
      <c r="AC344" s="134"/>
      <c r="AD344" s="134"/>
    </row>
    <row r="345" spans="1:30" x14ac:dyDescent="0.2">
      <c r="A345" s="63" t="s">
        <v>195</v>
      </c>
      <c r="B345" s="161" t="s">
        <v>64</v>
      </c>
      <c r="C345" s="48" t="s">
        <v>212</v>
      </c>
      <c r="D345" s="48" t="s">
        <v>192</v>
      </c>
      <c r="E345" s="135">
        <v>1</v>
      </c>
      <c r="F345" s="64" t="s">
        <v>192</v>
      </c>
      <c r="G345" s="136">
        <v>0</v>
      </c>
      <c r="H345" s="136">
        <v>0</v>
      </c>
      <c r="I345" s="137">
        <f t="shared" ref="I345:I357" si="9">SUM(G345:H345)</f>
        <v>0</v>
      </c>
      <c r="J345" s="155"/>
      <c r="K345" s="138"/>
      <c r="L345" s="138"/>
      <c r="M345" s="138"/>
      <c r="N345" s="138"/>
      <c r="O345" s="138"/>
      <c r="P345" s="138"/>
      <c r="Q345" s="13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64" t="s">
        <v>192</v>
      </c>
      <c r="B346" s="162" t="s">
        <v>64</v>
      </c>
      <c r="C346" s="52" t="s">
        <v>192</v>
      </c>
      <c r="D346" s="48" t="s">
        <v>192</v>
      </c>
      <c r="E346" s="135">
        <v>1</v>
      </c>
      <c r="F346" s="64" t="s">
        <v>192</v>
      </c>
      <c r="G346" s="136">
        <v>0</v>
      </c>
      <c r="H346" s="136">
        <v>0</v>
      </c>
      <c r="I346" s="137">
        <f t="shared" si="9"/>
        <v>0</v>
      </c>
      <c r="J346" s="155"/>
      <c r="K346" s="138"/>
      <c r="L346" s="138"/>
      <c r="M346" s="138"/>
      <c r="N346" s="138"/>
      <c r="O346" s="138"/>
      <c r="P346" s="138"/>
      <c r="Q346" s="13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63" t="s">
        <v>481</v>
      </c>
      <c r="B347" s="162" t="s">
        <v>68</v>
      </c>
      <c r="C347" s="48" t="s">
        <v>478</v>
      </c>
      <c r="D347" s="48" t="s">
        <v>189</v>
      </c>
      <c r="E347" s="135">
        <v>1</v>
      </c>
      <c r="F347" s="63" t="s">
        <v>474</v>
      </c>
      <c r="G347" s="136">
        <v>0</v>
      </c>
      <c r="H347" s="136">
        <v>5765.22</v>
      </c>
      <c r="I347" s="137">
        <f t="shared" si="9"/>
        <v>5765.22</v>
      </c>
      <c r="J347" s="155"/>
      <c r="K347" s="138"/>
      <c r="L347" s="138"/>
      <c r="M347" s="138"/>
      <c r="N347" s="138"/>
      <c r="O347" s="138"/>
      <c r="P347" s="138"/>
      <c r="Q347" s="13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63" t="s">
        <v>482</v>
      </c>
      <c r="B348" s="162" t="s">
        <v>68</v>
      </c>
      <c r="C348" s="48" t="s">
        <v>479</v>
      </c>
      <c r="D348" s="48" t="s">
        <v>189</v>
      </c>
      <c r="E348" s="135">
        <v>1</v>
      </c>
      <c r="F348" s="63" t="s">
        <v>475</v>
      </c>
      <c r="G348" s="136">
        <v>0</v>
      </c>
      <c r="H348" s="136">
        <v>5765.22</v>
      </c>
      <c r="I348" s="137">
        <f t="shared" si="9"/>
        <v>5765.22</v>
      </c>
      <c r="J348" s="155"/>
      <c r="K348" s="138"/>
      <c r="L348" s="138"/>
      <c r="M348" s="138"/>
      <c r="N348" s="138"/>
      <c r="O348" s="138"/>
      <c r="P348" s="138"/>
      <c r="Q348" s="13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63" t="s">
        <v>483</v>
      </c>
      <c r="B349" s="162" t="s">
        <v>68</v>
      </c>
      <c r="C349" s="48" t="s">
        <v>213</v>
      </c>
      <c r="D349" s="48" t="s">
        <v>189</v>
      </c>
      <c r="E349" s="135">
        <v>1</v>
      </c>
      <c r="F349" s="63" t="s">
        <v>476</v>
      </c>
      <c r="G349" s="136">
        <v>0</v>
      </c>
      <c r="H349" s="136">
        <v>5765.22</v>
      </c>
      <c r="I349" s="137">
        <f t="shared" si="9"/>
        <v>5765.22</v>
      </c>
      <c r="J349" s="155"/>
      <c r="K349" s="138"/>
      <c r="L349" s="138"/>
      <c r="M349" s="138"/>
      <c r="N349" s="138"/>
      <c r="O349" s="138"/>
      <c r="P349" s="138"/>
      <c r="Q349" s="13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63" t="s">
        <v>484</v>
      </c>
      <c r="B350" s="162" t="s">
        <v>68</v>
      </c>
      <c r="C350" s="48" t="s">
        <v>480</v>
      </c>
      <c r="D350" s="48" t="s">
        <v>189</v>
      </c>
      <c r="E350" s="135">
        <v>1</v>
      </c>
      <c r="F350" s="63" t="s">
        <v>477</v>
      </c>
      <c r="G350" s="136">
        <v>0</v>
      </c>
      <c r="H350" s="136">
        <v>5765.22</v>
      </c>
      <c r="I350" s="137">
        <f t="shared" si="9"/>
        <v>5765.22</v>
      </c>
      <c r="J350" s="155"/>
      <c r="K350" s="138"/>
      <c r="L350" s="138"/>
      <c r="M350" s="138"/>
      <c r="N350" s="138"/>
      <c r="O350" s="138"/>
      <c r="P350" s="138"/>
      <c r="Q350" s="13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87" t="s">
        <v>666</v>
      </c>
      <c r="B351" s="162" t="s">
        <v>70</v>
      </c>
      <c r="C351" s="83" t="s">
        <v>191</v>
      </c>
      <c r="D351" s="48" t="s">
        <v>189</v>
      </c>
      <c r="E351" s="135">
        <v>1</v>
      </c>
      <c r="F351" s="202" t="s">
        <v>489</v>
      </c>
      <c r="G351" s="136">
        <v>0</v>
      </c>
      <c r="H351" s="136">
        <v>4747.83</v>
      </c>
      <c r="I351" s="137">
        <f t="shared" si="9"/>
        <v>4747.83</v>
      </c>
      <c r="J351" s="155"/>
      <c r="K351" s="138"/>
      <c r="L351" s="138"/>
      <c r="M351" s="138"/>
      <c r="N351" s="138"/>
      <c r="O351" s="138"/>
      <c r="P351" s="138"/>
      <c r="Q351" s="13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70" t="s">
        <v>492</v>
      </c>
      <c r="B352" s="162" t="s">
        <v>70</v>
      </c>
      <c r="C352" s="48" t="s">
        <v>213</v>
      </c>
      <c r="D352" s="48" t="s">
        <v>189</v>
      </c>
      <c r="E352" s="135">
        <v>1</v>
      </c>
      <c r="F352" s="63" t="s">
        <v>485</v>
      </c>
      <c r="G352" s="136">
        <v>0</v>
      </c>
      <c r="H352" s="136">
        <v>4747.83</v>
      </c>
      <c r="I352" s="137">
        <f t="shared" si="9"/>
        <v>4747.83</v>
      </c>
      <c r="J352" s="155"/>
      <c r="K352" s="138"/>
      <c r="L352" s="138"/>
      <c r="M352" s="138"/>
      <c r="N352" s="138"/>
      <c r="O352" s="138"/>
      <c r="P352" s="138"/>
      <c r="Q352" s="13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70" t="s">
        <v>493</v>
      </c>
      <c r="B353" s="162" t="s">
        <v>70</v>
      </c>
      <c r="C353" s="48" t="s">
        <v>212</v>
      </c>
      <c r="D353" s="48" t="s">
        <v>189</v>
      </c>
      <c r="E353" s="135">
        <v>1</v>
      </c>
      <c r="F353" s="63" t="s">
        <v>486</v>
      </c>
      <c r="G353" s="136">
        <v>0</v>
      </c>
      <c r="H353" s="136">
        <v>4747.83</v>
      </c>
      <c r="I353" s="137">
        <f t="shared" si="9"/>
        <v>4747.83</v>
      </c>
      <c r="J353" s="155"/>
      <c r="K353" s="138"/>
      <c r="L353" s="138"/>
      <c r="M353" s="138"/>
      <c r="N353" s="138"/>
      <c r="O353" s="138"/>
      <c r="P353" s="138"/>
      <c r="Q353" s="13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70" t="s">
        <v>494</v>
      </c>
      <c r="B354" s="162" t="s">
        <v>70</v>
      </c>
      <c r="C354" s="48" t="s">
        <v>472</v>
      </c>
      <c r="D354" s="48" t="s">
        <v>189</v>
      </c>
      <c r="E354" s="135">
        <v>1</v>
      </c>
      <c r="F354" s="63" t="s">
        <v>487</v>
      </c>
      <c r="G354" s="136">
        <v>0</v>
      </c>
      <c r="H354" s="136">
        <v>4747.83</v>
      </c>
      <c r="I354" s="137">
        <f t="shared" si="9"/>
        <v>4747.83</v>
      </c>
      <c r="J354" s="155"/>
      <c r="K354" s="138"/>
      <c r="L354" s="138"/>
      <c r="M354" s="138"/>
      <c r="N354" s="138"/>
      <c r="O354" s="138"/>
      <c r="P354" s="138"/>
      <c r="Q354" s="13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75" t="s">
        <v>192</v>
      </c>
      <c r="B355" s="162" t="s">
        <v>72</v>
      </c>
      <c r="C355" s="66" t="s">
        <v>192</v>
      </c>
      <c r="D355" s="48" t="s">
        <v>192</v>
      </c>
      <c r="E355" s="135">
        <v>1</v>
      </c>
      <c r="F355" s="64" t="s">
        <v>192</v>
      </c>
      <c r="G355" s="136">
        <v>0</v>
      </c>
      <c r="H355" s="136">
        <v>0</v>
      </c>
      <c r="I355" s="137">
        <f t="shared" si="9"/>
        <v>0</v>
      </c>
      <c r="J355" s="155"/>
      <c r="K355" s="138"/>
      <c r="L355" s="138"/>
      <c r="M355" s="138"/>
      <c r="N355" s="138"/>
      <c r="O355" s="138"/>
      <c r="P355" s="138"/>
      <c r="Q355" s="13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174" t="s">
        <v>404</v>
      </c>
      <c r="B356" s="162" t="s">
        <v>72</v>
      </c>
      <c r="C356" s="125" t="s">
        <v>191</v>
      </c>
      <c r="D356" s="48" t="s">
        <v>189</v>
      </c>
      <c r="E356" s="135">
        <v>1</v>
      </c>
      <c r="F356" s="202" t="s">
        <v>667</v>
      </c>
      <c r="G356" s="136">
        <v>0</v>
      </c>
      <c r="H356" s="136">
        <v>3391.31</v>
      </c>
      <c r="I356" s="137">
        <f t="shared" si="9"/>
        <v>3391.31</v>
      </c>
      <c r="J356" s="155"/>
      <c r="K356" s="138"/>
      <c r="L356" s="138"/>
      <c r="M356" s="138"/>
      <c r="N356" s="138"/>
      <c r="O356" s="138"/>
      <c r="P356" s="138"/>
      <c r="Q356" s="13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x14ac:dyDescent="0.2">
      <c r="A357" s="70" t="s">
        <v>395</v>
      </c>
      <c r="B357" s="162" t="s">
        <v>72</v>
      </c>
      <c r="C357" s="65" t="s">
        <v>187</v>
      </c>
      <c r="D357" s="48" t="s">
        <v>189</v>
      </c>
      <c r="E357" s="135">
        <v>1</v>
      </c>
      <c r="F357" s="63" t="s">
        <v>490</v>
      </c>
      <c r="G357" s="136">
        <v>0</v>
      </c>
      <c r="H357" s="136">
        <v>3391.31</v>
      </c>
      <c r="I357" s="137">
        <f t="shared" si="9"/>
        <v>3391.31</v>
      </c>
      <c r="J357" s="155"/>
      <c r="K357" s="138"/>
      <c r="L357" s="138"/>
      <c r="M357" s="138"/>
      <c r="N357" s="138"/>
      <c r="O357" s="138"/>
      <c r="P357" s="138"/>
      <c r="Q357" s="138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45" x14ac:dyDescent="0.2">
      <c r="A358" s="41" t="s">
        <v>55</v>
      </c>
      <c r="B358" s="41" t="s">
        <v>56</v>
      </c>
      <c r="C358" s="21" t="s">
        <v>57</v>
      </c>
      <c r="D358" s="21" t="s">
        <v>58</v>
      </c>
      <c r="E358" s="21" t="s">
        <v>59</v>
      </c>
      <c r="F358" s="163"/>
      <c r="G358" s="21" t="s">
        <v>60</v>
      </c>
      <c r="H358" s="21" t="s">
        <v>61</v>
      </c>
      <c r="I358" s="21" t="s">
        <v>62</v>
      </c>
      <c r="J358" s="155"/>
      <c r="K358" s="129"/>
      <c r="L358" s="129"/>
      <c r="M358" s="129"/>
      <c r="N358" s="129"/>
      <c r="O358" s="129"/>
      <c r="P358" s="129"/>
      <c r="Q358" s="12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  <c r="AB358" s="49"/>
      <c r="AC358" s="49"/>
      <c r="AD358" s="49"/>
    </row>
    <row r="359" spans="1:30" x14ac:dyDescent="0.2">
      <c r="A359" s="152" t="s">
        <v>63</v>
      </c>
      <c r="B359" s="164" t="s">
        <v>64</v>
      </c>
      <c r="C359" s="153">
        <f>SUMIFS($E$345:$E$357,$B$345:$B$357,"FDA",$D$345:$D$357,"&lt;&gt;VAGO")</f>
        <v>0</v>
      </c>
      <c r="D359" s="153">
        <f>SUMIFS($E$345:$E$357,$B$345:$B$357,"FDA",$D$345:$D$357,"VAGO")</f>
        <v>2</v>
      </c>
      <c r="E359" s="153">
        <f t="shared" ref="E359:E363" si="10">C359+D359</f>
        <v>2</v>
      </c>
      <c r="F359" s="154"/>
      <c r="G359" s="137">
        <f>SUMIF($B$345:$B$357,"FDA",$G$345:$G$357)</f>
        <v>0</v>
      </c>
      <c r="H359" s="137">
        <f>SUMIF($B$345:$B$357,"FDA",$H$345:$H$357)</f>
        <v>0</v>
      </c>
      <c r="I359" s="137">
        <f>SUMIF($B$345:$B$357,"FDA",$I$345:$I$357)</f>
        <v>0</v>
      </c>
      <c r="J359" s="138"/>
      <c r="K359" s="129"/>
      <c r="L359" s="138"/>
      <c r="M359" s="138"/>
      <c r="N359" s="138"/>
      <c r="O359" s="138"/>
      <c r="P359" s="138"/>
      <c r="Q359" s="13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152" t="s">
        <v>65</v>
      </c>
      <c r="B360" s="164" t="s">
        <v>66</v>
      </c>
      <c r="C360" s="153">
        <f>SUMIFS($E$345:$E$357,$B$345:$B$357,"FDA-1",$D$345:$D$357,"&lt;&gt;VAGO")</f>
        <v>0</v>
      </c>
      <c r="D360" s="153">
        <f>SUMIFS($E$345:$E$357,$B$345:$B$357,"FDA-1",$D$345:$D$357,"VAGO")</f>
        <v>0</v>
      </c>
      <c r="E360" s="153">
        <f t="shared" si="10"/>
        <v>0</v>
      </c>
      <c r="F360" s="154"/>
      <c r="G360" s="137">
        <f>SUMIF($B$345:$B$357,"FDA-1",$G$345:$G$357)</f>
        <v>0</v>
      </c>
      <c r="H360" s="137">
        <f>SUMIF($B$345:$B$357,"FDA-1",$H$345:$H$357)</f>
        <v>0</v>
      </c>
      <c r="I360" s="137">
        <f>SUMIF($B$345:$B$357,"FDA-1",$I$345:$I$357)</f>
        <v>0</v>
      </c>
      <c r="J360" s="138"/>
      <c r="K360" s="129"/>
      <c r="L360" s="138"/>
      <c r="M360" s="138"/>
      <c r="N360" s="138"/>
      <c r="O360" s="138"/>
      <c r="P360" s="138"/>
      <c r="Q360" s="13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152" t="s">
        <v>67</v>
      </c>
      <c r="B361" s="164" t="s">
        <v>68</v>
      </c>
      <c r="C361" s="153">
        <f>SUMIFS($E$345:$E$357,$B$345:$B$357,"FDA-2",$D$345:$D$357,"&lt;&gt;VAGO")</f>
        <v>4</v>
      </c>
      <c r="D361" s="153">
        <f>SUMIFS($E$345:$E$357,$B$345:$B$357,"FDA-2",$D$345:$D$357,"VAGO")</f>
        <v>0</v>
      </c>
      <c r="E361" s="153">
        <f t="shared" si="10"/>
        <v>4</v>
      </c>
      <c r="F361" s="156"/>
      <c r="G361" s="137">
        <f>SUMIF($B$345:$B$357,"FDA-2",$G$345:$G$357)</f>
        <v>0</v>
      </c>
      <c r="H361" s="137">
        <f>SUMIF($B$345:$B$357,"FDA-2",$H$345:$H$357)</f>
        <v>23060.880000000001</v>
      </c>
      <c r="I361" s="137">
        <f>SUMIF($B$345:$B$357,"FDA-2",$I$345:$I$357)</f>
        <v>23060.880000000001</v>
      </c>
      <c r="J361" s="138"/>
      <c r="K361" s="129"/>
      <c r="L361" s="138"/>
      <c r="M361" s="138"/>
      <c r="N361" s="138"/>
      <c r="O361" s="138"/>
      <c r="P361" s="138"/>
      <c r="Q361" s="13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152" t="s">
        <v>69</v>
      </c>
      <c r="B362" s="164" t="s">
        <v>70</v>
      </c>
      <c r="C362" s="153">
        <f>SUMIFS($E$345:$E$357,$B$345:$B$357,"FDA-3",$D$345:$D$357,"&lt;&gt;VAGO")</f>
        <v>4</v>
      </c>
      <c r="D362" s="153">
        <f>SUMIFS($E$345:$E$357,$B$345:$B$357,"FDA-3",$D$345:$D$357,"VAGO")</f>
        <v>0</v>
      </c>
      <c r="E362" s="153">
        <f t="shared" si="10"/>
        <v>4</v>
      </c>
      <c r="F362" s="158"/>
      <c r="G362" s="137">
        <f>SUMIF($B$345:$B$357,"FDA-3",$G$345:$G$357)</f>
        <v>0</v>
      </c>
      <c r="H362" s="137">
        <f>SUMIF($B$345:$B$357,"FDA-3",$H$345:$H$357)</f>
        <v>18991.32</v>
      </c>
      <c r="I362" s="137">
        <f>SUMIF($B$345:$B$357,"FDA-3",$I$345:$I$357)</f>
        <v>18991.32</v>
      </c>
      <c r="J362" s="138"/>
      <c r="K362" s="129"/>
      <c r="L362" s="138"/>
      <c r="M362" s="138"/>
      <c r="N362" s="138"/>
      <c r="O362" s="138"/>
      <c r="P362" s="138"/>
      <c r="Q362" s="13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x14ac:dyDescent="0.2">
      <c r="A363" s="152" t="s">
        <v>71</v>
      </c>
      <c r="B363" s="164" t="s">
        <v>72</v>
      </c>
      <c r="C363" s="153">
        <f>SUMIFS($E$345:$E$357,$B$345:$B$357,"FDA-4",$D$345:$D$357,"&lt;&gt;VAGO")</f>
        <v>2</v>
      </c>
      <c r="D363" s="153">
        <f>SUMIFS($E$345:$E$357,$B$345:$B$357,"FDA-4",$D$345:$D$357,"VAGO")</f>
        <v>1</v>
      </c>
      <c r="E363" s="153">
        <f t="shared" si="10"/>
        <v>3</v>
      </c>
      <c r="F363" s="156"/>
      <c r="G363" s="137">
        <f>SUMIF($B$345:$B$357,"FDA-4",$G$345:$G$357)</f>
        <v>0</v>
      </c>
      <c r="H363" s="137">
        <f>SUMIF($B$345:$B$357,"FDA-4",$H$345:$H$357)</f>
        <v>6782.62</v>
      </c>
      <c r="I363" s="137">
        <f>SUMIF($B$345:$B$357,"FDA-4",$I$345:$I$357)</f>
        <v>6782.62</v>
      </c>
      <c r="J363" s="138"/>
      <c r="K363" s="129"/>
      <c r="L363" s="138"/>
      <c r="M363" s="138"/>
      <c r="N363" s="138"/>
      <c r="O363" s="138"/>
      <c r="P363" s="138"/>
      <c r="Q363" s="13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30" x14ac:dyDescent="0.2">
      <c r="A364" s="41" t="s">
        <v>73</v>
      </c>
      <c r="B364" s="163"/>
      <c r="C364" s="21">
        <f t="shared" ref="C364:E364" si="11">SUM(C360:C363)</f>
        <v>10</v>
      </c>
      <c r="D364" s="21">
        <f t="shared" si="11"/>
        <v>1</v>
      </c>
      <c r="E364" s="21">
        <f t="shared" si="11"/>
        <v>11</v>
      </c>
      <c r="F364" s="163"/>
      <c r="G364" s="32">
        <f t="shared" ref="G364:I364" si="12">SUM(G359:G363)</f>
        <v>0</v>
      </c>
      <c r="H364" s="32">
        <f t="shared" si="12"/>
        <v>48834.82</v>
      </c>
      <c r="I364" s="32">
        <f t="shared" si="12"/>
        <v>48834.82</v>
      </c>
      <c r="J364" s="138"/>
      <c r="K364" s="129"/>
      <c r="L364" s="138"/>
      <c r="M364" s="138"/>
      <c r="N364" s="138"/>
      <c r="O364" s="138"/>
      <c r="P364" s="138"/>
      <c r="Q364" s="13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45" customHeight="1" x14ac:dyDescent="0.2">
      <c r="A365" s="159"/>
      <c r="B365" s="159"/>
      <c r="C365" s="159"/>
      <c r="D365" s="159"/>
      <c r="E365" s="159"/>
      <c r="F365" s="159"/>
      <c r="G365" s="159"/>
      <c r="H365" s="159"/>
      <c r="I365" s="129"/>
      <c r="J365" s="138"/>
      <c r="K365" s="129"/>
      <c r="L365" s="138"/>
      <c r="M365" s="138"/>
      <c r="N365" s="138"/>
      <c r="O365" s="138"/>
      <c r="P365" s="138"/>
      <c r="Q365" s="13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x14ac:dyDescent="0.2">
      <c r="A366" s="239" t="s">
        <v>74</v>
      </c>
      <c r="B366" s="232"/>
      <c r="C366" s="232"/>
      <c r="D366" s="232"/>
      <c r="E366" s="232"/>
      <c r="F366" s="232"/>
      <c r="G366" s="232"/>
      <c r="H366" s="232"/>
      <c r="I366" s="233"/>
      <c r="J366" s="138"/>
      <c r="K366" s="129"/>
      <c r="L366" s="138"/>
      <c r="M366" s="138"/>
      <c r="N366" s="138"/>
      <c r="O366" s="138"/>
      <c r="P366" s="138"/>
      <c r="Q366" s="138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30" x14ac:dyDescent="0.2">
      <c r="A367" s="33" t="s">
        <v>75</v>
      </c>
      <c r="B367" s="9" t="s">
        <v>76</v>
      </c>
      <c r="C367" s="9" t="s">
        <v>77</v>
      </c>
      <c r="D367" s="9" t="s">
        <v>78</v>
      </c>
      <c r="E367" s="9" t="s">
        <v>79</v>
      </c>
      <c r="F367" s="9" t="s">
        <v>80</v>
      </c>
      <c r="G367" s="9" t="s">
        <v>81</v>
      </c>
      <c r="H367" s="9" t="s">
        <v>82</v>
      </c>
      <c r="I367" s="9" t="s">
        <v>83</v>
      </c>
      <c r="J367" s="129"/>
      <c r="K367" s="129"/>
      <c r="L367" s="129"/>
      <c r="M367" s="129"/>
      <c r="N367" s="129"/>
      <c r="O367" s="129"/>
      <c r="P367" s="129"/>
      <c r="Q367" s="129"/>
      <c r="R367" s="134"/>
      <c r="S367" s="134"/>
      <c r="T367" s="134"/>
      <c r="U367" s="134"/>
      <c r="V367" s="134"/>
      <c r="W367" s="134"/>
      <c r="X367" s="134"/>
      <c r="Y367" s="134"/>
      <c r="Z367" s="134"/>
      <c r="AA367" s="134"/>
      <c r="AB367" s="134"/>
      <c r="AC367" s="134"/>
      <c r="AD367" s="134"/>
    </row>
    <row r="368" spans="1:30" x14ac:dyDescent="0.2">
      <c r="A368" s="73" t="s">
        <v>192</v>
      </c>
      <c r="B368" s="165" t="s">
        <v>495</v>
      </c>
      <c r="C368" s="71" t="s">
        <v>192</v>
      </c>
      <c r="D368" s="48" t="s">
        <v>192</v>
      </c>
      <c r="E368" s="135">
        <v>1</v>
      </c>
      <c r="F368" s="72" t="s">
        <v>192</v>
      </c>
      <c r="G368" s="136">
        <v>0</v>
      </c>
      <c r="H368" s="136">
        <v>0</v>
      </c>
      <c r="I368" s="137">
        <f t="shared" ref="I368:I400" si="13">SUM(G368:H368)</f>
        <v>0</v>
      </c>
      <c r="J368" s="138"/>
      <c r="K368" s="138"/>
      <c r="L368" s="138"/>
      <c r="M368" s="138"/>
      <c r="N368" s="138"/>
      <c r="O368" s="138"/>
      <c r="P368" s="138"/>
      <c r="Q368" s="13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70" t="s">
        <v>512</v>
      </c>
      <c r="B369" s="165" t="s">
        <v>93</v>
      </c>
      <c r="C369" s="48" t="s">
        <v>253</v>
      </c>
      <c r="D369" s="48" t="s">
        <v>189</v>
      </c>
      <c r="E369" s="135">
        <v>1</v>
      </c>
      <c r="F369" s="63" t="s">
        <v>496</v>
      </c>
      <c r="G369" s="136">
        <v>0</v>
      </c>
      <c r="H369" s="136">
        <v>1532.08</v>
      </c>
      <c r="I369" s="137">
        <f t="shared" si="13"/>
        <v>1532.08</v>
      </c>
      <c r="J369" s="138"/>
      <c r="K369" s="138"/>
      <c r="L369" s="138"/>
      <c r="M369" s="138"/>
      <c r="N369" s="138"/>
      <c r="O369" s="138"/>
      <c r="P369" s="138"/>
      <c r="Q369" s="13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70" t="s">
        <v>513</v>
      </c>
      <c r="B370" s="165" t="s">
        <v>93</v>
      </c>
      <c r="C370" s="48" t="s">
        <v>253</v>
      </c>
      <c r="D370" s="48" t="s">
        <v>189</v>
      </c>
      <c r="E370" s="135">
        <v>1</v>
      </c>
      <c r="F370" s="63" t="s">
        <v>497</v>
      </c>
      <c r="G370" s="136">
        <v>0</v>
      </c>
      <c r="H370" s="136">
        <v>1532.08</v>
      </c>
      <c r="I370" s="137">
        <f t="shared" si="13"/>
        <v>1532.08</v>
      </c>
      <c r="J370" s="138"/>
      <c r="K370" s="138"/>
      <c r="L370" s="138"/>
      <c r="M370" s="138"/>
      <c r="N370" s="138"/>
      <c r="O370" s="138"/>
      <c r="P370" s="138"/>
      <c r="Q370" s="13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174" t="s">
        <v>186</v>
      </c>
      <c r="B371" s="165" t="s">
        <v>93</v>
      </c>
      <c r="C371" s="175" t="s">
        <v>186</v>
      </c>
      <c r="D371" s="48" t="s">
        <v>189</v>
      </c>
      <c r="E371" s="135">
        <v>1</v>
      </c>
      <c r="F371" s="176" t="s">
        <v>622</v>
      </c>
      <c r="G371" s="136">
        <v>0</v>
      </c>
      <c r="H371" s="136">
        <v>1532.08</v>
      </c>
      <c r="I371" s="137">
        <f t="shared" si="13"/>
        <v>1532.08</v>
      </c>
      <c r="J371" s="138"/>
      <c r="K371" s="138"/>
      <c r="L371" s="138"/>
      <c r="M371" s="138"/>
      <c r="N371" s="138"/>
      <c r="O371" s="138"/>
      <c r="P371" s="138"/>
      <c r="Q371" s="13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174" t="s">
        <v>664</v>
      </c>
      <c r="B372" s="165" t="s">
        <v>93</v>
      </c>
      <c r="C372" s="175" t="s">
        <v>191</v>
      </c>
      <c r="D372" s="48" t="s">
        <v>189</v>
      </c>
      <c r="E372" s="135">
        <v>1</v>
      </c>
      <c r="F372" s="176" t="s">
        <v>663</v>
      </c>
      <c r="G372" s="136">
        <v>0</v>
      </c>
      <c r="H372" s="136">
        <v>1532.08</v>
      </c>
      <c r="I372" s="137">
        <f t="shared" si="13"/>
        <v>1532.08</v>
      </c>
      <c r="J372" s="138"/>
      <c r="K372" s="138"/>
      <c r="L372" s="138"/>
      <c r="M372" s="138"/>
      <c r="N372" s="138"/>
      <c r="O372" s="138"/>
      <c r="P372" s="138"/>
      <c r="Q372" s="13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70" t="s">
        <v>514</v>
      </c>
      <c r="B373" s="165" t="s">
        <v>93</v>
      </c>
      <c r="C373" s="48" t="s">
        <v>185</v>
      </c>
      <c r="D373" s="48" t="s">
        <v>189</v>
      </c>
      <c r="E373" s="135">
        <v>1</v>
      </c>
      <c r="F373" s="72" t="s">
        <v>192</v>
      </c>
      <c r="G373" s="136">
        <v>0</v>
      </c>
      <c r="H373" s="136">
        <v>0</v>
      </c>
      <c r="I373" s="137">
        <f t="shared" si="13"/>
        <v>0</v>
      </c>
      <c r="J373" s="138"/>
      <c r="K373" s="138"/>
      <c r="L373" s="138"/>
      <c r="M373" s="138"/>
      <c r="N373" s="138"/>
      <c r="O373" s="138"/>
      <c r="P373" s="138"/>
      <c r="Q373" s="13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74" t="s">
        <v>192</v>
      </c>
      <c r="B374" s="165" t="s">
        <v>93</v>
      </c>
      <c r="C374" s="52" t="s">
        <v>192</v>
      </c>
      <c r="D374" s="48" t="s">
        <v>192</v>
      </c>
      <c r="E374" s="135">
        <v>1</v>
      </c>
      <c r="F374" s="72" t="s">
        <v>192</v>
      </c>
      <c r="G374" s="136">
        <v>0</v>
      </c>
      <c r="H374" s="136">
        <v>0</v>
      </c>
      <c r="I374" s="137">
        <f t="shared" si="13"/>
        <v>0</v>
      </c>
      <c r="J374" s="138"/>
      <c r="K374" s="138"/>
      <c r="L374" s="138"/>
      <c r="M374" s="138"/>
      <c r="N374" s="138"/>
      <c r="O374" s="138"/>
      <c r="P374" s="138"/>
      <c r="Q374" s="13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70" t="s">
        <v>515</v>
      </c>
      <c r="B375" s="165" t="s">
        <v>93</v>
      </c>
      <c r="C375" s="48" t="s">
        <v>185</v>
      </c>
      <c r="D375" s="48" t="s">
        <v>189</v>
      </c>
      <c r="E375" s="135">
        <v>1</v>
      </c>
      <c r="F375" s="63" t="s">
        <v>498</v>
      </c>
      <c r="G375" s="136">
        <v>0</v>
      </c>
      <c r="H375" s="136">
        <v>1532.08</v>
      </c>
      <c r="I375" s="137">
        <f t="shared" si="13"/>
        <v>1532.08</v>
      </c>
      <c r="J375" s="138"/>
      <c r="K375" s="138"/>
      <c r="L375" s="138"/>
      <c r="M375" s="138"/>
      <c r="N375" s="138"/>
      <c r="O375" s="138"/>
      <c r="P375" s="138"/>
      <c r="Q375" s="13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75" t="s">
        <v>192</v>
      </c>
      <c r="B376" s="165" t="s">
        <v>93</v>
      </c>
      <c r="C376" s="71" t="s">
        <v>192</v>
      </c>
      <c r="D376" s="48" t="s">
        <v>192</v>
      </c>
      <c r="E376" s="135">
        <v>1</v>
      </c>
      <c r="F376" s="72" t="s">
        <v>192</v>
      </c>
      <c r="G376" s="136">
        <v>0</v>
      </c>
      <c r="H376" s="136">
        <v>0</v>
      </c>
      <c r="I376" s="137">
        <f t="shared" si="13"/>
        <v>0</v>
      </c>
      <c r="J376" s="138"/>
      <c r="K376" s="138"/>
      <c r="L376" s="138"/>
      <c r="M376" s="138"/>
      <c r="N376" s="138"/>
      <c r="O376" s="138"/>
      <c r="P376" s="138"/>
      <c r="Q376" s="13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75" t="s">
        <v>192</v>
      </c>
      <c r="B377" s="165" t="s">
        <v>93</v>
      </c>
      <c r="C377" s="71" t="s">
        <v>192</v>
      </c>
      <c r="D377" s="48" t="s">
        <v>192</v>
      </c>
      <c r="E377" s="135">
        <v>1</v>
      </c>
      <c r="F377" s="72" t="s">
        <v>192</v>
      </c>
      <c r="G377" s="136">
        <v>0</v>
      </c>
      <c r="H377" s="136">
        <v>0</v>
      </c>
      <c r="I377" s="137">
        <f t="shared" si="13"/>
        <v>0</v>
      </c>
      <c r="J377" s="138"/>
      <c r="K377" s="138"/>
      <c r="L377" s="138"/>
      <c r="M377" s="138"/>
      <c r="N377" s="138"/>
      <c r="O377" s="138"/>
      <c r="P377" s="138"/>
      <c r="Q377" s="13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70" t="s">
        <v>516</v>
      </c>
      <c r="B378" s="165" t="s">
        <v>93</v>
      </c>
      <c r="C378" s="48" t="s">
        <v>185</v>
      </c>
      <c r="D378" s="48" t="s">
        <v>189</v>
      </c>
      <c r="E378" s="135">
        <v>1</v>
      </c>
      <c r="F378" s="63" t="s">
        <v>499</v>
      </c>
      <c r="G378" s="136">
        <v>0</v>
      </c>
      <c r="H378" s="136">
        <v>1532.08</v>
      </c>
      <c r="I378" s="137">
        <f t="shared" si="13"/>
        <v>1532.08</v>
      </c>
      <c r="J378" s="138"/>
      <c r="K378" s="138"/>
      <c r="L378" s="138"/>
      <c r="M378" s="138"/>
      <c r="N378" s="138"/>
      <c r="O378" s="138"/>
      <c r="P378" s="138"/>
      <c r="Q378" s="13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70" t="s">
        <v>516</v>
      </c>
      <c r="B379" s="165" t="s">
        <v>93</v>
      </c>
      <c r="C379" s="48" t="s">
        <v>185</v>
      </c>
      <c r="D379" s="48" t="s">
        <v>189</v>
      </c>
      <c r="E379" s="135">
        <v>1</v>
      </c>
      <c r="F379" s="63" t="s">
        <v>500</v>
      </c>
      <c r="G379" s="136">
        <v>0</v>
      </c>
      <c r="H379" s="136">
        <v>1532.08</v>
      </c>
      <c r="I379" s="137">
        <f t="shared" si="13"/>
        <v>1532.08</v>
      </c>
      <c r="J379" s="138"/>
      <c r="K379" s="138"/>
      <c r="L379" s="138"/>
      <c r="M379" s="138"/>
      <c r="N379" s="138"/>
      <c r="O379" s="138"/>
      <c r="P379" s="138"/>
      <c r="Q379" s="13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75" t="s">
        <v>192</v>
      </c>
      <c r="B380" s="165" t="s">
        <v>93</v>
      </c>
      <c r="C380" s="71" t="s">
        <v>192</v>
      </c>
      <c r="D380" s="48" t="s">
        <v>192</v>
      </c>
      <c r="E380" s="135">
        <v>1</v>
      </c>
      <c r="F380" s="72" t="s">
        <v>192</v>
      </c>
      <c r="G380" s="136">
        <v>0</v>
      </c>
      <c r="H380" s="136">
        <v>0</v>
      </c>
      <c r="I380" s="137">
        <f t="shared" si="13"/>
        <v>0</v>
      </c>
      <c r="J380" s="138"/>
      <c r="K380" s="138"/>
      <c r="L380" s="138"/>
      <c r="M380" s="138"/>
      <c r="N380" s="138"/>
      <c r="O380" s="138"/>
      <c r="P380" s="138"/>
      <c r="Q380" s="13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75" t="s">
        <v>192</v>
      </c>
      <c r="B381" s="165" t="s">
        <v>93</v>
      </c>
      <c r="C381" s="71" t="s">
        <v>192</v>
      </c>
      <c r="D381" s="48" t="s">
        <v>192</v>
      </c>
      <c r="E381" s="135">
        <v>1</v>
      </c>
      <c r="F381" s="72" t="s">
        <v>192</v>
      </c>
      <c r="G381" s="136">
        <v>0</v>
      </c>
      <c r="H381" s="136">
        <v>0</v>
      </c>
      <c r="I381" s="137">
        <f t="shared" si="13"/>
        <v>0</v>
      </c>
      <c r="J381" s="138"/>
      <c r="K381" s="138"/>
      <c r="L381" s="138"/>
      <c r="M381" s="138"/>
      <c r="N381" s="138"/>
      <c r="O381" s="138"/>
      <c r="P381" s="138"/>
      <c r="Q381" s="13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70" t="s">
        <v>517</v>
      </c>
      <c r="B382" s="165" t="s">
        <v>93</v>
      </c>
      <c r="C382" s="48" t="s">
        <v>235</v>
      </c>
      <c r="D382" s="48" t="s">
        <v>189</v>
      </c>
      <c r="E382" s="135">
        <v>1</v>
      </c>
      <c r="F382" s="63" t="s">
        <v>501</v>
      </c>
      <c r="G382" s="136">
        <v>0</v>
      </c>
      <c r="H382" s="136">
        <v>1532.08</v>
      </c>
      <c r="I382" s="137">
        <f t="shared" si="13"/>
        <v>1532.08</v>
      </c>
      <c r="J382" s="138"/>
      <c r="K382" s="138"/>
      <c r="L382" s="138"/>
      <c r="M382" s="138"/>
      <c r="N382" s="138"/>
      <c r="O382" s="138"/>
      <c r="P382" s="138"/>
      <c r="Q382" s="13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70" t="s">
        <v>518</v>
      </c>
      <c r="B383" s="165" t="s">
        <v>93</v>
      </c>
      <c r="C383" s="48" t="s">
        <v>235</v>
      </c>
      <c r="D383" s="48" t="s">
        <v>189</v>
      </c>
      <c r="E383" s="135">
        <v>1</v>
      </c>
      <c r="F383" s="63" t="s">
        <v>502</v>
      </c>
      <c r="G383" s="136">
        <v>0</v>
      </c>
      <c r="H383" s="136">
        <v>1532.08</v>
      </c>
      <c r="I383" s="137">
        <f t="shared" si="13"/>
        <v>1532.08</v>
      </c>
      <c r="J383" s="138"/>
      <c r="K383" s="138"/>
      <c r="L383" s="138"/>
      <c r="M383" s="138"/>
      <c r="N383" s="138"/>
      <c r="O383" s="138"/>
      <c r="P383" s="138"/>
      <c r="Q383" s="13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70" t="s">
        <v>519</v>
      </c>
      <c r="B384" s="165" t="s">
        <v>93</v>
      </c>
      <c r="C384" s="48" t="s">
        <v>235</v>
      </c>
      <c r="D384" s="48" t="s">
        <v>189</v>
      </c>
      <c r="E384" s="135">
        <v>1</v>
      </c>
      <c r="F384" s="63" t="s">
        <v>503</v>
      </c>
      <c r="G384" s="136">
        <v>0</v>
      </c>
      <c r="H384" s="136">
        <v>1532.08</v>
      </c>
      <c r="I384" s="137">
        <f t="shared" si="13"/>
        <v>1532.08</v>
      </c>
      <c r="J384" s="138"/>
      <c r="K384" s="138"/>
      <c r="L384" s="138"/>
      <c r="M384" s="138"/>
      <c r="N384" s="138"/>
      <c r="O384" s="138"/>
      <c r="P384" s="138"/>
      <c r="Q384" s="13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70" t="s">
        <v>520</v>
      </c>
      <c r="B385" s="165" t="s">
        <v>93</v>
      </c>
      <c r="C385" s="48" t="s">
        <v>511</v>
      </c>
      <c r="D385" s="48" t="s">
        <v>189</v>
      </c>
      <c r="E385" s="135">
        <v>1</v>
      </c>
      <c r="F385" s="63" t="s">
        <v>504</v>
      </c>
      <c r="G385" s="136">
        <v>0</v>
      </c>
      <c r="H385" s="136">
        <v>1532.08</v>
      </c>
      <c r="I385" s="137">
        <f t="shared" si="13"/>
        <v>1532.08</v>
      </c>
      <c r="J385" s="138"/>
      <c r="K385" s="138"/>
      <c r="L385" s="138"/>
      <c r="M385" s="138"/>
      <c r="N385" s="138"/>
      <c r="O385" s="138"/>
      <c r="P385" s="138"/>
      <c r="Q385" s="13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75" t="s">
        <v>192</v>
      </c>
      <c r="B386" s="165" t="s">
        <v>93</v>
      </c>
      <c r="C386" s="71" t="s">
        <v>192</v>
      </c>
      <c r="D386" s="48" t="s">
        <v>192</v>
      </c>
      <c r="E386" s="135">
        <v>1</v>
      </c>
      <c r="F386" s="72" t="s">
        <v>192</v>
      </c>
      <c r="G386" s="136">
        <v>0</v>
      </c>
      <c r="H386" s="136">
        <v>0</v>
      </c>
      <c r="I386" s="137">
        <f t="shared" si="13"/>
        <v>0</v>
      </c>
      <c r="J386" s="138"/>
      <c r="K386" s="138"/>
      <c r="L386" s="138"/>
      <c r="M386" s="138"/>
      <c r="N386" s="138"/>
      <c r="O386" s="138"/>
      <c r="P386" s="138"/>
      <c r="Q386" s="13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70" t="s">
        <v>521</v>
      </c>
      <c r="B387" s="165" t="s">
        <v>93</v>
      </c>
      <c r="C387" s="48" t="s">
        <v>188</v>
      </c>
      <c r="D387" s="48" t="s">
        <v>189</v>
      </c>
      <c r="E387" s="135">
        <v>1</v>
      </c>
      <c r="F387" s="63" t="s">
        <v>505</v>
      </c>
      <c r="G387" s="136">
        <v>0</v>
      </c>
      <c r="H387" s="136">
        <v>1532.08</v>
      </c>
      <c r="I387" s="137">
        <f t="shared" si="13"/>
        <v>1532.08</v>
      </c>
      <c r="J387" s="138"/>
      <c r="K387" s="138"/>
      <c r="L387" s="138"/>
      <c r="M387" s="138"/>
      <c r="N387" s="138"/>
      <c r="O387" s="138"/>
      <c r="P387" s="138"/>
      <c r="Q387" s="13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70" t="s">
        <v>522</v>
      </c>
      <c r="B388" s="165" t="s">
        <v>93</v>
      </c>
      <c r="C388" s="48" t="s">
        <v>511</v>
      </c>
      <c r="D388" s="48" t="s">
        <v>189</v>
      </c>
      <c r="E388" s="135">
        <v>1</v>
      </c>
      <c r="F388" s="63" t="s">
        <v>506</v>
      </c>
      <c r="G388" s="136">
        <v>0</v>
      </c>
      <c r="H388" s="136">
        <v>1532.08</v>
      </c>
      <c r="I388" s="137">
        <f t="shared" si="13"/>
        <v>1532.08</v>
      </c>
      <c r="J388" s="138"/>
      <c r="K388" s="138"/>
      <c r="L388" s="138"/>
      <c r="M388" s="138"/>
      <c r="N388" s="138"/>
      <c r="O388" s="138"/>
      <c r="P388" s="138"/>
      <c r="Q388" s="13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70" t="s">
        <v>523</v>
      </c>
      <c r="B389" s="165" t="s">
        <v>93</v>
      </c>
      <c r="C389" s="48" t="s">
        <v>345</v>
      </c>
      <c r="D389" s="48" t="s">
        <v>189</v>
      </c>
      <c r="E389" s="135">
        <v>1</v>
      </c>
      <c r="F389" s="63" t="s">
        <v>507</v>
      </c>
      <c r="G389" s="136">
        <v>0</v>
      </c>
      <c r="H389" s="136">
        <v>1532.08</v>
      </c>
      <c r="I389" s="137">
        <f t="shared" si="13"/>
        <v>1532.08</v>
      </c>
      <c r="J389" s="138"/>
      <c r="K389" s="138"/>
      <c r="L389" s="138"/>
      <c r="M389" s="138"/>
      <c r="N389" s="138"/>
      <c r="O389" s="138"/>
      <c r="P389" s="138"/>
      <c r="Q389" s="13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75" t="s">
        <v>192</v>
      </c>
      <c r="B390" s="165" t="s">
        <v>93</v>
      </c>
      <c r="C390" s="71" t="s">
        <v>192</v>
      </c>
      <c r="D390" s="48" t="s">
        <v>192</v>
      </c>
      <c r="E390" s="135">
        <v>1</v>
      </c>
      <c r="F390" s="72" t="s">
        <v>192</v>
      </c>
      <c r="G390" s="136">
        <v>0</v>
      </c>
      <c r="H390" s="136">
        <v>0</v>
      </c>
      <c r="I390" s="137">
        <f t="shared" si="13"/>
        <v>0</v>
      </c>
      <c r="J390" s="138"/>
      <c r="K390" s="138"/>
      <c r="L390" s="138"/>
      <c r="M390" s="138"/>
      <c r="N390" s="138"/>
      <c r="O390" s="138"/>
      <c r="P390" s="138"/>
      <c r="Q390" s="13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75" t="s">
        <v>192</v>
      </c>
      <c r="B391" s="165" t="s">
        <v>93</v>
      </c>
      <c r="C391" s="71" t="s">
        <v>192</v>
      </c>
      <c r="D391" s="48" t="s">
        <v>192</v>
      </c>
      <c r="E391" s="135">
        <v>1</v>
      </c>
      <c r="F391" s="72" t="s">
        <v>192</v>
      </c>
      <c r="G391" s="136">
        <v>0</v>
      </c>
      <c r="H391" s="136">
        <v>0</v>
      </c>
      <c r="I391" s="137">
        <f t="shared" si="13"/>
        <v>0</v>
      </c>
      <c r="J391" s="138"/>
      <c r="K391" s="138"/>
      <c r="L391" s="138"/>
      <c r="M391" s="138"/>
      <c r="N391" s="138"/>
      <c r="O391" s="138"/>
      <c r="P391" s="138"/>
      <c r="Q391" s="13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70" t="s">
        <v>524</v>
      </c>
      <c r="B392" s="165" t="s">
        <v>93</v>
      </c>
      <c r="C392" s="48" t="s">
        <v>185</v>
      </c>
      <c r="D392" s="48" t="s">
        <v>189</v>
      </c>
      <c r="E392" s="135">
        <v>1</v>
      </c>
      <c r="F392" s="63" t="s">
        <v>508</v>
      </c>
      <c r="G392" s="136">
        <v>0</v>
      </c>
      <c r="H392" s="136">
        <v>1532.08</v>
      </c>
      <c r="I392" s="137">
        <f t="shared" si="13"/>
        <v>1532.08</v>
      </c>
      <c r="J392" s="138"/>
      <c r="K392" s="138"/>
      <c r="L392" s="138"/>
      <c r="M392" s="138"/>
      <c r="N392" s="138"/>
      <c r="O392" s="138"/>
      <c r="P392" s="138"/>
      <c r="Q392" s="13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75" t="s">
        <v>192</v>
      </c>
      <c r="B393" s="165" t="s">
        <v>93</v>
      </c>
      <c r="C393" s="71" t="s">
        <v>192</v>
      </c>
      <c r="D393" s="48" t="s">
        <v>192</v>
      </c>
      <c r="E393" s="135">
        <v>1</v>
      </c>
      <c r="F393" s="72" t="s">
        <v>192</v>
      </c>
      <c r="G393" s="136">
        <v>0</v>
      </c>
      <c r="H393" s="136">
        <v>0</v>
      </c>
      <c r="I393" s="137">
        <f t="shared" si="13"/>
        <v>0</v>
      </c>
      <c r="J393" s="138"/>
      <c r="K393" s="138"/>
      <c r="L393" s="138"/>
      <c r="M393" s="138"/>
      <c r="N393" s="138"/>
      <c r="O393" s="138"/>
      <c r="P393" s="138"/>
      <c r="Q393" s="13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70" t="s">
        <v>525</v>
      </c>
      <c r="B394" s="165" t="s">
        <v>93</v>
      </c>
      <c r="C394" s="48" t="s">
        <v>471</v>
      </c>
      <c r="D394" s="48" t="s">
        <v>189</v>
      </c>
      <c r="E394" s="135">
        <v>1</v>
      </c>
      <c r="F394" s="63" t="s">
        <v>509</v>
      </c>
      <c r="G394" s="136">
        <v>0</v>
      </c>
      <c r="H394" s="136">
        <v>1532.08</v>
      </c>
      <c r="I394" s="137">
        <f t="shared" si="13"/>
        <v>1532.08</v>
      </c>
      <c r="J394" s="138"/>
      <c r="K394" s="138"/>
      <c r="L394" s="138"/>
      <c r="M394" s="138"/>
      <c r="N394" s="138"/>
      <c r="O394" s="138"/>
      <c r="P394" s="138"/>
      <c r="Q394" s="13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75" t="s">
        <v>192</v>
      </c>
      <c r="B395" s="165" t="s">
        <v>93</v>
      </c>
      <c r="C395" s="71" t="s">
        <v>192</v>
      </c>
      <c r="D395" s="48" t="s">
        <v>192</v>
      </c>
      <c r="E395" s="135">
        <v>1</v>
      </c>
      <c r="F395" s="72" t="s">
        <v>192</v>
      </c>
      <c r="G395" s="136">
        <v>0</v>
      </c>
      <c r="H395" s="136">
        <v>0</v>
      </c>
      <c r="I395" s="137">
        <f t="shared" si="13"/>
        <v>0</v>
      </c>
      <c r="J395" s="138"/>
      <c r="K395" s="138"/>
      <c r="L395" s="138"/>
      <c r="M395" s="138"/>
      <c r="N395" s="138"/>
      <c r="O395" s="138"/>
      <c r="P395" s="138"/>
      <c r="Q395" s="13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75" t="s">
        <v>192</v>
      </c>
      <c r="B396" s="165" t="s">
        <v>93</v>
      </c>
      <c r="C396" s="71" t="s">
        <v>192</v>
      </c>
      <c r="D396" s="48" t="s">
        <v>192</v>
      </c>
      <c r="E396" s="135">
        <v>1</v>
      </c>
      <c r="F396" s="72" t="s">
        <v>192</v>
      </c>
      <c r="G396" s="136">
        <v>0</v>
      </c>
      <c r="H396" s="136">
        <v>0</v>
      </c>
      <c r="I396" s="137">
        <f t="shared" si="13"/>
        <v>0</v>
      </c>
      <c r="J396" s="138"/>
      <c r="K396" s="138"/>
      <c r="L396" s="138"/>
      <c r="M396" s="138"/>
      <c r="N396" s="138"/>
      <c r="O396" s="138"/>
      <c r="P396" s="138"/>
      <c r="Q396" s="13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70" t="s">
        <v>526</v>
      </c>
      <c r="B397" s="165" t="s">
        <v>93</v>
      </c>
      <c r="C397" s="48" t="s">
        <v>185</v>
      </c>
      <c r="D397" s="48" t="s">
        <v>189</v>
      </c>
      <c r="E397" s="135">
        <v>1</v>
      </c>
      <c r="F397" s="63" t="s">
        <v>510</v>
      </c>
      <c r="G397" s="136">
        <v>0</v>
      </c>
      <c r="H397" s="136">
        <v>1532.08</v>
      </c>
      <c r="I397" s="137">
        <f t="shared" si="13"/>
        <v>1532.08</v>
      </c>
      <c r="J397" s="138"/>
      <c r="K397" s="138"/>
      <c r="L397" s="138"/>
      <c r="M397" s="138"/>
      <c r="N397" s="138"/>
      <c r="O397" s="138"/>
      <c r="P397" s="138"/>
      <c r="Q397" s="13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75" t="s">
        <v>192</v>
      </c>
      <c r="B398" s="165" t="s">
        <v>93</v>
      </c>
      <c r="C398" s="71" t="s">
        <v>192</v>
      </c>
      <c r="D398" s="48" t="s">
        <v>192</v>
      </c>
      <c r="E398" s="135">
        <v>1</v>
      </c>
      <c r="F398" s="72" t="s">
        <v>192</v>
      </c>
      <c r="G398" s="136">
        <v>0</v>
      </c>
      <c r="H398" s="136">
        <v>0</v>
      </c>
      <c r="I398" s="137">
        <f t="shared" si="13"/>
        <v>0</v>
      </c>
      <c r="J398" s="138"/>
      <c r="K398" s="138"/>
      <c r="L398" s="138"/>
      <c r="M398" s="138"/>
      <c r="N398" s="138"/>
      <c r="O398" s="138"/>
      <c r="P398" s="138"/>
      <c r="Q398" s="13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1" t="s">
        <v>529</v>
      </c>
      <c r="B399" s="165" t="s">
        <v>97</v>
      </c>
      <c r="C399" s="52" t="s">
        <v>192</v>
      </c>
      <c r="D399" s="48" t="s">
        <v>192</v>
      </c>
      <c r="E399" s="135">
        <v>1</v>
      </c>
      <c r="F399" s="64" t="s">
        <v>192</v>
      </c>
      <c r="G399" s="140">
        <v>0</v>
      </c>
      <c r="H399" s="140">
        <v>0</v>
      </c>
      <c r="I399" s="141">
        <f t="shared" si="13"/>
        <v>0</v>
      </c>
      <c r="J399" s="138"/>
      <c r="K399" s="138"/>
      <c r="L399" s="138"/>
      <c r="M399" s="138"/>
      <c r="N399" s="138"/>
      <c r="O399" s="138"/>
      <c r="P399" s="138"/>
      <c r="Q399" s="13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x14ac:dyDescent="0.2">
      <c r="A400" s="61" t="s">
        <v>529</v>
      </c>
      <c r="B400" s="165" t="s">
        <v>97</v>
      </c>
      <c r="C400" s="48" t="s">
        <v>528</v>
      </c>
      <c r="D400" s="48" t="s">
        <v>189</v>
      </c>
      <c r="E400" s="135">
        <v>1</v>
      </c>
      <c r="F400" s="63" t="s">
        <v>527</v>
      </c>
      <c r="G400" s="136">
        <v>0</v>
      </c>
      <c r="H400" s="136">
        <v>623.15</v>
      </c>
      <c r="I400" s="137">
        <f t="shared" si="13"/>
        <v>623.15</v>
      </c>
      <c r="J400" s="138"/>
      <c r="K400" s="138"/>
      <c r="L400" s="138"/>
      <c r="M400" s="138"/>
      <c r="N400" s="138"/>
      <c r="O400" s="138"/>
      <c r="P400" s="138"/>
      <c r="Q400" s="138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45" x14ac:dyDescent="0.2">
      <c r="A401" s="41" t="s">
        <v>84</v>
      </c>
      <c r="B401" s="41" t="s">
        <v>85</v>
      </c>
      <c r="C401" s="21" t="s">
        <v>86</v>
      </c>
      <c r="D401" s="21" t="s">
        <v>87</v>
      </c>
      <c r="E401" s="21" t="s">
        <v>88</v>
      </c>
      <c r="F401" s="163"/>
      <c r="G401" s="21" t="s">
        <v>89</v>
      </c>
      <c r="H401" s="21" t="s">
        <v>90</v>
      </c>
      <c r="I401" s="21" t="s">
        <v>91</v>
      </c>
      <c r="J401" s="138"/>
      <c r="K401" s="138"/>
      <c r="L401" s="138"/>
      <c r="M401" s="138"/>
      <c r="N401" s="138"/>
      <c r="O401" s="138"/>
      <c r="P401" s="138"/>
      <c r="Q401" s="138"/>
      <c r="R401" s="49"/>
      <c r="S401" s="49"/>
      <c r="T401" s="49"/>
      <c r="U401" s="49"/>
      <c r="V401" s="49"/>
      <c r="W401" s="49"/>
      <c r="X401" s="49"/>
      <c r="Y401" s="49"/>
      <c r="Z401" s="49"/>
      <c r="AA401" s="49"/>
      <c r="AB401" s="49"/>
      <c r="AC401" s="49"/>
      <c r="AD401" s="49"/>
    </row>
    <row r="402" spans="1:30" x14ac:dyDescent="0.2">
      <c r="A402" s="152" t="s">
        <v>92</v>
      </c>
      <c r="B402" s="164" t="s">
        <v>93</v>
      </c>
      <c r="C402" s="153">
        <f>SUMIFS($E$368:$E$400,$B$368:$B$400,"FGS-1",$D$368:$D$400,"&lt;&gt;VAGO")</f>
        <v>18</v>
      </c>
      <c r="D402" s="153">
        <f>SUMIFS($E$368:$E$400,$B$368:$B$400,"FGS-1",$D$368:$D$400,"VAGO")</f>
        <v>12</v>
      </c>
      <c r="E402" s="153">
        <f t="shared" ref="E402:E407" si="14">C402+D402</f>
        <v>30</v>
      </c>
      <c r="F402" s="154"/>
      <c r="G402" s="137">
        <f>SUMIF($B$368:$B$400,"FGS-1",$G$368:$G$400)</f>
        <v>0</v>
      </c>
      <c r="H402" s="137">
        <f>SUMIF($B$368:$B$400,"FGS-1",$G$368:$G$400)</f>
        <v>0</v>
      </c>
      <c r="I402" s="137">
        <f>SUMIF($B$368:$B$400,"FGS-1",$G$368:$G$400)</f>
        <v>0</v>
      </c>
      <c r="J402" s="138"/>
      <c r="K402" s="138"/>
      <c r="L402" s="138"/>
      <c r="M402" s="138"/>
      <c r="N402" s="138"/>
      <c r="O402" s="138"/>
      <c r="P402" s="138"/>
      <c r="Q402" s="138"/>
      <c r="R402" s="134"/>
      <c r="S402" s="134"/>
      <c r="T402" s="134"/>
      <c r="U402" s="134"/>
      <c r="V402" s="134"/>
      <c r="W402" s="134"/>
      <c r="X402" s="134"/>
      <c r="Y402" s="134"/>
      <c r="Z402" s="134"/>
      <c r="AA402" s="134"/>
      <c r="AB402" s="134"/>
      <c r="AC402" s="134"/>
      <c r="AD402" s="134"/>
    </row>
    <row r="403" spans="1:30" x14ac:dyDescent="0.2">
      <c r="A403" s="152" t="s">
        <v>94</v>
      </c>
      <c r="B403" s="164" t="s">
        <v>95</v>
      </c>
      <c r="C403" s="153">
        <f>SUMIFS($E$368:$E$400,$B$368:$B$400,"FGS-2",$D$368:$D$400,"&lt;&gt;VAGO")</f>
        <v>0</v>
      </c>
      <c r="D403" s="153">
        <f>SUMIFS($E$368:$E$400,$B$368:$B$400,"FGS-2",$D$368:$D$400,"VAGO")</f>
        <v>0</v>
      </c>
      <c r="E403" s="153">
        <f t="shared" si="14"/>
        <v>0</v>
      </c>
      <c r="F403" s="156"/>
      <c r="G403" s="137">
        <f>SUMIF($B$368:$B$400,"FGS-2",$G$368:$G$400)</f>
        <v>0</v>
      </c>
      <c r="H403" s="137">
        <f>SUMIF($B$368:$B$400,"FGS-2",$G$368:$G$400)</f>
        <v>0</v>
      </c>
      <c r="I403" s="137">
        <f>SUMIF($B$368:$B$400,"FGS-2",$G$368:$G$400)</f>
        <v>0</v>
      </c>
      <c r="J403" s="138"/>
      <c r="K403" s="138"/>
      <c r="L403" s="138"/>
      <c r="M403" s="138"/>
      <c r="N403" s="138"/>
      <c r="O403" s="138"/>
      <c r="P403" s="138"/>
      <c r="Q403" s="138"/>
      <c r="R403" s="134"/>
      <c r="S403" s="134"/>
      <c r="T403" s="134"/>
      <c r="U403" s="134"/>
      <c r="V403" s="134"/>
      <c r="W403" s="134"/>
      <c r="X403" s="134"/>
      <c r="Y403" s="134"/>
      <c r="Z403" s="134"/>
      <c r="AA403" s="134"/>
      <c r="AB403" s="134"/>
      <c r="AC403" s="134"/>
      <c r="AD403" s="134"/>
    </row>
    <row r="404" spans="1:30" x14ac:dyDescent="0.2">
      <c r="A404" s="152" t="s">
        <v>96</v>
      </c>
      <c r="B404" s="164" t="s">
        <v>97</v>
      </c>
      <c r="C404" s="153">
        <f>SUMIFS($E$368:$E$400,$B$368:$B$400,"FGS-3",$D$368:$D$400,"&lt;&gt;VAGO")</f>
        <v>1</v>
      </c>
      <c r="D404" s="153">
        <f>SUMIFS($E$368:$E$400,$B$368:$B$400,"FGS-3",$D$368:$D$400,"VAGO")</f>
        <v>1</v>
      </c>
      <c r="E404" s="153">
        <f t="shared" si="14"/>
        <v>2</v>
      </c>
      <c r="F404" s="156"/>
      <c r="G404" s="137">
        <f>SUMIF($B$368:$B$400,"FGS-3",$G$368:$G$400)</f>
        <v>0</v>
      </c>
      <c r="H404" s="137">
        <f>SUMIF($B$368:$B$400,"FGS-3",$G$368:$G$400)</f>
        <v>0</v>
      </c>
      <c r="I404" s="137">
        <f>SUMIF($B$368:$B$400,"FGS-3",$G$368:$G$400)</f>
        <v>0</v>
      </c>
      <c r="J404" s="138"/>
      <c r="K404" s="138"/>
      <c r="L404" s="138"/>
      <c r="M404" s="138"/>
      <c r="N404" s="138"/>
      <c r="O404" s="138"/>
      <c r="P404" s="138"/>
      <c r="Q404" s="138"/>
      <c r="R404" s="134"/>
      <c r="S404" s="134"/>
      <c r="T404" s="134"/>
      <c r="U404" s="134"/>
      <c r="V404" s="134"/>
      <c r="W404" s="134"/>
      <c r="X404" s="134"/>
      <c r="Y404" s="134"/>
      <c r="Z404" s="134"/>
      <c r="AA404" s="134"/>
      <c r="AB404" s="134"/>
      <c r="AC404" s="134"/>
      <c r="AD404" s="134"/>
    </row>
    <row r="405" spans="1:30" x14ac:dyDescent="0.2">
      <c r="A405" s="157" t="s">
        <v>98</v>
      </c>
      <c r="B405" s="166" t="s">
        <v>99</v>
      </c>
      <c r="C405" s="153">
        <f>SUMIFS($E$368:$E$400,$B$368:$B$400,"FGA-1",$D$368:$D$400,"&lt;&gt;VAGO")</f>
        <v>0</v>
      </c>
      <c r="D405" s="153">
        <f>SUMIFS($E$368:$E$400,$B$368:$B$400,"FGA-1",$D$368:$D$400,"VAGO")</f>
        <v>1</v>
      </c>
      <c r="E405" s="153">
        <f t="shared" si="14"/>
        <v>1</v>
      </c>
      <c r="F405" s="158"/>
      <c r="G405" s="137">
        <f>SUMIF($B$368:$B$400,"FGA-1",$G$368:$G$400)</f>
        <v>0</v>
      </c>
      <c r="H405" s="137">
        <f>SUMIF($B$368:$B$400,"FGA-1",$G$368:$G$400)</f>
        <v>0</v>
      </c>
      <c r="I405" s="137">
        <f>SUMIF($B$368:$B$400,"FGA-1",$G$368:$G$400)</f>
        <v>0</v>
      </c>
      <c r="J405" s="138"/>
      <c r="K405" s="138"/>
      <c r="L405" s="138"/>
      <c r="M405" s="138"/>
      <c r="N405" s="138"/>
      <c r="O405" s="138"/>
      <c r="P405" s="138"/>
      <c r="Q405" s="138"/>
      <c r="R405" s="134"/>
      <c r="S405" s="134"/>
      <c r="T405" s="134"/>
      <c r="U405" s="134"/>
      <c r="V405" s="134"/>
      <c r="W405" s="134"/>
      <c r="X405" s="134"/>
      <c r="Y405" s="134"/>
      <c r="Z405" s="134"/>
      <c r="AA405" s="134"/>
      <c r="AB405" s="134"/>
      <c r="AC405" s="134"/>
      <c r="AD405" s="134"/>
    </row>
    <row r="406" spans="1:30" x14ac:dyDescent="0.2">
      <c r="A406" s="152" t="s">
        <v>100</v>
      </c>
      <c r="B406" s="164" t="s">
        <v>101</v>
      </c>
      <c r="C406" s="153">
        <f>SUMIFS($E$368:$E$400,$B$368:$B$400,"FGA-2",$D$368:$D$400,"&lt;&gt;VAGO")</f>
        <v>0</v>
      </c>
      <c r="D406" s="153">
        <f>SUMIFS($E$368:$E$400,$B$368:$B$400,"FGA-2",$D$368:$D$400,"VAGO")</f>
        <v>0</v>
      </c>
      <c r="E406" s="153">
        <f t="shared" si="14"/>
        <v>0</v>
      </c>
      <c r="F406" s="158"/>
      <c r="G406" s="137">
        <f>SUMIF($B$368:$B$400,"FGA-2",$G$368:$G$400)</f>
        <v>0</v>
      </c>
      <c r="H406" s="137">
        <f>SUMIF($B$368:$B$400,"FGA-2",$G$368:$G$400)</f>
        <v>0</v>
      </c>
      <c r="I406" s="137">
        <f>SUMIF($B$368:$B$400,"FGA-2",$G$368:$G$400)</f>
        <v>0</v>
      </c>
      <c r="J406" s="138"/>
      <c r="K406" s="138"/>
      <c r="L406" s="138"/>
      <c r="M406" s="138"/>
      <c r="N406" s="138"/>
      <c r="O406" s="138"/>
      <c r="P406" s="138"/>
      <c r="Q406" s="138"/>
      <c r="R406" s="134"/>
      <c r="S406" s="134"/>
      <c r="T406" s="134"/>
      <c r="U406" s="134"/>
      <c r="V406" s="134"/>
      <c r="W406" s="134"/>
      <c r="X406" s="134"/>
      <c r="Y406" s="134"/>
      <c r="Z406" s="134"/>
      <c r="AA406" s="134"/>
      <c r="AB406" s="134"/>
      <c r="AC406" s="134"/>
      <c r="AD406" s="134"/>
    </row>
    <row r="407" spans="1:30" x14ac:dyDescent="0.2">
      <c r="A407" s="152" t="s">
        <v>102</v>
      </c>
      <c r="B407" s="164" t="s">
        <v>103</v>
      </c>
      <c r="C407" s="153">
        <f>SUMIFS($E$368:$E$400,$B$368:$B$400,"FGA-3",$D$368:$D$400,"&lt;&gt;VAGO")</f>
        <v>0</v>
      </c>
      <c r="D407" s="153">
        <f>SUMIFS($E$368:$E$400,$B$368:$B$400,"FGA-3",$D$368:$D$400,"VAGO")</f>
        <v>0</v>
      </c>
      <c r="E407" s="153">
        <f t="shared" si="14"/>
        <v>0</v>
      </c>
      <c r="F407" s="156"/>
      <c r="G407" s="137">
        <f>SUMIF($B$368:$B$400,"FGA-3",$G$368:$G$400)</f>
        <v>0</v>
      </c>
      <c r="H407" s="137">
        <f>SUMIF($B$368:$B$400,"FGA-3",$G$368:$G$400)</f>
        <v>0</v>
      </c>
      <c r="I407" s="137">
        <f>SUMIF($B$368:$B$400,"FGA-3",$G$368:$G$400)</f>
        <v>0</v>
      </c>
      <c r="J407" s="138"/>
      <c r="K407" s="138"/>
      <c r="L407" s="138"/>
      <c r="M407" s="138"/>
      <c r="N407" s="138"/>
      <c r="O407" s="138"/>
      <c r="P407" s="138"/>
      <c r="Q407" s="138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</row>
    <row r="408" spans="1:30" ht="30" x14ac:dyDescent="0.2">
      <c r="A408" s="41" t="s">
        <v>104</v>
      </c>
      <c r="B408" s="163"/>
      <c r="C408" s="21">
        <f t="shared" ref="C408:E408" si="15">SUM(C402:C407)</f>
        <v>19</v>
      </c>
      <c r="D408" s="21">
        <f t="shared" si="15"/>
        <v>14</v>
      </c>
      <c r="E408" s="21">
        <f t="shared" si="15"/>
        <v>33</v>
      </c>
      <c r="F408" s="163"/>
      <c r="G408" s="32">
        <f t="shared" ref="G408:I408" si="16">SUM(G402:G407)</f>
        <v>0</v>
      </c>
      <c r="H408" s="32">
        <f t="shared" si="16"/>
        <v>0</v>
      </c>
      <c r="I408" s="32">
        <f t="shared" si="16"/>
        <v>0</v>
      </c>
      <c r="J408" s="138"/>
      <c r="K408" s="138"/>
      <c r="L408" s="138"/>
      <c r="M408" s="138"/>
      <c r="N408" s="138"/>
      <c r="O408" s="138"/>
      <c r="P408" s="138"/>
      <c r="Q408" s="138"/>
      <c r="R408" s="49"/>
      <c r="S408" s="49"/>
      <c r="T408" s="49"/>
      <c r="U408" s="49"/>
      <c r="V408" s="49"/>
      <c r="W408" s="49"/>
      <c r="X408" s="49"/>
      <c r="Y408" s="49"/>
      <c r="Z408" s="49"/>
      <c r="AA408" s="49"/>
      <c r="AB408" s="49"/>
      <c r="AC408" s="49"/>
      <c r="AD408" s="49"/>
    </row>
    <row r="409" spans="1:30" ht="33" customHeight="1" x14ac:dyDescent="0.2">
      <c r="A409" s="155"/>
      <c r="B409" s="155"/>
      <c r="C409" s="155"/>
      <c r="D409" s="155"/>
      <c r="E409" s="155"/>
      <c r="F409" s="155"/>
      <c r="G409" s="155"/>
      <c r="H409" s="155"/>
      <c r="I409" s="160"/>
      <c r="J409" s="160"/>
      <c r="K409" s="129"/>
      <c r="L409" s="160"/>
      <c r="M409" s="160"/>
      <c r="N409" s="160"/>
      <c r="O409" s="160"/>
      <c r="P409" s="160"/>
      <c r="Q409" s="160"/>
      <c r="R409" s="134"/>
      <c r="S409" s="134"/>
      <c r="T409" s="134"/>
      <c r="U409" s="134"/>
      <c r="V409" s="134"/>
      <c r="W409" s="134"/>
      <c r="X409" s="134"/>
      <c r="Y409" s="134"/>
      <c r="Z409" s="134"/>
      <c r="AA409" s="134"/>
      <c r="AB409" s="134"/>
      <c r="AC409" s="134"/>
      <c r="AD409" s="134"/>
    </row>
    <row r="410" spans="1:30" ht="45" x14ac:dyDescent="0.2">
      <c r="A410" s="41"/>
      <c r="B410" s="41"/>
      <c r="C410" s="21" t="s">
        <v>105</v>
      </c>
      <c r="D410" s="21" t="s">
        <v>106</v>
      </c>
      <c r="E410" s="21" t="s">
        <v>107</v>
      </c>
      <c r="F410" s="151"/>
      <c r="G410" s="21" t="s">
        <v>108</v>
      </c>
      <c r="H410" s="21" t="s">
        <v>109</v>
      </c>
      <c r="I410" s="21" t="s">
        <v>110</v>
      </c>
      <c r="J410" s="160"/>
      <c r="K410" s="129"/>
      <c r="L410" s="160"/>
      <c r="M410" s="160"/>
      <c r="N410" s="160"/>
      <c r="O410" s="160"/>
      <c r="P410" s="160"/>
      <c r="Q410" s="160"/>
      <c r="R410" s="134"/>
      <c r="S410" s="134"/>
      <c r="T410" s="134"/>
      <c r="U410" s="134"/>
      <c r="V410" s="134"/>
      <c r="W410" s="134"/>
      <c r="X410" s="134"/>
      <c r="Y410" s="134"/>
      <c r="Z410" s="134"/>
      <c r="AA410" s="134"/>
      <c r="AB410" s="134"/>
      <c r="AC410" s="134"/>
      <c r="AD410" s="134"/>
    </row>
    <row r="411" spans="1:30" ht="30" x14ac:dyDescent="0.2">
      <c r="A411" s="41" t="s">
        <v>111</v>
      </c>
      <c r="B411" s="151"/>
      <c r="C411" s="21">
        <f>SUM(C341+C364+C408)</f>
        <v>308</v>
      </c>
      <c r="D411" s="21">
        <f>SUM(D341+D364+D408)</f>
        <v>42</v>
      </c>
      <c r="E411" s="21">
        <f>SUM(E341+E364+E408)</f>
        <v>350</v>
      </c>
      <c r="F411" s="151"/>
      <c r="G411" s="32">
        <f>SUM(H341+G364+G408)</f>
        <v>346233.42999999982</v>
      </c>
      <c r="H411" s="32">
        <f>SUM(I341+H364+H408)</f>
        <v>1564200.2999999975</v>
      </c>
      <c r="I411" s="32">
        <f>SUM(J341+I364+I408)</f>
        <v>1910433.7300000021</v>
      </c>
      <c r="J411" s="160"/>
      <c r="K411" s="129"/>
      <c r="L411" s="160"/>
      <c r="M411" s="160"/>
      <c r="N411" s="160"/>
      <c r="O411" s="160"/>
      <c r="P411" s="160"/>
      <c r="Q411" s="160"/>
      <c r="R411" s="134"/>
      <c r="S411" s="134"/>
      <c r="T411" s="134"/>
      <c r="U411" s="134"/>
      <c r="V411" s="134"/>
      <c r="W411" s="134"/>
      <c r="X411" s="134"/>
      <c r="Y411" s="134"/>
      <c r="Z411" s="134"/>
      <c r="AA411" s="134"/>
      <c r="AB411" s="134"/>
      <c r="AC411" s="134"/>
      <c r="AD411" s="134"/>
    </row>
    <row r="412" spans="1:30" ht="30" customHeight="1" x14ac:dyDescent="0.2">
      <c r="A412" s="155"/>
      <c r="B412" s="155"/>
      <c r="C412" s="155"/>
      <c r="D412" s="155"/>
      <c r="E412" s="155"/>
      <c r="F412" s="155"/>
      <c r="G412" s="155"/>
      <c r="H412" s="155"/>
      <c r="I412" s="160"/>
      <c r="J412" s="160"/>
      <c r="K412" s="129"/>
      <c r="L412" s="160"/>
      <c r="M412" s="160"/>
      <c r="N412" s="160"/>
      <c r="O412" s="160"/>
      <c r="P412" s="160"/>
      <c r="Q412" s="160"/>
      <c r="R412" s="134"/>
      <c r="S412" s="134"/>
      <c r="T412" s="134"/>
      <c r="U412" s="134"/>
      <c r="V412" s="134"/>
      <c r="W412" s="134"/>
      <c r="X412" s="134"/>
      <c r="Y412" s="134"/>
      <c r="Z412" s="134"/>
      <c r="AA412" s="134"/>
      <c r="AB412" s="134"/>
      <c r="AC412" s="134"/>
      <c r="AD412" s="134"/>
    </row>
    <row r="413" spans="1:30" x14ac:dyDescent="0.2">
      <c r="A413" s="237" t="s">
        <v>112</v>
      </c>
      <c r="B413" s="232"/>
      <c r="C413" s="232"/>
      <c r="D413" s="232"/>
      <c r="E413" s="232"/>
      <c r="F413" s="233"/>
      <c r="G413" s="138"/>
      <c r="H413" s="155"/>
      <c r="I413" s="155"/>
      <c r="J413" s="155"/>
      <c r="K413" s="138"/>
      <c r="L413" s="155"/>
      <c r="M413" s="160"/>
      <c r="N413" s="160"/>
      <c r="O413" s="160"/>
      <c r="P413" s="160"/>
      <c r="Q413" s="160"/>
      <c r="R413" s="134"/>
      <c r="S413" s="134"/>
      <c r="T413" s="134"/>
      <c r="U413" s="134"/>
      <c r="V413" s="134"/>
      <c r="W413" s="134"/>
      <c r="X413" s="134"/>
      <c r="Y413" s="134"/>
      <c r="Z413" s="134"/>
      <c r="AA413" s="134"/>
      <c r="AB413" s="134"/>
      <c r="AC413" s="134"/>
      <c r="AD413" s="134"/>
    </row>
    <row r="414" spans="1:30" x14ac:dyDescent="0.2">
      <c r="A414" s="240" t="s">
        <v>113</v>
      </c>
      <c r="B414" s="232"/>
      <c r="C414" s="232"/>
      <c r="D414" s="232"/>
      <c r="E414" s="232"/>
      <c r="F414" s="233"/>
      <c r="G414" s="138"/>
      <c r="H414" s="155"/>
      <c r="I414" s="155"/>
      <c r="J414" s="155"/>
      <c r="K414" s="155"/>
      <c r="L414" s="155"/>
      <c r="M414" s="160"/>
      <c r="N414" s="160"/>
      <c r="O414" s="160"/>
      <c r="P414" s="160"/>
      <c r="Q414" s="160"/>
      <c r="R414" s="134"/>
      <c r="S414" s="134"/>
      <c r="T414" s="134"/>
      <c r="U414" s="134"/>
      <c r="V414" s="134"/>
      <c r="W414" s="134"/>
      <c r="X414" s="134"/>
      <c r="Y414" s="134"/>
      <c r="Z414" s="134"/>
      <c r="AA414" s="134"/>
      <c r="AB414" s="134"/>
      <c r="AC414" s="134"/>
      <c r="AD414" s="134"/>
    </row>
    <row r="415" spans="1:30" x14ac:dyDescent="0.2">
      <c r="A415" s="240" t="s">
        <v>114</v>
      </c>
      <c r="B415" s="232"/>
      <c r="C415" s="232"/>
      <c r="D415" s="232"/>
      <c r="E415" s="232"/>
      <c r="F415" s="233"/>
      <c r="G415" s="138"/>
      <c r="H415" s="155"/>
      <c r="I415" s="155"/>
      <c r="J415" s="155"/>
      <c r="K415" s="155"/>
      <c r="L415" s="155"/>
      <c r="M415" s="160"/>
      <c r="N415" s="160"/>
      <c r="O415" s="160"/>
      <c r="P415" s="160"/>
      <c r="Q415" s="160"/>
      <c r="R415" s="134"/>
      <c r="S415" s="134"/>
      <c r="T415" s="134"/>
      <c r="U415" s="134"/>
      <c r="V415" s="134"/>
      <c r="W415" s="134"/>
      <c r="X415" s="134"/>
      <c r="Y415" s="134"/>
      <c r="Z415" s="134"/>
      <c r="AA415" s="134"/>
      <c r="AB415" s="134"/>
      <c r="AC415" s="134"/>
      <c r="AD415" s="134"/>
    </row>
    <row r="416" spans="1:30" x14ac:dyDescent="0.2">
      <c r="A416" s="241" t="s">
        <v>115</v>
      </c>
      <c r="B416" s="232"/>
      <c r="C416" s="232"/>
      <c r="D416" s="232"/>
      <c r="E416" s="232"/>
      <c r="F416" s="233"/>
      <c r="G416" s="138"/>
      <c r="H416" s="155"/>
      <c r="I416" s="155"/>
      <c r="J416" s="155"/>
      <c r="K416" s="155"/>
      <c r="L416" s="155"/>
      <c r="M416" s="160"/>
      <c r="N416" s="160"/>
      <c r="O416" s="160"/>
      <c r="P416" s="160"/>
      <c r="Q416" s="160"/>
      <c r="R416" s="134"/>
      <c r="S416" s="134"/>
      <c r="T416" s="134"/>
      <c r="U416" s="134"/>
      <c r="V416" s="134"/>
      <c r="W416" s="134"/>
      <c r="X416" s="134"/>
      <c r="Y416" s="134"/>
      <c r="Z416" s="134"/>
      <c r="AA416" s="134"/>
      <c r="AB416" s="134"/>
      <c r="AC416" s="134"/>
      <c r="AD416" s="134"/>
    </row>
    <row r="417" spans="1:30" x14ac:dyDescent="0.2">
      <c r="A417" s="241" t="s">
        <v>116</v>
      </c>
      <c r="B417" s="232"/>
      <c r="C417" s="232"/>
      <c r="D417" s="232"/>
      <c r="E417" s="232"/>
      <c r="F417" s="233"/>
      <c r="G417" s="138"/>
      <c r="H417" s="155"/>
      <c r="I417" s="155"/>
      <c r="J417" s="155"/>
      <c r="K417" s="155"/>
      <c r="L417" s="155"/>
      <c r="M417" s="160"/>
      <c r="N417" s="160"/>
      <c r="O417" s="160"/>
      <c r="P417" s="160"/>
      <c r="Q417" s="160"/>
      <c r="R417" s="134"/>
      <c r="S417" s="134"/>
      <c r="T417" s="134"/>
      <c r="U417" s="134"/>
      <c r="V417" s="134"/>
      <c r="W417" s="134"/>
      <c r="X417" s="134"/>
      <c r="Y417" s="134"/>
      <c r="Z417" s="134"/>
      <c r="AA417" s="134"/>
      <c r="AB417" s="134"/>
      <c r="AC417" s="134"/>
      <c r="AD417" s="134"/>
    </row>
    <row r="418" spans="1:30" x14ac:dyDescent="0.2">
      <c r="A418" s="241" t="s">
        <v>117</v>
      </c>
      <c r="B418" s="232"/>
      <c r="C418" s="232"/>
      <c r="D418" s="232"/>
      <c r="E418" s="232"/>
      <c r="F418" s="233"/>
      <c r="G418" s="138"/>
      <c r="H418" s="155"/>
      <c r="I418" s="155"/>
      <c r="J418" s="155"/>
      <c r="K418" s="155"/>
      <c r="L418" s="155"/>
      <c r="M418" s="160"/>
      <c r="N418" s="160"/>
      <c r="O418" s="160"/>
      <c r="P418" s="160"/>
      <c r="Q418" s="160"/>
      <c r="R418" s="134"/>
      <c r="S418" s="134"/>
      <c r="T418" s="134"/>
      <c r="U418" s="134"/>
      <c r="V418" s="134"/>
      <c r="W418" s="134"/>
      <c r="X418" s="134"/>
      <c r="Y418" s="134"/>
      <c r="Z418" s="134"/>
      <c r="AA418" s="134"/>
      <c r="AB418" s="134"/>
      <c r="AC418" s="134"/>
      <c r="AD418" s="134"/>
    </row>
    <row r="419" spans="1:30" x14ac:dyDescent="0.2">
      <c r="A419" s="241"/>
      <c r="B419" s="232"/>
      <c r="C419" s="232"/>
      <c r="D419" s="232"/>
      <c r="E419" s="232"/>
      <c r="F419" s="233"/>
      <c r="G419" s="138"/>
      <c r="H419" s="155"/>
      <c r="I419" s="155"/>
      <c r="J419" s="155"/>
      <c r="K419" s="155"/>
      <c r="L419" s="155"/>
      <c r="M419" s="160"/>
      <c r="N419" s="160"/>
      <c r="O419" s="160"/>
      <c r="P419" s="160"/>
      <c r="Q419" s="160"/>
      <c r="R419" s="134"/>
      <c r="S419" s="134"/>
      <c r="T419" s="134"/>
      <c r="U419" s="134"/>
      <c r="V419" s="134"/>
      <c r="W419" s="134"/>
      <c r="X419" s="134"/>
      <c r="Y419" s="134"/>
      <c r="Z419" s="134"/>
      <c r="AA419" s="134"/>
      <c r="AB419" s="134"/>
      <c r="AC419" s="134"/>
      <c r="AD419" s="134"/>
    </row>
    <row r="420" spans="1:30" x14ac:dyDescent="0.2">
      <c r="A420" s="241"/>
      <c r="B420" s="232"/>
      <c r="C420" s="232"/>
      <c r="D420" s="232"/>
      <c r="E420" s="232"/>
      <c r="F420" s="233"/>
      <c r="G420" s="138"/>
      <c r="H420" s="155"/>
      <c r="I420" s="155"/>
      <c r="J420" s="155"/>
      <c r="K420" s="155"/>
      <c r="L420" s="155"/>
      <c r="M420" s="160"/>
      <c r="N420" s="160"/>
      <c r="O420" s="160"/>
      <c r="P420" s="160"/>
      <c r="Q420" s="160"/>
      <c r="R420" s="134"/>
      <c r="S420" s="134"/>
      <c r="T420" s="134"/>
      <c r="U420" s="134"/>
      <c r="V420" s="134"/>
      <c r="W420" s="134"/>
      <c r="X420" s="134"/>
      <c r="Y420" s="134"/>
      <c r="Z420" s="134"/>
      <c r="AA420" s="134"/>
      <c r="AB420" s="134"/>
      <c r="AC420" s="134"/>
      <c r="AD420" s="134"/>
    </row>
    <row r="421" spans="1:30" x14ac:dyDescent="0.2">
      <c r="A421" s="234"/>
      <c r="B421" s="232"/>
      <c r="C421" s="232"/>
      <c r="D421" s="232"/>
      <c r="E421" s="232"/>
      <c r="F421" s="233"/>
      <c r="G421" s="138"/>
      <c r="H421" s="155"/>
      <c r="I421" s="155"/>
      <c r="J421" s="155"/>
      <c r="K421" s="155"/>
      <c r="L421" s="155"/>
      <c r="M421" s="160"/>
      <c r="N421" s="160"/>
      <c r="O421" s="160"/>
      <c r="P421" s="160"/>
      <c r="Q421" s="160"/>
      <c r="R421" s="134"/>
      <c r="S421" s="134"/>
      <c r="T421" s="134"/>
      <c r="U421" s="134"/>
      <c r="V421" s="134"/>
      <c r="W421" s="134"/>
      <c r="X421" s="134"/>
      <c r="Y421" s="134"/>
      <c r="Z421" s="134"/>
      <c r="AA421" s="134"/>
      <c r="AB421" s="134"/>
      <c r="AC421" s="134"/>
      <c r="AD421" s="134"/>
    </row>
    <row r="422" spans="1:30" x14ac:dyDescent="0.2">
      <c r="A422" s="234"/>
      <c r="B422" s="232"/>
      <c r="C422" s="232"/>
      <c r="D422" s="232"/>
      <c r="E422" s="232"/>
      <c r="F422" s="233"/>
      <c r="G422" s="138"/>
      <c r="H422" s="155"/>
      <c r="I422" s="155"/>
      <c r="J422" s="155"/>
      <c r="K422" s="155"/>
      <c r="L422" s="155"/>
      <c r="M422" s="160"/>
      <c r="N422" s="160"/>
      <c r="O422" s="160"/>
      <c r="P422" s="160"/>
      <c r="Q422" s="160"/>
      <c r="R422" s="134"/>
      <c r="S422" s="134"/>
      <c r="T422" s="134"/>
      <c r="U422" s="134"/>
      <c r="V422" s="134"/>
      <c r="W422" s="134"/>
      <c r="X422" s="134"/>
      <c r="Y422" s="134"/>
      <c r="Z422" s="134"/>
      <c r="AA422" s="134"/>
      <c r="AB422" s="134"/>
      <c r="AC422" s="134"/>
      <c r="AD422" s="134"/>
    </row>
    <row r="423" spans="1:30" x14ac:dyDescent="0.2">
      <c r="A423" s="234"/>
      <c r="B423" s="232"/>
      <c r="C423" s="232"/>
      <c r="D423" s="232"/>
      <c r="E423" s="232"/>
      <c r="F423" s="233"/>
      <c r="G423" s="138"/>
      <c r="H423" s="155"/>
      <c r="I423" s="155"/>
      <c r="J423" s="155"/>
      <c r="K423" s="155"/>
      <c r="L423" s="155"/>
      <c r="M423" s="160"/>
      <c r="N423" s="160"/>
      <c r="O423" s="160"/>
      <c r="P423" s="160"/>
      <c r="Q423" s="160"/>
      <c r="R423" s="134"/>
      <c r="S423" s="134"/>
      <c r="T423" s="134"/>
      <c r="U423" s="134"/>
      <c r="V423" s="134"/>
      <c r="W423" s="134"/>
      <c r="X423" s="134"/>
      <c r="Y423" s="134"/>
      <c r="Z423" s="134"/>
      <c r="AA423" s="134"/>
      <c r="AB423" s="134"/>
      <c r="AC423" s="134"/>
      <c r="AD423" s="134"/>
    </row>
    <row r="424" spans="1:30" x14ac:dyDescent="0.2">
      <c r="A424" s="234"/>
      <c r="B424" s="232"/>
      <c r="C424" s="232"/>
      <c r="D424" s="232"/>
      <c r="E424" s="232"/>
      <c r="F424" s="233"/>
      <c r="G424" s="138"/>
      <c r="H424" s="155"/>
      <c r="I424" s="155"/>
      <c r="J424" s="155"/>
      <c r="K424" s="155"/>
      <c r="L424" s="155"/>
      <c r="M424" s="160"/>
      <c r="N424" s="160"/>
      <c r="O424" s="160"/>
      <c r="P424" s="160"/>
      <c r="Q424" s="160"/>
      <c r="R424" s="134"/>
      <c r="S424" s="134"/>
      <c r="T424" s="134"/>
      <c r="U424" s="134"/>
      <c r="V424" s="134"/>
      <c r="W424" s="134"/>
      <c r="X424" s="134"/>
      <c r="Y424" s="134"/>
      <c r="Z424" s="134"/>
      <c r="AA424" s="134"/>
      <c r="AB424" s="134"/>
      <c r="AC424" s="134"/>
      <c r="AD424" s="134"/>
    </row>
    <row r="425" spans="1:30" x14ac:dyDescent="0.2">
      <c r="A425" s="234"/>
      <c r="B425" s="232"/>
      <c r="C425" s="232"/>
      <c r="D425" s="232"/>
      <c r="E425" s="232"/>
      <c r="F425" s="233"/>
      <c r="G425" s="138"/>
      <c r="H425" s="155"/>
      <c r="I425" s="155"/>
      <c r="J425" s="155"/>
      <c r="K425" s="155"/>
      <c r="L425" s="155"/>
      <c r="M425" s="160"/>
      <c r="N425" s="160"/>
      <c r="O425" s="160"/>
      <c r="P425" s="160"/>
      <c r="Q425" s="160"/>
      <c r="R425" s="134"/>
      <c r="S425" s="134"/>
      <c r="T425" s="134"/>
      <c r="U425" s="134"/>
      <c r="V425" s="134"/>
      <c r="W425" s="134"/>
      <c r="X425" s="134"/>
      <c r="Y425" s="134"/>
      <c r="Z425" s="134"/>
      <c r="AA425" s="134"/>
      <c r="AB425" s="134"/>
      <c r="AC425" s="134"/>
      <c r="AD425" s="134"/>
    </row>
    <row r="426" spans="1:30" ht="32.25" customHeight="1" x14ac:dyDescent="0.2">
      <c r="A426" s="235"/>
      <c r="B426" s="236"/>
      <c r="C426" s="236"/>
      <c r="D426" s="236"/>
      <c r="E426" s="236"/>
      <c r="F426" s="236"/>
      <c r="G426" s="138"/>
      <c r="H426" s="155"/>
      <c r="I426" s="155"/>
      <c r="J426" s="155"/>
      <c r="K426" s="155"/>
      <c r="L426" s="155"/>
      <c r="M426" s="160"/>
      <c r="N426" s="160"/>
      <c r="O426" s="160"/>
      <c r="P426" s="160"/>
      <c r="Q426" s="160"/>
      <c r="R426" s="134"/>
      <c r="S426" s="134"/>
      <c r="T426" s="134"/>
      <c r="U426" s="134"/>
      <c r="V426" s="134"/>
      <c r="W426" s="134"/>
      <c r="X426" s="134"/>
      <c r="Y426" s="134"/>
      <c r="Z426" s="134"/>
      <c r="AA426" s="134"/>
      <c r="AB426" s="134"/>
      <c r="AC426" s="134"/>
      <c r="AD426" s="134"/>
    </row>
    <row r="427" spans="1:30" x14ac:dyDescent="0.2">
      <c r="A427" s="237" t="s">
        <v>118</v>
      </c>
      <c r="B427" s="232"/>
      <c r="C427" s="232"/>
      <c r="D427" s="232"/>
      <c r="E427" s="232"/>
      <c r="F427" s="233"/>
      <c r="G427" s="138"/>
      <c r="H427" s="155"/>
      <c r="I427" s="155"/>
      <c r="J427" s="155"/>
      <c r="K427" s="155"/>
      <c r="L427" s="155"/>
      <c r="M427" s="160"/>
      <c r="N427" s="160"/>
      <c r="O427" s="160"/>
      <c r="P427" s="160"/>
      <c r="Q427" s="160"/>
      <c r="R427" s="134"/>
      <c r="S427" s="134"/>
      <c r="T427" s="134"/>
      <c r="U427" s="134"/>
      <c r="V427" s="134"/>
      <c r="W427" s="134"/>
      <c r="X427" s="134"/>
      <c r="Y427" s="134"/>
      <c r="Z427" s="134"/>
      <c r="AA427" s="134"/>
      <c r="AB427" s="134"/>
      <c r="AC427" s="134"/>
      <c r="AD427" s="134"/>
    </row>
    <row r="428" spans="1:30" x14ac:dyDescent="0.2">
      <c r="A428" s="238" t="s">
        <v>119</v>
      </c>
      <c r="B428" s="232"/>
      <c r="C428" s="232"/>
      <c r="D428" s="232"/>
      <c r="E428" s="232"/>
      <c r="F428" s="233"/>
      <c r="G428" s="138"/>
      <c r="H428" s="155"/>
      <c r="I428" s="155"/>
      <c r="J428" s="155"/>
      <c r="K428" s="155"/>
      <c r="L428" s="155"/>
      <c r="M428" s="160"/>
      <c r="N428" s="160"/>
      <c r="O428" s="160"/>
      <c r="P428" s="160"/>
      <c r="Q428" s="160"/>
      <c r="R428" s="134"/>
      <c r="S428" s="134"/>
      <c r="T428" s="134"/>
      <c r="U428" s="134"/>
      <c r="V428" s="134"/>
      <c r="W428" s="134"/>
      <c r="X428" s="134"/>
      <c r="Y428" s="134"/>
      <c r="Z428" s="134"/>
      <c r="AA428" s="134"/>
      <c r="AB428" s="134"/>
      <c r="AC428" s="134"/>
      <c r="AD428" s="134"/>
    </row>
    <row r="429" spans="1:30" x14ac:dyDescent="0.2">
      <c r="A429" s="231" t="s">
        <v>120</v>
      </c>
      <c r="B429" s="232"/>
      <c r="C429" s="232"/>
      <c r="D429" s="232"/>
      <c r="E429" s="232"/>
      <c r="F429" s="233"/>
      <c r="G429" s="138"/>
      <c r="H429" s="155"/>
      <c r="I429" s="155"/>
      <c r="J429" s="155"/>
      <c r="K429" s="155"/>
      <c r="L429" s="155"/>
      <c r="M429" s="160"/>
      <c r="N429" s="160"/>
      <c r="O429" s="160"/>
      <c r="P429" s="160"/>
      <c r="Q429" s="160"/>
      <c r="R429" s="134"/>
      <c r="S429" s="134"/>
      <c r="T429" s="134"/>
      <c r="U429" s="134"/>
      <c r="V429" s="134"/>
      <c r="W429" s="134"/>
      <c r="X429" s="134"/>
      <c r="Y429" s="134"/>
      <c r="Z429" s="134"/>
      <c r="AA429" s="134"/>
      <c r="AB429" s="134"/>
      <c r="AC429" s="134"/>
      <c r="AD429" s="134"/>
    </row>
    <row r="430" spans="1:30" x14ac:dyDescent="0.2">
      <c r="A430" s="231" t="s">
        <v>121</v>
      </c>
      <c r="B430" s="232"/>
      <c r="C430" s="232"/>
      <c r="D430" s="232"/>
      <c r="E430" s="232"/>
      <c r="F430" s="233"/>
      <c r="G430" s="138"/>
      <c r="H430" s="155"/>
      <c r="I430" s="155"/>
      <c r="J430" s="155"/>
      <c r="K430" s="155"/>
      <c r="L430" s="155"/>
      <c r="M430" s="160"/>
      <c r="N430" s="160"/>
      <c r="O430" s="160"/>
      <c r="P430" s="160"/>
      <c r="Q430" s="160"/>
      <c r="R430" s="134"/>
      <c r="S430" s="134"/>
      <c r="T430" s="134"/>
      <c r="U430" s="134"/>
      <c r="V430" s="134"/>
      <c r="W430" s="134"/>
      <c r="X430" s="134"/>
      <c r="Y430" s="134"/>
      <c r="Z430" s="134"/>
      <c r="AA430" s="134"/>
      <c r="AB430" s="134"/>
      <c r="AC430" s="134"/>
      <c r="AD430" s="134"/>
    </row>
    <row r="431" spans="1:30" x14ac:dyDescent="0.2">
      <c r="A431" s="231" t="s">
        <v>122</v>
      </c>
      <c r="B431" s="232"/>
      <c r="C431" s="232"/>
      <c r="D431" s="232"/>
      <c r="E431" s="232"/>
      <c r="F431" s="233"/>
      <c r="G431" s="138"/>
      <c r="H431" s="155"/>
      <c r="I431" s="155"/>
      <c r="J431" s="155"/>
      <c r="K431" s="155"/>
      <c r="L431" s="155"/>
      <c r="M431" s="160"/>
      <c r="N431" s="160"/>
      <c r="O431" s="160"/>
      <c r="P431" s="160"/>
      <c r="Q431" s="160"/>
      <c r="R431" s="134"/>
      <c r="S431" s="134"/>
      <c r="T431" s="134"/>
      <c r="U431" s="134"/>
      <c r="V431" s="134"/>
      <c r="W431" s="134"/>
      <c r="X431" s="134"/>
      <c r="Y431" s="134"/>
      <c r="Z431" s="134"/>
      <c r="AA431" s="134"/>
      <c r="AB431" s="134"/>
      <c r="AC431" s="134"/>
      <c r="AD431" s="134"/>
    </row>
    <row r="432" spans="1:30" x14ac:dyDescent="0.2">
      <c r="A432" s="231" t="s">
        <v>123</v>
      </c>
      <c r="B432" s="232"/>
      <c r="C432" s="232"/>
      <c r="D432" s="232"/>
      <c r="E432" s="232"/>
      <c r="F432" s="233"/>
      <c r="G432" s="138"/>
      <c r="H432" s="155"/>
      <c r="I432" s="155"/>
      <c r="J432" s="155"/>
      <c r="K432" s="155"/>
      <c r="L432" s="155"/>
      <c r="M432" s="160"/>
      <c r="N432" s="160"/>
      <c r="O432" s="160"/>
      <c r="P432" s="160"/>
      <c r="Q432" s="160"/>
      <c r="R432" s="134"/>
      <c r="S432" s="134"/>
      <c r="T432" s="134"/>
      <c r="U432" s="134"/>
      <c r="V432" s="134"/>
      <c r="W432" s="134"/>
      <c r="X432" s="134"/>
      <c r="Y432" s="134"/>
      <c r="Z432" s="134"/>
      <c r="AA432" s="134"/>
      <c r="AB432" s="134"/>
      <c r="AC432" s="134"/>
      <c r="AD432" s="134"/>
    </row>
    <row r="433" spans="1:30" x14ac:dyDescent="0.2">
      <c r="A433" s="231" t="s">
        <v>124</v>
      </c>
      <c r="B433" s="232"/>
      <c r="C433" s="232"/>
      <c r="D433" s="232"/>
      <c r="E433" s="232"/>
      <c r="F433" s="233"/>
      <c r="G433" s="138"/>
      <c r="H433" s="155"/>
      <c r="I433" s="155"/>
      <c r="J433" s="155"/>
      <c r="K433" s="155"/>
      <c r="L433" s="155"/>
      <c r="M433" s="160"/>
      <c r="N433" s="160"/>
      <c r="O433" s="160"/>
      <c r="P433" s="160"/>
      <c r="Q433" s="160"/>
      <c r="R433" s="134"/>
      <c r="S433" s="134"/>
      <c r="T433" s="134"/>
      <c r="U433" s="134"/>
      <c r="V433" s="134"/>
      <c r="W433" s="134"/>
      <c r="X433" s="134"/>
      <c r="Y433" s="134"/>
      <c r="Z433" s="134"/>
      <c r="AA433" s="134"/>
      <c r="AB433" s="134"/>
      <c r="AC433" s="134"/>
      <c r="AD433" s="134"/>
    </row>
    <row r="434" spans="1:30" x14ac:dyDescent="0.2">
      <c r="A434" s="231" t="s">
        <v>125</v>
      </c>
      <c r="B434" s="232"/>
      <c r="C434" s="232"/>
      <c r="D434" s="232"/>
      <c r="E434" s="232"/>
      <c r="F434" s="233"/>
      <c r="G434" s="138"/>
      <c r="H434" s="155"/>
      <c r="I434" s="155"/>
      <c r="J434" s="155"/>
      <c r="K434" s="155"/>
      <c r="L434" s="155"/>
      <c r="M434" s="160"/>
      <c r="N434" s="160"/>
      <c r="O434" s="160"/>
      <c r="P434" s="160"/>
      <c r="Q434" s="160"/>
      <c r="R434" s="134"/>
      <c r="S434" s="134"/>
      <c r="T434" s="134"/>
      <c r="U434" s="134"/>
      <c r="V434" s="134"/>
      <c r="W434" s="134"/>
      <c r="X434" s="134"/>
      <c r="Y434" s="134"/>
      <c r="Z434" s="134"/>
      <c r="AA434" s="134"/>
      <c r="AB434" s="134"/>
      <c r="AC434" s="134"/>
      <c r="AD434" s="134"/>
    </row>
    <row r="435" spans="1:30" x14ac:dyDescent="0.2">
      <c r="A435" s="231" t="s">
        <v>126</v>
      </c>
      <c r="B435" s="232"/>
      <c r="C435" s="232"/>
      <c r="D435" s="232"/>
      <c r="E435" s="232"/>
      <c r="F435" s="233"/>
      <c r="G435" s="138"/>
      <c r="H435" s="155"/>
      <c r="I435" s="155"/>
      <c r="J435" s="155"/>
      <c r="K435" s="155"/>
      <c r="L435" s="155"/>
      <c r="M435" s="160"/>
      <c r="N435" s="160"/>
      <c r="O435" s="160"/>
      <c r="P435" s="160"/>
      <c r="Q435" s="160"/>
      <c r="R435" s="134"/>
      <c r="S435" s="134"/>
      <c r="T435" s="134"/>
      <c r="U435" s="134"/>
      <c r="V435" s="134"/>
      <c r="W435" s="134"/>
      <c r="X435" s="134"/>
      <c r="Y435" s="134"/>
      <c r="Z435" s="134"/>
      <c r="AA435" s="134"/>
      <c r="AB435" s="134"/>
      <c r="AC435" s="134"/>
      <c r="AD435" s="134"/>
    </row>
    <row r="436" spans="1:30" x14ac:dyDescent="0.2">
      <c r="A436" s="231" t="s">
        <v>127</v>
      </c>
      <c r="B436" s="232"/>
      <c r="C436" s="232"/>
      <c r="D436" s="232"/>
      <c r="E436" s="232"/>
      <c r="F436" s="233"/>
      <c r="G436" s="138"/>
      <c r="H436" s="155"/>
      <c r="I436" s="155"/>
      <c r="J436" s="155"/>
      <c r="K436" s="155"/>
      <c r="L436" s="155"/>
      <c r="M436" s="160"/>
      <c r="N436" s="160"/>
      <c r="O436" s="160"/>
      <c r="P436" s="160"/>
      <c r="Q436" s="160"/>
      <c r="R436" s="134"/>
      <c r="S436" s="134"/>
      <c r="T436" s="134"/>
      <c r="U436" s="134"/>
      <c r="V436" s="134"/>
      <c r="W436" s="134"/>
      <c r="X436" s="134"/>
      <c r="Y436" s="134"/>
      <c r="Z436" s="134"/>
      <c r="AA436" s="134"/>
      <c r="AB436" s="134"/>
      <c r="AC436" s="134"/>
      <c r="AD436" s="134"/>
    </row>
    <row r="437" spans="1:30" x14ac:dyDescent="0.2">
      <c r="A437" s="231" t="s">
        <v>128</v>
      </c>
      <c r="B437" s="232"/>
      <c r="C437" s="232"/>
      <c r="D437" s="232"/>
      <c r="E437" s="232"/>
      <c r="F437" s="233"/>
      <c r="G437" s="138"/>
      <c r="H437" s="155"/>
      <c r="I437" s="155"/>
      <c r="J437" s="155"/>
      <c r="K437" s="155"/>
      <c r="L437" s="155"/>
      <c r="M437" s="160"/>
      <c r="N437" s="160"/>
      <c r="O437" s="160"/>
      <c r="P437" s="160"/>
      <c r="Q437" s="160"/>
      <c r="R437" s="134"/>
      <c r="S437" s="134"/>
      <c r="T437" s="134"/>
      <c r="U437" s="134"/>
      <c r="V437" s="134"/>
      <c r="W437" s="134"/>
      <c r="X437" s="134"/>
      <c r="Y437" s="134"/>
      <c r="Z437" s="134"/>
      <c r="AA437" s="134"/>
      <c r="AB437" s="134"/>
      <c r="AC437" s="134"/>
      <c r="AD437" s="134"/>
    </row>
    <row r="438" spans="1:30" x14ac:dyDescent="0.2">
      <c r="A438" s="231" t="s">
        <v>129</v>
      </c>
      <c r="B438" s="232"/>
      <c r="C438" s="232"/>
      <c r="D438" s="232"/>
      <c r="E438" s="232"/>
      <c r="F438" s="233"/>
      <c r="G438" s="138"/>
      <c r="H438" s="155"/>
      <c r="I438" s="155"/>
      <c r="J438" s="155"/>
      <c r="K438" s="155"/>
      <c r="L438" s="155"/>
      <c r="M438" s="160"/>
      <c r="N438" s="160"/>
      <c r="O438" s="160"/>
      <c r="P438" s="160"/>
      <c r="Q438" s="160"/>
      <c r="R438" s="134"/>
      <c r="S438" s="134"/>
      <c r="T438" s="134"/>
      <c r="U438" s="134"/>
      <c r="V438" s="134"/>
      <c r="W438" s="134"/>
      <c r="X438" s="134"/>
      <c r="Y438" s="134"/>
      <c r="Z438" s="134"/>
      <c r="AA438" s="134"/>
      <c r="AB438" s="134"/>
      <c r="AC438" s="134"/>
      <c r="AD438" s="134"/>
    </row>
    <row r="439" spans="1:30" x14ac:dyDescent="0.2">
      <c r="A439" s="231" t="s">
        <v>130</v>
      </c>
      <c r="B439" s="232"/>
      <c r="C439" s="232"/>
      <c r="D439" s="232"/>
      <c r="E439" s="232"/>
      <c r="F439" s="233"/>
      <c r="G439" s="138"/>
      <c r="H439" s="155"/>
      <c r="I439" s="155"/>
      <c r="J439" s="155"/>
      <c r="K439" s="155"/>
      <c r="L439" s="155"/>
      <c r="M439" s="160"/>
      <c r="N439" s="160"/>
      <c r="O439" s="160"/>
      <c r="P439" s="160"/>
      <c r="Q439" s="160"/>
      <c r="R439" s="134"/>
      <c r="S439" s="134"/>
      <c r="T439" s="134"/>
      <c r="U439" s="134"/>
      <c r="V439" s="134"/>
      <c r="W439" s="134"/>
      <c r="X439" s="134"/>
      <c r="Y439" s="134"/>
      <c r="Z439" s="134"/>
      <c r="AA439" s="134"/>
      <c r="AB439" s="134"/>
      <c r="AC439" s="134"/>
      <c r="AD439" s="134"/>
    </row>
    <row r="440" spans="1:30" x14ac:dyDescent="0.2">
      <c r="A440" s="231" t="s">
        <v>131</v>
      </c>
      <c r="B440" s="232"/>
      <c r="C440" s="232"/>
      <c r="D440" s="232"/>
      <c r="E440" s="232"/>
      <c r="F440" s="233"/>
      <c r="G440" s="138"/>
      <c r="H440" s="155"/>
      <c r="I440" s="155"/>
      <c r="J440" s="155"/>
      <c r="K440" s="155"/>
      <c r="L440" s="155"/>
      <c r="M440" s="160"/>
      <c r="N440" s="160"/>
      <c r="O440" s="160"/>
      <c r="P440" s="160"/>
      <c r="Q440" s="160"/>
      <c r="R440" s="134"/>
      <c r="S440" s="134"/>
      <c r="T440" s="134"/>
      <c r="U440" s="134"/>
      <c r="V440" s="134"/>
      <c r="W440" s="134"/>
      <c r="X440" s="134"/>
      <c r="Y440" s="134"/>
      <c r="Z440" s="134"/>
      <c r="AA440" s="134"/>
      <c r="AB440" s="134"/>
      <c r="AC440" s="134"/>
      <c r="AD440" s="134"/>
    </row>
    <row r="441" spans="1:30" x14ac:dyDescent="0.2">
      <c r="A441" s="231" t="s">
        <v>132</v>
      </c>
      <c r="B441" s="232"/>
      <c r="C441" s="232"/>
      <c r="D441" s="232"/>
      <c r="E441" s="232"/>
      <c r="F441" s="233"/>
      <c r="G441" s="138"/>
      <c r="H441" s="155"/>
      <c r="I441" s="155"/>
      <c r="J441" s="155"/>
      <c r="K441" s="155"/>
      <c r="L441" s="155"/>
      <c r="M441" s="160"/>
      <c r="N441" s="160"/>
      <c r="O441" s="160"/>
      <c r="P441" s="160"/>
      <c r="Q441" s="160"/>
      <c r="R441" s="134"/>
      <c r="S441" s="134"/>
      <c r="T441" s="134"/>
      <c r="U441" s="134"/>
      <c r="V441" s="134"/>
      <c r="W441" s="134"/>
      <c r="X441" s="134"/>
      <c r="Y441" s="134"/>
      <c r="Z441" s="134"/>
      <c r="AA441" s="134"/>
      <c r="AB441" s="134"/>
      <c r="AC441" s="134"/>
      <c r="AD441" s="134"/>
    </row>
    <row r="442" spans="1:30" x14ac:dyDescent="0.2">
      <c r="A442" s="231" t="s">
        <v>133</v>
      </c>
      <c r="B442" s="232"/>
      <c r="C442" s="232"/>
      <c r="D442" s="232"/>
      <c r="E442" s="232"/>
      <c r="F442" s="233"/>
      <c r="G442" s="138"/>
      <c r="H442" s="155"/>
      <c r="I442" s="155"/>
      <c r="J442" s="155"/>
      <c r="K442" s="155"/>
      <c r="L442" s="155"/>
      <c r="M442" s="160"/>
      <c r="N442" s="160"/>
      <c r="O442" s="160"/>
      <c r="P442" s="160"/>
      <c r="Q442" s="160"/>
      <c r="R442" s="134"/>
      <c r="S442" s="134"/>
      <c r="T442" s="134"/>
      <c r="U442" s="134"/>
      <c r="V442" s="134"/>
      <c r="W442" s="134"/>
      <c r="X442" s="134"/>
      <c r="Y442" s="134"/>
      <c r="Z442" s="134"/>
      <c r="AA442" s="134"/>
      <c r="AB442" s="134"/>
      <c r="AC442" s="134"/>
      <c r="AD442" s="134"/>
    </row>
    <row r="443" spans="1:30" x14ac:dyDescent="0.2">
      <c r="A443" s="231" t="s">
        <v>134</v>
      </c>
      <c r="B443" s="232"/>
      <c r="C443" s="232"/>
      <c r="D443" s="232"/>
      <c r="E443" s="232"/>
      <c r="F443" s="233"/>
      <c r="G443" s="138"/>
      <c r="H443" s="155"/>
      <c r="I443" s="155"/>
      <c r="J443" s="155"/>
      <c r="K443" s="155"/>
      <c r="L443" s="155"/>
      <c r="M443" s="160"/>
      <c r="N443" s="160"/>
      <c r="O443" s="160"/>
      <c r="P443" s="160"/>
      <c r="Q443" s="160"/>
      <c r="R443" s="134"/>
      <c r="S443" s="134"/>
      <c r="T443" s="134"/>
      <c r="U443" s="134"/>
      <c r="V443" s="134"/>
      <c r="W443" s="134"/>
      <c r="X443" s="134"/>
      <c r="Y443" s="134"/>
      <c r="Z443" s="134"/>
      <c r="AA443" s="134"/>
      <c r="AB443" s="134"/>
      <c r="AC443" s="134"/>
      <c r="AD443" s="134"/>
    </row>
    <row r="444" spans="1:30" x14ac:dyDescent="0.2">
      <c r="A444" s="231" t="s">
        <v>135</v>
      </c>
      <c r="B444" s="232"/>
      <c r="C444" s="232"/>
      <c r="D444" s="232"/>
      <c r="E444" s="232"/>
      <c r="F444" s="233"/>
      <c r="G444" s="138"/>
      <c r="H444" s="155"/>
      <c r="I444" s="155"/>
      <c r="J444" s="155"/>
      <c r="K444" s="155"/>
      <c r="L444" s="155"/>
      <c r="M444" s="160"/>
      <c r="N444" s="160"/>
      <c r="O444" s="160"/>
      <c r="P444" s="160"/>
      <c r="Q444" s="160"/>
      <c r="R444" s="134"/>
      <c r="S444" s="134"/>
      <c r="T444" s="134"/>
      <c r="U444" s="134"/>
      <c r="V444" s="134"/>
      <c r="W444" s="134"/>
      <c r="X444" s="134"/>
      <c r="Y444" s="134"/>
      <c r="Z444" s="134"/>
      <c r="AA444" s="134"/>
      <c r="AB444" s="134"/>
      <c r="AC444" s="134"/>
      <c r="AD444" s="134"/>
    </row>
    <row r="445" spans="1:30" x14ac:dyDescent="0.2">
      <c r="A445" s="231" t="s">
        <v>136</v>
      </c>
      <c r="B445" s="232"/>
      <c r="C445" s="232"/>
      <c r="D445" s="232"/>
      <c r="E445" s="232"/>
      <c r="F445" s="233"/>
      <c r="G445" s="138"/>
      <c r="H445" s="155"/>
      <c r="I445" s="155"/>
      <c r="J445" s="155"/>
      <c r="K445" s="155"/>
      <c r="L445" s="155"/>
      <c r="M445" s="160"/>
      <c r="N445" s="160"/>
      <c r="O445" s="160"/>
      <c r="P445" s="160"/>
      <c r="Q445" s="160"/>
      <c r="R445" s="134"/>
      <c r="S445" s="134"/>
      <c r="T445" s="134"/>
      <c r="U445" s="134"/>
      <c r="V445" s="134"/>
      <c r="W445" s="134"/>
      <c r="X445" s="134"/>
      <c r="Y445" s="134"/>
      <c r="Z445" s="134"/>
      <c r="AA445" s="134"/>
      <c r="AB445" s="134"/>
      <c r="AC445" s="134"/>
      <c r="AD445" s="134"/>
    </row>
    <row r="446" spans="1:30" x14ac:dyDescent="0.2">
      <c r="A446" s="231" t="s">
        <v>137</v>
      </c>
      <c r="B446" s="232"/>
      <c r="C446" s="232"/>
      <c r="D446" s="232"/>
      <c r="E446" s="232"/>
      <c r="F446" s="233"/>
      <c r="G446" s="138"/>
      <c r="H446" s="155"/>
      <c r="I446" s="155"/>
      <c r="J446" s="155"/>
      <c r="K446" s="155"/>
      <c r="L446" s="155"/>
      <c r="M446" s="160"/>
      <c r="N446" s="160"/>
      <c r="O446" s="160"/>
      <c r="P446" s="160"/>
      <c r="Q446" s="160"/>
      <c r="R446" s="134"/>
      <c r="S446" s="134"/>
      <c r="T446" s="134"/>
      <c r="U446" s="134"/>
      <c r="V446" s="134"/>
      <c r="W446" s="134"/>
      <c r="X446" s="134"/>
      <c r="Y446" s="134"/>
      <c r="Z446" s="134"/>
      <c r="AA446" s="134"/>
      <c r="AB446" s="134"/>
      <c r="AC446" s="134"/>
      <c r="AD446" s="134"/>
    </row>
    <row r="447" spans="1:30" x14ac:dyDescent="0.2">
      <c r="A447" s="231" t="s">
        <v>138</v>
      </c>
      <c r="B447" s="232"/>
      <c r="C447" s="232"/>
      <c r="D447" s="232"/>
      <c r="E447" s="232"/>
      <c r="F447" s="233"/>
      <c r="G447" s="138"/>
      <c r="H447" s="155"/>
      <c r="I447" s="155"/>
      <c r="J447" s="155"/>
      <c r="K447" s="155"/>
      <c r="L447" s="155"/>
      <c r="M447" s="160"/>
      <c r="N447" s="160"/>
      <c r="O447" s="160"/>
      <c r="P447" s="160"/>
      <c r="Q447" s="160"/>
      <c r="R447" s="134"/>
      <c r="S447" s="134"/>
      <c r="T447" s="134"/>
      <c r="U447" s="134"/>
      <c r="V447" s="134"/>
      <c r="W447" s="134"/>
      <c r="X447" s="134"/>
      <c r="Y447" s="134"/>
      <c r="Z447" s="134"/>
      <c r="AA447" s="134"/>
      <c r="AB447" s="134"/>
      <c r="AC447" s="134"/>
      <c r="AD447" s="134"/>
    </row>
    <row r="448" spans="1:30" x14ac:dyDescent="0.2">
      <c r="A448" s="231" t="s">
        <v>139</v>
      </c>
      <c r="B448" s="232"/>
      <c r="C448" s="232"/>
      <c r="D448" s="232"/>
      <c r="E448" s="232"/>
      <c r="F448" s="233"/>
      <c r="G448" s="138"/>
      <c r="H448" s="155"/>
      <c r="I448" s="155"/>
      <c r="J448" s="155"/>
      <c r="K448" s="155"/>
      <c r="L448" s="155"/>
      <c r="M448" s="160"/>
      <c r="N448" s="160"/>
      <c r="O448" s="160"/>
      <c r="P448" s="160"/>
      <c r="Q448" s="160"/>
      <c r="R448" s="134"/>
      <c r="S448" s="134"/>
      <c r="T448" s="134"/>
      <c r="U448" s="134"/>
      <c r="V448" s="134"/>
      <c r="W448" s="134"/>
      <c r="X448" s="134"/>
      <c r="Y448" s="134"/>
      <c r="Z448" s="134"/>
      <c r="AA448" s="134"/>
      <c r="AB448" s="134"/>
      <c r="AC448" s="134"/>
      <c r="AD448" s="134"/>
    </row>
    <row r="449" spans="1:30" x14ac:dyDescent="0.2">
      <c r="A449" s="231" t="s">
        <v>140</v>
      </c>
      <c r="B449" s="232"/>
      <c r="C449" s="232"/>
      <c r="D449" s="232"/>
      <c r="E449" s="232"/>
      <c r="F449" s="233"/>
      <c r="G449" s="138"/>
      <c r="H449" s="155"/>
      <c r="I449" s="155"/>
      <c r="J449" s="155"/>
      <c r="K449" s="155"/>
      <c r="L449" s="155"/>
      <c r="M449" s="160"/>
      <c r="N449" s="160"/>
      <c r="O449" s="160"/>
      <c r="P449" s="160"/>
      <c r="Q449" s="160"/>
      <c r="R449" s="134"/>
      <c r="S449" s="134"/>
      <c r="T449" s="134"/>
      <c r="U449" s="134"/>
      <c r="V449" s="134"/>
      <c r="W449" s="134"/>
      <c r="X449" s="134"/>
      <c r="Y449" s="134"/>
      <c r="Z449" s="134"/>
      <c r="AA449" s="134"/>
      <c r="AB449" s="134"/>
      <c r="AC449" s="134"/>
      <c r="AD449" s="134"/>
    </row>
    <row r="450" spans="1:30" x14ac:dyDescent="0.2">
      <c r="A450" s="231" t="s">
        <v>141</v>
      </c>
      <c r="B450" s="232"/>
      <c r="C450" s="232"/>
      <c r="D450" s="232"/>
      <c r="E450" s="232"/>
      <c r="F450" s="233"/>
      <c r="G450" s="138"/>
      <c r="H450" s="155"/>
      <c r="I450" s="155"/>
      <c r="J450" s="155"/>
      <c r="K450" s="155"/>
      <c r="L450" s="155"/>
      <c r="M450" s="160"/>
      <c r="N450" s="160"/>
      <c r="O450" s="160"/>
      <c r="P450" s="160"/>
      <c r="Q450" s="160"/>
      <c r="R450" s="134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4"/>
      <c r="AC450" s="134"/>
      <c r="AD450" s="134"/>
    </row>
    <row r="451" spans="1:30" x14ac:dyDescent="0.2">
      <c r="A451" s="231" t="s">
        <v>142</v>
      </c>
      <c r="B451" s="232"/>
      <c r="C451" s="232"/>
      <c r="D451" s="232"/>
      <c r="E451" s="232"/>
      <c r="F451" s="233"/>
      <c r="G451" s="138"/>
      <c r="H451" s="155"/>
      <c r="I451" s="155"/>
      <c r="J451" s="155"/>
      <c r="K451" s="155"/>
      <c r="L451" s="155"/>
      <c r="M451" s="160"/>
      <c r="N451" s="160"/>
      <c r="O451" s="160"/>
      <c r="P451" s="160"/>
      <c r="Q451" s="160"/>
      <c r="R451" s="167"/>
      <c r="S451" s="167"/>
      <c r="T451" s="167"/>
      <c r="U451" s="167"/>
      <c r="V451" s="167"/>
      <c r="W451" s="167"/>
      <c r="X451" s="167"/>
      <c r="Y451" s="167"/>
      <c r="Z451" s="167"/>
      <c r="AA451" s="167"/>
      <c r="AB451" s="167"/>
      <c r="AC451" s="167"/>
      <c r="AD451" s="167"/>
    </row>
    <row r="452" spans="1:30" x14ac:dyDescent="0.2">
      <c r="A452" s="231" t="s">
        <v>143</v>
      </c>
      <c r="B452" s="232"/>
      <c r="C452" s="232"/>
      <c r="D452" s="232"/>
      <c r="E452" s="232"/>
      <c r="F452" s="233"/>
      <c r="G452" s="138"/>
      <c r="H452" s="155"/>
      <c r="I452" s="155"/>
      <c r="J452" s="155"/>
      <c r="K452" s="155"/>
      <c r="L452" s="155"/>
      <c r="M452" s="160"/>
      <c r="N452" s="160"/>
      <c r="O452" s="160"/>
      <c r="P452" s="160"/>
      <c r="Q452" s="160"/>
      <c r="R452" s="167"/>
      <c r="S452" s="167"/>
      <c r="T452" s="167"/>
      <c r="U452" s="167"/>
      <c r="V452" s="167"/>
      <c r="W452" s="167"/>
      <c r="X452" s="167"/>
      <c r="Y452" s="167"/>
      <c r="Z452" s="167"/>
      <c r="AA452" s="167"/>
      <c r="AB452" s="167"/>
      <c r="AC452" s="167"/>
      <c r="AD452" s="167"/>
    </row>
    <row r="453" spans="1:30" x14ac:dyDescent="0.2">
      <c r="A453" s="231" t="s">
        <v>144</v>
      </c>
      <c r="B453" s="232"/>
      <c r="C453" s="232"/>
      <c r="D453" s="232"/>
      <c r="E453" s="232"/>
      <c r="F453" s="233"/>
      <c r="G453" s="138"/>
      <c r="H453" s="155"/>
      <c r="I453" s="155"/>
      <c r="J453" s="155"/>
      <c r="K453" s="155"/>
      <c r="L453" s="155"/>
      <c r="M453" s="160"/>
      <c r="N453" s="160"/>
      <c r="O453" s="160"/>
      <c r="P453" s="160"/>
      <c r="Q453" s="160"/>
      <c r="R453" s="167"/>
      <c r="S453" s="167"/>
      <c r="T453" s="167"/>
      <c r="U453" s="167"/>
      <c r="V453" s="167"/>
      <c r="W453" s="167"/>
      <c r="X453" s="167"/>
      <c r="Y453" s="167"/>
      <c r="Z453" s="167"/>
      <c r="AA453" s="167"/>
      <c r="AB453" s="167"/>
      <c r="AC453" s="167"/>
      <c r="AD453" s="167"/>
    </row>
    <row r="454" spans="1:30" x14ac:dyDescent="0.2">
      <c r="A454" s="231" t="s">
        <v>145</v>
      </c>
      <c r="B454" s="232"/>
      <c r="C454" s="232"/>
      <c r="D454" s="232"/>
      <c r="E454" s="232"/>
      <c r="F454" s="233"/>
      <c r="G454" s="138"/>
      <c r="H454" s="155"/>
      <c r="I454" s="155"/>
      <c r="J454" s="155"/>
      <c r="K454" s="155"/>
      <c r="L454" s="155"/>
      <c r="M454" s="160"/>
      <c r="N454" s="160"/>
      <c r="O454" s="160"/>
      <c r="P454" s="160"/>
      <c r="Q454" s="160"/>
      <c r="R454" s="167"/>
      <c r="S454" s="167"/>
      <c r="T454" s="167"/>
      <c r="U454" s="167"/>
      <c r="V454" s="167"/>
      <c r="W454" s="167"/>
      <c r="X454" s="167"/>
      <c r="Y454" s="167"/>
      <c r="Z454" s="167"/>
      <c r="AA454" s="167"/>
      <c r="AB454" s="167"/>
      <c r="AC454" s="167"/>
      <c r="AD454" s="167"/>
    </row>
    <row r="455" spans="1:30" x14ac:dyDescent="0.2">
      <c r="A455" s="231" t="s">
        <v>146</v>
      </c>
      <c r="B455" s="232"/>
      <c r="C455" s="232"/>
      <c r="D455" s="232"/>
      <c r="E455" s="232"/>
      <c r="F455" s="233"/>
      <c r="G455" s="138"/>
      <c r="H455" s="155"/>
      <c r="I455" s="155"/>
      <c r="J455" s="155"/>
      <c r="K455" s="155"/>
      <c r="L455" s="155"/>
      <c r="M455" s="160"/>
      <c r="N455" s="160"/>
      <c r="O455" s="160"/>
      <c r="P455" s="160"/>
      <c r="Q455" s="160"/>
      <c r="R455" s="167"/>
      <c r="S455" s="167"/>
      <c r="T455" s="167"/>
      <c r="U455" s="167"/>
      <c r="V455" s="167"/>
      <c r="W455" s="167"/>
      <c r="X455" s="167"/>
      <c r="Y455" s="167"/>
      <c r="Z455" s="167"/>
      <c r="AA455" s="167"/>
      <c r="AB455" s="167"/>
      <c r="AC455" s="167"/>
      <c r="AD455" s="167"/>
    </row>
    <row r="456" spans="1:30" x14ac:dyDescent="0.2">
      <c r="A456" s="231" t="s">
        <v>147</v>
      </c>
      <c r="B456" s="232"/>
      <c r="C456" s="232"/>
      <c r="D456" s="232"/>
      <c r="E456" s="232"/>
      <c r="F456" s="233"/>
      <c r="G456" s="138"/>
      <c r="H456" s="155"/>
      <c r="I456" s="155"/>
      <c r="J456" s="155"/>
      <c r="K456" s="155"/>
      <c r="L456" s="155"/>
      <c r="M456" s="160"/>
      <c r="N456" s="160"/>
      <c r="O456" s="160"/>
      <c r="P456" s="160"/>
      <c r="Q456" s="160"/>
      <c r="R456" s="167"/>
      <c r="S456" s="167"/>
      <c r="T456" s="167"/>
      <c r="U456" s="167"/>
      <c r="V456" s="167"/>
      <c r="W456" s="167"/>
      <c r="X456" s="167"/>
      <c r="Y456" s="167"/>
      <c r="Z456" s="167"/>
      <c r="AA456" s="167"/>
      <c r="AB456" s="167"/>
      <c r="AC456" s="167"/>
      <c r="AD456" s="167"/>
    </row>
    <row r="457" spans="1:30" x14ac:dyDescent="0.2">
      <c r="A457" s="231" t="s">
        <v>148</v>
      </c>
      <c r="B457" s="232"/>
      <c r="C457" s="232"/>
      <c r="D457" s="232"/>
      <c r="E457" s="232"/>
      <c r="F457" s="233"/>
      <c r="G457" s="138"/>
      <c r="H457" s="155"/>
      <c r="I457" s="155"/>
      <c r="J457" s="155"/>
      <c r="K457" s="155"/>
      <c r="L457" s="155"/>
      <c r="M457" s="160"/>
      <c r="N457" s="160"/>
      <c r="O457" s="160"/>
      <c r="P457" s="160"/>
      <c r="Q457" s="160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</row>
    <row r="458" spans="1:30" x14ac:dyDescent="0.2">
      <c r="A458" s="231" t="s">
        <v>149</v>
      </c>
      <c r="B458" s="232"/>
      <c r="C458" s="232"/>
      <c r="D458" s="232"/>
      <c r="E458" s="232"/>
      <c r="F458" s="233"/>
      <c r="G458" s="138"/>
      <c r="H458" s="155"/>
      <c r="I458" s="155"/>
      <c r="J458" s="155"/>
      <c r="K458" s="155"/>
      <c r="L458" s="155"/>
      <c r="M458" s="160"/>
      <c r="N458" s="160"/>
      <c r="O458" s="160"/>
      <c r="P458" s="160"/>
      <c r="Q458" s="160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</row>
    <row r="459" spans="1:30" x14ac:dyDescent="0.2">
      <c r="A459" s="231" t="s">
        <v>150</v>
      </c>
      <c r="B459" s="232"/>
      <c r="C459" s="232"/>
      <c r="D459" s="232"/>
      <c r="E459" s="232"/>
      <c r="F459" s="233"/>
      <c r="G459" s="138"/>
      <c r="H459" s="155"/>
      <c r="I459" s="155"/>
      <c r="J459" s="155"/>
      <c r="K459" s="155"/>
      <c r="L459" s="155"/>
      <c r="M459" s="160"/>
      <c r="N459" s="160"/>
      <c r="O459" s="160"/>
      <c r="P459" s="160"/>
      <c r="Q459" s="160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</row>
    <row r="460" spans="1:30" x14ac:dyDescent="0.2">
      <c r="A460" s="231" t="s">
        <v>151</v>
      </c>
      <c r="B460" s="232"/>
      <c r="C460" s="232"/>
      <c r="D460" s="232"/>
      <c r="E460" s="232"/>
      <c r="F460" s="233"/>
      <c r="G460" s="138"/>
      <c r="H460" s="155"/>
      <c r="I460" s="155"/>
      <c r="J460" s="155"/>
      <c r="K460" s="155"/>
      <c r="L460" s="155"/>
      <c r="M460" s="160"/>
      <c r="N460" s="160"/>
      <c r="O460" s="160"/>
      <c r="P460" s="160"/>
      <c r="Q460" s="160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</row>
    <row r="461" spans="1:30" x14ac:dyDescent="0.2">
      <c r="A461" s="231" t="s">
        <v>152</v>
      </c>
      <c r="B461" s="232"/>
      <c r="C461" s="232"/>
      <c r="D461" s="232"/>
      <c r="E461" s="232"/>
      <c r="F461" s="233"/>
      <c r="G461" s="138"/>
      <c r="H461" s="155"/>
      <c r="I461" s="155"/>
      <c r="J461" s="155"/>
      <c r="K461" s="155"/>
      <c r="L461" s="155"/>
      <c r="M461" s="160"/>
      <c r="N461" s="160"/>
      <c r="O461" s="160"/>
      <c r="P461" s="160"/>
      <c r="Q461" s="160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</row>
    <row r="462" spans="1:30" x14ac:dyDescent="0.2">
      <c r="A462" s="231" t="s">
        <v>153</v>
      </c>
      <c r="B462" s="232"/>
      <c r="C462" s="232"/>
      <c r="D462" s="232"/>
      <c r="E462" s="232"/>
      <c r="F462" s="233"/>
      <c r="G462" s="138"/>
      <c r="H462" s="155"/>
      <c r="I462" s="155"/>
      <c r="J462" s="155"/>
      <c r="K462" s="155"/>
      <c r="L462" s="155"/>
      <c r="M462" s="160"/>
      <c r="N462" s="160"/>
      <c r="O462" s="160"/>
      <c r="P462" s="160"/>
      <c r="Q462" s="160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</row>
    <row r="463" spans="1:30" x14ac:dyDescent="0.2">
      <c r="A463" s="231" t="s">
        <v>154</v>
      </c>
      <c r="B463" s="232"/>
      <c r="C463" s="232"/>
      <c r="D463" s="232"/>
      <c r="E463" s="232"/>
      <c r="F463" s="233"/>
      <c r="G463" s="138"/>
      <c r="H463" s="155"/>
      <c r="I463" s="155"/>
      <c r="J463" s="155"/>
      <c r="K463" s="155"/>
      <c r="L463" s="155"/>
      <c r="M463" s="160"/>
      <c r="N463" s="160"/>
      <c r="O463" s="160"/>
      <c r="P463" s="160"/>
      <c r="Q463" s="160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</row>
    <row r="464" spans="1:30" x14ac:dyDescent="0.2">
      <c r="A464" s="231" t="s">
        <v>155</v>
      </c>
      <c r="B464" s="232"/>
      <c r="C464" s="232"/>
      <c r="D464" s="232"/>
      <c r="E464" s="232"/>
      <c r="F464" s="233"/>
      <c r="G464" s="138"/>
      <c r="H464" s="155"/>
      <c r="I464" s="155"/>
      <c r="J464" s="155"/>
      <c r="K464" s="155"/>
      <c r="L464" s="155"/>
      <c r="M464" s="160"/>
      <c r="N464" s="160"/>
      <c r="O464" s="160"/>
      <c r="P464" s="160"/>
      <c r="Q464" s="160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</row>
    <row r="465" spans="1:30" x14ac:dyDescent="0.2">
      <c r="A465" s="231" t="s">
        <v>156</v>
      </c>
      <c r="B465" s="232"/>
      <c r="C465" s="232"/>
      <c r="D465" s="232"/>
      <c r="E465" s="232"/>
      <c r="F465" s="233"/>
      <c r="G465" s="138"/>
      <c r="H465" s="155"/>
      <c r="I465" s="155"/>
      <c r="J465" s="155"/>
      <c r="K465" s="155"/>
      <c r="L465" s="155"/>
      <c r="M465" s="160"/>
      <c r="N465" s="160"/>
      <c r="O465" s="160"/>
      <c r="P465" s="160"/>
      <c r="Q465" s="160"/>
      <c r="R465" s="167"/>
      <c r="S465" s="167"/>
      <c r="T465" s="167"/>
      <c r="U465" s="167"/>
      <c r="V465" s="167"/>
      <c r="W465" s="167"/>
      <c r="X465" s="167"/>
      <c r="Y465" s="167"/>
      <c r="Z465" s="167"/>
      <c r="AA465" s="167"/>
      <c r="AB465" s="167"/>
      <c r="AC465" s="167"/>
      <c r="AD465" s="167"/>
    </row>
    <row r="466" spans="1:30" x14ac:dyDescent="0.2">
      <c r="A466" s="231" t="s">
        <v>157</v>
      </c>
      <c r="B466" s="232"/>
      <c r="C466" s="232"/>
      <c r="D466" s="232"/>
      <c r="E466" s="232"/>
      <c r="F466" s="233"/>
      <c r="G466" s="138"/>
      <c r="H466" s="155"/>
      <c r="I466" s="155"/>
      <c r="J466" s="155"/>
      <c r="K466" s="155"/>
      <c r="L466" s="155"/>
      <c r="M466" s="160"/>
      <c r="N466" s="160"/>
      <c r="O466" s="160"/>
      <c r="P466" s="160"/>
      <c r="Q466" s="160"/>
      <c r="R466" s="167"/>
      <c r="S466" s="167"/>
      <c r="T466" s="167"/>
      <c r="U466" s="167"/>
      <c r="V466" s="167"/>
      <c r="W466" s="167"/>
      <c r="X466" s="167"/>
      <c r="Y466" s="167"/>
      <c r="Z466" s="167"/>
      <c r="AA466" s="167"/>
      <c r="AB466" s="167"/>
      <c r="AC466" s="167"/>
      <c r="AD466" s="167"/>
    </row>
    <row r="467" spans="1:30" x14ac:dyDescent="0.2">
      <c r="A467" s="231" t="s">
        <v>158</v>
      </c>
      <c r="B467" s="232"/>
      <c r="C467" s="232"/>
      <c r="D467" s="232"/>
      <c r="E467" s="232"/>
      <c r="F467" s="233"/>
      <c r="G467" s="138"/>
      <c r="H467" s="155"/>
      <c r="I467" s="155"/>
      <c r="J467" s="155"/>
      <c r="K467" s="155"/>
      <c r="L467" s="155"/>
      <c r="M467" s="160"/>
      <c r="N467" s="160"/>
      <c r="O467" s="160"/>
      <c r="P467" s="160"/>
      <c r="Q467" s="160"/>
      <c r="R467" s="167"/>
      <c r="S467" s="167"/>
      <c r="T467" s="167"/>
      <c r="U467" s="167"/>
      <c r="V467" s="167"/>
      <c r="W467" s="167"/>
      <c r="X467" s="167"/>
      <c r="Y467" s="167"/>
      <c r="Z467" s="167"/>
      <c r="AA467" s="167"/>
      <c r="AB467" s="167"/>
      <c r="AC467" s="167"/>
      <c r="AD467" s="167"/>
    </row>
    <row r="468" spans="1:30" x14ac:dyDescent="0.2">
      <c r="A468" s="231" t="s">
        <v>159</v>
      </c>
      <c r="B468" s="232"/>
      <c r="C468" s="232"/>
      <c r="D468" s="232"/>
      <c r="E468" s="232"/>
      <c r="F468" s="233"/>
      <c r="G468" s="138"/>
      <c r="H468" s="155"/>
      <c r="I468" s="155"/>
      <c r="J468" s="155"/>
      <c r="K468" s="155"/>
      <c r="L468" s="155"/>
      <c r="M468" s="160"/>
      <c r="N468" s="160"/>
      <c r="O468" s="160"/>
      <c r="P468" s="160"/>
      <c r="Q468" s="160"/>
      <c r="R468" s="167"/>
      <c r="S468" s="167"/>
      <c r="T468" s="167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</row>
    <row r="469" spans="1:30" ht="14.25" x14ac:dyDescent="0.2">
      <c r="A469" s="231" t="s">
        <v>160</v>
      </c>
      <c r="B469" s="232"/>
      <c r="C469" s="232"/>
      <c r="D469" s="232"/>
      <c r="E469" s="232"/>
      <c r="F469" s="233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167"/>
      <c r="S469" s="167"/>
      <c r="T469" s="167"/>
      <c r="U469" s="167"/>
      <c r="V469" s="167"/>
      <c r="W469" s="167"/>
      <c r="X469" s="167"/>
      <c r="Y469" s="167"/>
      <c r="Z469" s="167"/>
      <c r="AA469" s="167"/>
      <c r="AB469" s="167"/>
      <c r="AC469" s="167"/>
      <c r="AD469" s="167"/>
    </row>
    <row r="470" spans="1:30" ht="14.25" x14ac:dyDescent="0.2">
      <c r="A470" s="231" t="s">
        <v>161</v>
      </c>
      <c r="B470" s="232"/>
      <c r="C470" s="232"/>
      <c r="D470" s="232"/>
      <c r="E470" s="232"/>
      <c r="F470" s="233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167"/>
      <c r="S470" s="167"/>
      <c r="T470" s="167"/>
      <c r="U470" s="167"/>
      <c r="V470" s="167"/>
      <c r="W470" s="167"/>
      <c r="X470" s="167"/>
      <c r="Y470" s="167"/>
      <c r="Z470" s="167"/>
      <c r="AA470" s="167"/>
      <c r="AB470" s="167"/>
      <c r="AC470" s="167"/>
      <c r="AD470" s="167"/>
    </row>
    <row r="471" spans="1:30" ht="14.25" x14ac:dyDescent="0.2">
      <c r="A471" s="231" t="s">
        <v>162</v>
      </c>
      <c r="B471" s="232"/>
      <c r="C471" s="232"/>
      <c r="D471" s="232"/>
      <c r="E471" s="232"/>
      <c r="F471" s="233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167"/>
      <c r="S471" s="167"/>
      <c r="T471" s="167"/>
      <c r="U471" s="167"/>
      <c r="V471" s="167"/>
      <c r="W471" s="167"/>
      <c r="X471" s="167"/>
      <c r="Y471" s="167"/>
      <c r="Z471" s="167"/>
      <c r="AA471" s="167"/>
      <c r="AB471" s="167"/>
      <c r="AC471" s="167"/>
      <c r="AD471" s="167"/>
    </row>
    <row r="472" spans="1:30" ht="14.25" x14ac:dyDescent="0.2">
      <c r="A472" s="231" t="s">
        <v>163</v>
      </c>
      <c r="B472" s="232"/>
      <c r="C472" s="232"/>
      <c r="D472" s="232"/>
      <c r="E472" s="232"/>
      <c r="F472" s="233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167"/>
      <c r="S472" s="167"/>
      <c r="T472" s="167"/>
      <c r="U472" s="167"/>
      <c r="V472" s="167"/>
      <c r="W472" s="167"/>
      <c r="X472" s="167"/>
      <c r="Y472" s="167"/>
      <c r="Z472" s="167"/>
      <c r="AA472" s="167"/>
      <c r="AB472" s="167"/>
      <c r="AC472" s="167"/>
      <c r="AD472" s="167"/>
    </row>
    <row r="473" spans="1:30" ht="14.25" x14ac:dyDescent="0.2">
      <c r="A473" s="231" t="s">
        <v>164</v>
      </c>
      <c r="B473" s="232"/>
      <c r="C473" s="232"/>
      <c r="D473" s="232"/>
      <c r="E473" s="232"/>
      <c r="F473" s="233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167"/>
      <c r="S473" s="167"/>
      <c r="T473" s="167"/>
      <c r="U473" s="167"/>
      <c r="V473" s="167"/>
      <c r="W473" s="167"/>
      <c r="X473" s="167"/>
      <c r="Y473" s="167"/>
      <c r="Z473" s="167"/>
      <c r="AA473" s="167"/>
      <c r="AB473" s="167"/>
      <c r="AC473" s="167"/>
      <c r="AD473" s="167"/>
    </row>
    <row r="474" spans="1:30" ht="14.25" x14ac:dyDescent="0.2">
      <c r="A474" s="231" t="s">
        <v>165</v>
      </c>
      <c r="B474" s="232"/>
      <c r="C474" s="232"/>
      <c r="D474" s="232"/>
      <c r="E474" s="232"/>
      <c r="F474" s="233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167"/>
      <c r="S474" s="167"/>
      <c r="T474" s="167"/>
      <c r="U474" s="167"/>
      <c r="V474" s="167"/>
      <c r="W474" s="167"/>
      <c r="X474" s="167"/>
      <c r="Y474" s="167"/>
      <c r="Z474" s="167"/>
      <c r="AA474" s="167"/>
      <c r="AB474" s="167"/>
      <c r="AC474" s="167"/>
      <c r="AD474" s="167"/>
    </row>
    <row r="475" spans="1:30" ht="14.25" x14ac:dyDescent="0.2">
      <c r="A475" s="231" t="s">
        <v>166</v>
      </c>
      <c r="B475" s="232"/>
      <c r="C475" s="232"/>
      <c r="D475" s="232"/>
      <c r="E475" s="232"/>
      <c r="F475" s="233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167"/>
      <c r="S475" s="167"/>
      <c r="T475" s="167"/>
      <c r="U475" s="167"/>
      <c r="V475" s="167"/>
      <c r="W475" s="167"/>
      <c r="X475" s="167"/>
      <c r="Y475" s="167"/>
      <c r="Z475" s="167"/>
      <c r="AA475" s="167"/>
      <c r="AB475" s="167"/>
      <c r="AC475" s="167"/>
      <c r="AD475" s="167"/>
    </row>
    <row r="476" spans="1:30" ht="14.25" x14ac:dyDescent="0.2">
      <c r="A476" s="231" t="s">
        <v>167</v>
      </c>
      <c r="B476" s="232"/>
      <c r="C476" s="232"/>
      <c r="D476" s="232"/>
      <c r="E476" s="232"/>
      <c r="F476" s="233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167"/>
      <c r="S476" s="167"/>
      <c r="T476" s="167"/>
      <c r="U476" s="167"/>
      <c r="V476" s="167"/>
      <c r="W476" s="167"/>
      <c r="X476" s="167"/>
      <c r="Y476" s="167"/>
      <c r="Z476" s="167"/>
      <c r="AA476" s="167"/>
      <c r="AB476" s="167"/>
      <c r="AC476" s="167"/>
      <c r="AD476" s="167"/>
    </row>
    <row r="477" spans="1:30" ht="14.25" x14ac:dyDescent="0.2">
      <c r="A477" s="231" t="s">
        <v>168</v>
      </c>
      <c r="B477" s="232"/>
      <c r="C477" s="232"/>
      <c r="D477" s="232"/>
      <c r="E477" s="232"/>
      <c r="F477" s="233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167"/>
      <c r="S477" s="167"/>
      <c r="T477" s="167"/>
      <c r="U477" s="167"/>
      <c r="V477" s="167"/>
      <c r="W477" s="167"/>
      <c r="X477" s="167"/>
      <c r="Y477" s="167"/>
      <c r="Z477" s="167"/>
      <c r="AA477" s="167"/>
      <c r="AB477" s="167"/>
      <c r="AC477" s="167"/>
      <c r="AD477" s="167"/>
    </row>
    <row r="478" spans="1:30" ht="14.25" x14ac:dyDescent="0.2">
      <c r="A478" s="231" t="s">
        <v>169</v>
      </c>
      <c r="B478" s="232"/>
      <c r="C478" s="232"/>
      <c r="D478" s="232"/>
      <c r="E478" s="232"/>
      <c r="F478" s="233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167"/>
      <c r="S478" s="167"/>
      <c r="T478" s="167"/>
      <c r="U478" s="167"/>
      <c r="V478" s="167"/>
      <c r="W478" s="167"/>
      <c r="X478" s="167"/>
      <c r="Y478" s="167"/>
      <c r="Z478" s="167"/>
      <c r="AA478" s="167"/>
      <c r="AB478" s="167"/>
      <c r="AC478" s="167"/>
      <c r="AD478" s="167"/>
    </row>
    <row r="479" spans="1:30" ht="14.25" x14ac:dyDescent="0.2">
      <c r="A479" s="231" t="s">
        <v>170</v>
      </c>
      <c r="B479" s="232"/>
      <c r="C479" s="232"/>
      <c r="D479" s="232"/>
      <c r="E479" s="232"/>
      <c r="F479" s="233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167"/>
      <c r="S479" s="167"/>
      <c r="T479" s="167"/>
      <c r="U479" s="167"/>
      <c r="V479" s="167"/>
      <c r="W479" s="167"/>
      <c r="X479" s="167"/>
      <c r="Y479" s="167"/>
      <c r="Z479" s="167"/>
      <c r="AA479" s="167"/>
      <c r="AB479" s="167"/>
      <c r="AC479" s="167"/>
      <c r="AD479" s="167"/>
    </row>
    <row r="480" spans="1:30" ht="14.25" x14ac:dyDescent="0.2">
      <c r="A480" s="231" t="s">
        <v>171</v>
      </c>
      <c r="B480" s="232"/>
      <c r="C480" s="232"/>
      <c r="D480" s="232"/>
      <c r="E480" s="232"/>
      <c r="F480" s="233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167"/>
      <c r="S480" s="167"/>
      <c r="T480" s="167"/>
      <c r="U480" s="167"/>
      <c r="V480" s="167"/>
      <c r="W480" s="167"/>
      <c r="X480" s="167"/>
      <c r="Y480" s="167"/>
      <c r="Z480" s="167"/>
      <c r="AA480" s="167"/>
      <c r="AB480" s="167"/>
      <c r="AC480" s="167"/>
      <c r="AD480" s="167"/>
    </row>
    <row r="481" spans="1:30" ht="14.25" x14ac:dyDescent="0.2">
      <c r="A481" s="231" t="s">
        <v>172</v>
      </c>
      <c r="B481" s="232"/>
      <c r="C481" s="232"/>
      <c r="D481" s="232"/>
      <c r="E481" s="232"/>
      <c r="F481" s="233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167"/>
      <c r="S481" s="167"/>
      <c r="T481" s="167"/>
      <c r="U481" s="167"/>
      <c r="V481" s="167"/>
      <c r="W481" s="167"/>
      <c r="X481" s="167"/>
      <c r="Y481" s="167"/>
      <c r="Z481" s="167"/>
      <c r="AA481" s="167"/>
      <c r="AB481" s="167"/>
      <c r="AC481" s="167"/>
      <c r="AD481" s="167"/>
    </row>
    <row r="482" spans="1:30" ht="14.25" x14ac:dyDescent="0.2">
      <c r="A482" s="231" t="s">
        <v>173</v>
      </c>
      <c r="B482" s="232"/>
      <c r="C482" s="232"/>
      <c r="D482" s="232"/>
      <c r="E482" s="232"/>
      <c r="F482" s="233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167"/>
      <c r="S482" s="167"/>
      <c r="T482" s="167"/>
      <c r="U482" s="167"/>
      <c r="V482" s="167"/>
      <c r="W482" s="167"/>
      <c r="X482" s="167"/>
      <c r="Y482" s="167"/>
      <c r="Z482" s="167"/>
      <c r="AA482" s="167"/>
      <c r="AB482" s="167"/>
      <c r="AC482" s="167"/>
      <c r="AD482" s="167"/>
    </row>
    <row r="483" spans="1:30" ht="14.25" x14ac:dyDescent="0.2">
      <c r="A483" s="231" t="s">
        <v>174</v>
      </c>
      <c r="B483" s="232"/>
      <c r="C483" s="232"/>
      <c r="D483" s="232"/>
      <c r="E483" s="232"/>
      <c r="F483" s="233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167"/>
      <c r="S483" s="167"/>
      <c r="T483" s="167"/>
      <c r="U483" s="167"/>
      <c r="V483" s="167"/>
      <c r="W483" s="167"/>
      <c r="X483" s="167"/>
      <c r="Y483" s="167"/>
      <c r="Z483" s="167"/>
      <c r="AA483" s="167"/>
      <c r="AB483" s="167"/>
      <c r="AC483" s="167"/>
      <c r="AD483" s="167"/>
    </row>
    <row r="484" spans="1:30" ht="14.25" x14ac:dyDescent="0.2">
      <c r="A484" s="231" t="s">
        <v>175</v>
      </c>
      <c r="B484" s="232"/>
      <c r="C484" s="232"/>
      <c r="D484" s="232"/>
      <c r="E484" s="232"/>
      <c r="F484" s="233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167"/>
      <c r="S484" s="167"/>
      <c r="T484" s="167"/>
      <c r="U484" s="167"/>
      <c r="V484" s="167"/>
      <c r="W484" s="167"/>
      <c r="X484" s="167"/>
      <c r="Y484" s="167"/>
      <c r="Z484" s="167"/>
      <c r="AA484" s="167"/>
      <c r="AB484" s="167"/>
      <c r="AC484" s="167"/>
      <c r="AD484" s="167"/>
    </row>
    <row r="485" spans="1:30" ht="14.25" x14ac:dyDescent="0.2">
      <c r="A485" s="231" t="s">
        <v>176</v>
      </c>
      <c r="B485" s="232"/>
      <c r="C485" s="232"/>
      <c r="D485" s="232"/>
      <c r="E485" s="232"/>
      <c r="F485" s="233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167"/>
      <c r="S485" s="167"/>
      <c r="T485" s="167"/>
      <c r="U485" s="167"/>
      <c r="V485" s="167"/>
      <c r="W485" s="167"/>
      <c r="X485" s="167"/>
      <c r="Y485" s="167"/>
      <c r="Z485" s="167"/>
      <c r="AA485" s="167"/>
      <c r="AB485" s="167"/>
      <c r="AC485" s="167"/>
      <c r="AD485" s="167"/>
    </row>
    <row r="486" spans="1:30" ht="14.25" x14ac:dyDescent="0.2">
      <c r="A486" s="231" t="s">
        <v>177</v>
      </c>
      <c r="B486" s="232"/>
      <c r="C486" s="232"/>
      <c r="D486" s="232"/>
      <c r="E486" s="232"/>
      <c r="F486" s="233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167"/>
      <c r="S486" s="167"/>
      <c r="T486" s="167"/>
      <c r="U486" s="167"/>
      <c r="V486" s="167"/>
      <c r="W486" s="167"/>
      <c r="X486" s="167"/>
      <c r="Y486" s="167"/>
      <c r="Z486" s="167"/>
      <c r="AA486" s="167"/>
      <c r="AB486" s="167"/>
      <c r="AC486" s="167"/>
      <c r="AD486" s="167"/>
    </row>
    <row r="487" spans="1:30" ht="14.25" x14ac:dyDescent="0.2">
      <c r="A487" s="231" t="s">
        <v>178</v>
      </c>
      <c r="B487" s="232"/>
      <c r="C487" s="232"/>
      <c r="D487" s="232"/>
      <c r="E487" s="232"/>
      <c r="F487" s="233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167"/>
      <c r="S487" s="167"/>
      <c r="T487" s="167"/>
      <c r="U487" s="167"/>
      <c r="V487" s="167"/>
      <c r="W487" s="167"/>
      <c r="X487" s="167"/>
      <c r="Y487" s="167"/>
      <c r="Z487" s="167"/>
      <c r="AA487" s="167"/>
      <c r="AB487" s="167"/>
      <c r="AC487" s="167"/>
      <c r="AD487" s="167"/>
    </row>
    <row r="488" spans="1:30" ht="14.25" x14ac:dyDescent="0.2">
      <c r="A488" s="231" t="s">
        <v>179</v>
      </c>
      <c r="B488" s="232"/>
      <c r="C488" s="232"/>
      <c r="D488" s="232"/>
      <c r="E488" s="232"/>
      <c r="F488" s="233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167"/>
      <c r="S488" s="167"/>
      <c r="T488" s="167"/>
      <c r="U488" s="167"/>
      <c r="V488" s="167"/>
      <c r="W488" s="167"/>
      <c r="X488" s="167"/>
      <c r="Y488" s="167"/>
      <c r="Z488" s="167"/>
      <c r="AA488" s="167"/>
      <c r="AB488" s="167"/>
      <c r="AC488" s="167"/>
      <c r="AD488" s="167"/>
    </row>
    <row r="489" spans="1:30" ht="14.25" x14ac:dyDescent="0.2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</row>
    <row r="490" spans="1:30" ht="14.25" x14ac:dyDescent="0.2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</row>
    <row r="491" spans="1:30" ht="14.25" x14ac:dyDescent="0.2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</row>
    <row r="492" spans="1:30" ht="14.25" x14ac:dyDescent="0.2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</row>
    <row r="493" spans="1:30" ht="14.25" x14ac:dyDescent="0.2"/>
    <row r="494" spans="1:30" ht="14.25" x14ac:dyDescent="0.2"/>
    <row r="495" spans="1:30" ht="14.25" x14ac:dyDescent="0.2"/>
    <row r="496" spans="1:30" ht="14.25" x14ac:dyDescent="0.2"/>
    <row r="497" ht="14.25" x14ac:dyDescent="0.2"/>
    <row r="498" ht="14.25" x14ac:dyDescent="0.2"/>
    <row r="499" ht="14.25" x14ac:dyDescent="0.2"/>
    <row r="500" ht="14.25" x14ac:dyDescent="0.2"/>
    <row r="501" ht="14.25" x14ac:dyDescent="0.2"/>
    <row r="502" ht="14.25" x14ac:dyDescent="0.2"/>
    <row r="503" ht="14.25" x14ac:dyDescent="0.2"/>
    <row r="504" ht="14.25" x14ac:dyDescent="0.2"/>
    <row r="505" ht="14.25" x14ac:dyDescent="0.2"/>
    <row r="506" ht="14.25" x14ac:dyDescent="0.2"/>
    <row r="507" ht="14.25" x14ac:dyDescent="0.2"/>
    <row r="508" ht="14.25" x14ac:dyDescent="0.2"/>
    <row r="509" ht="14.25" x14ac:dyDescent="0.2"/>
    <row r="510" ht="14.25" x14ac:dyDescent="0.2"/>
    <row r="511" ht="14.25" x14ac:dyDescent="0.2"/>
    <row r="512" ht="14.25" x14ac:dyDescent="0.2"/>
    <row r="513" ht="14.25" x14ac:dyDescent="0.2"/>
    <row r="514" ht="14.25" x14ac:dyDescent="0.2"/>
    <row r="515" ht="14.25" x14ac:dyDescent="0.2"/>
    <row r="516" ht="14.25" x14ac:dyDescent="0.2"/>
    <row r="517" ht="14.25" x14ac:dyDescent="0.2"/>
    <row r="518" ht="14.25" x14ac:dyDescent="0.2"/>
    <row r="519" ht="14.25" x14ac:dyDescent="0.2"/>
    <row r="520" ht="14.25" x14ac:dyDescent="0.2"/>
    <row r="521" ht="14.25" x14ac:dyDescent="0.2"/>
    <row r="522" ht="14.25" x14ac:dyDescent="0.2"/>
    <row r="523" ht="14.25" x14ac:dyDescent="0.2"/>
    <row r="524" ht="14.25" x14ac:dyDescent="0.2"/>
    <row r="525" ht="14.25" x14ac:dyDescent="0.2"/>
    <row r="526" ht="14.25" x14ac:dyDescent="0.2"/>
    <row r="527" ht="14.25" x14ac:dyDescent="0.2"/>
    <row r="528" ht="14.25" x14ac:dyDescent="0.2"/>
    <row r="529" ht="14.25" x14ac:dyDescent="0.2"/>
    <row r="530" ht="14.25" x14ac:dyDescent="0.2"/>
    <row r="531" ht="14.25" x14ac:dyDescent="0.2"/>
    <row r="532" ht="14.25" x14ac:dyDescent="0.2"/>
    <row r="533" ht="14.25" x14ac:dyDescent="0.2"/>
    <row r="534" ht="14.25" x14ac:dyDescent="0.2"/>
    <row r="535" ht="14.25" x14ac:dyDescent="0.2"/>
    <row r="536" ht="14.25" x14ac:dyDescent="0.2"/>
    <row r="537" ht="14.25" x14ac:dyDescent="0.2"/>
    <row r="538" ht="14.25" x14ac:dyDescent="0.2"/>
    <row r="539" ht="14.25" x14ac:dyDescent="0.2"/>
    <row r="540" ht="14.25" x14ac:dyDescent="0.2"/>
    <row r="541" ht="14.25" x14ac:dyDescent="0.2"/>
    <row r="542" ht="14.25" x14ac:dyDescent="0.2"/>
    <row r="543" ht="14.25" x14ac:dyDescent="0.2"/>
    <row r="544" ht="14.25" x14ac:dyDescent="0.2"/>
    <row r="545" ht="14.25" x14ac:dyDescent="0.2"/>
    <row r="546" ht="14.25" x14ac:dyDescent="0.2"/>
    <row r="547" ht="14.25" x14ac:dyDescent="0.2"/>
    <row r="548" ht="14.25" x14ac:dyDescent="0.2"/>
    <row r="549" ht="14.25" x14ac:dyDescent="0.2"/>
    <row r="550" ht="14.25" x14ac:dyDescent="0.2"/>
    <row r="551" ht="14.25" x14ac:dyDescent="0.2"/>
    <row r="552" ht="14.25" x14ac:dyDescent="0.2"/>
    <row r="553" ht="14.25" x14ac:dyDescent="0.2"/>
    <row r="554" ht="14.25" x14ac:dyDescent="0.2"/>
    <row r="555" ht="14.25" x14ac:dyDescent="0.2"/>
    <row r="556" ht="14.25" x14ac:dyDescent="0.2"/>
    <row r="557" ht="14.25" x14ac:dyDescent="0.2"/>
    <row r="558" ht="14.25" x14ac:dyDescent="0.2"/>
    <row r="559" ht="14.25" x14ac:dyDescent="0.2"/>
    <row r="560" ht="14.25" x14ac:dyDescent="0.2"/>
    <row r="561" ht="14.25" x14ac:dyDescent="0.2"/>
    <row r="562" ht="14.25" x14ac:dyDescent="0.2"/>
    <row r="563" ht="14.25" x14ac:dyDescent="0.2"/>
    <row r="564" ht="14.25" x14ac:dyDescent="0.2"/>
    <row r="565" ht="14.25" x14ac:dyDescent="0.2"/>
    <row r="566" ht="14.25" x14ac:dyDescent="0.2"/>
    <row r="567" ht="14.25" x14ac:dyDescent="0.2"/>
    <row r="568" ht="14.25" x14ac:dyDescent="0.2"/>
    <row r="569" ht="14.25" x14ac:dyDescent="0.2"/>
    <row r="570" ht="14.25" x14ac:dyDescent="0.2"/>
    <row r="571" ht="14.25" x14ac:dyDescent="0.2"/>
    <row r="572" ht="14.25" x14ac:dyDescent="0.2"/>
    <row r="573" ht="14.25" x14ac:dyDescent="0.2"/>
    <row r="574" ht="14.25" x14ac:dyDescent="0.2"/>
    <row r="575" ht="14.25" x14ac:dyDescent="0.2"/>
    <row r="576" ht="14.25" x14ac:dyDescent="0.2"/>
    <row r="577" ht="14.25" x14ac:dyDescent="0.2"/>
    <row r="578" ht="14.25" x14ac:dyDescent="0.2"/>
    <row r="579" ht="14.25" x14ac:dyDescent="0.2"/>
    <row r="580" ht="14.25" x14ac:dyDescent="0.2"/>
    <row r="581" ht="14.25" x14ac:dyDescent="0.2"/>
    <row r="582" ht="14.25" x14ac:dyDescent="0.2"/>
    <row r="583" ht="14.25" x14ac:dyDescent="0.2"/>
    <row r="584" ht="14.25" x14ac:dyDescent="0.2"/>
    <row r="585" ht="14.25" x14ac:dyDescent="0.2"/>
    <row r="586" ht="14.25" x14ac:dyDescent="0.2"/>
    <row r="587" ht="14.25" x14ac:dyDescent="0.2"/>
    <row r="588" ht="14.25" x14ac:dyDescent="0.2"/>
    <row r="589" ht="14.25" x14ac:dyDescent="0.2"/>
    <row r="590" ht="14.25" x14ac:dyDescent="0.2"/>
    <row r="591" ht="14.25" x14ac:dyDescent="0.2"/>
    <row r="592" ht="14.25" x14ac:dyDescent="0.2"/>
    <row r="593" ht="14.25" x14ac:dyDescent="0.2"/>
    <row r="594" ht="14.25" x14ac:dyDescent="0.2"/>
    <row r="595" ht="14.25" x14ac:dyDescent="0.2"/>
    <row r="596" ht="14.25" x14ac:dyDescent="0.2"/>
    <row r="597" ht="14.25" x14ac:dyDescent="0.2"/>
    <row r="598" ht="14.25" x14ac:dyDescent="0.2"/>
    <row r="599" ht="14.25" x14ac:dyDescent="0.2"/>
    <row r="600" ht="14.25" x14ac:dyDescent="0.2"/>
    <row r="601" ht="14.25" x14ac:dyDescent="0.2"/>
    <row r="602" ht="14.25" x14ac:dyDescent="0.2"/>
    <row r="603" ht="14.25" x14ac:dyDescent="0.2"/>
    <row r="604" ht="14.25" x14ac:dyDescent="0.2"/>
    <row r="605" ht="14.25" x14ac:dyDescent="0.2"/>
    <row r="606" ht="14.25" x14ac:dyDescent="0.2"/>
    <row r="607" ht="14.25" x14ac:dyDescent="0.2"/>
    <row r="608" ht="14.25" x14ac:dyDescent="0.2"/>
    <row r="609" ht="14.25" x14ac:dyDescent="0.2"/>
    <row r="610" ht="14.25" x14ac:dyDescent="0.2"/>
    <row r="611" ht="14.25" x14ac:dyDescent="0.2"/>
    <row r="612" ht="14.25" x14ac:dyDescent="0.2"/>
    <row r="613" ht="14.25" x14ac:dyDescent="0.2"/>
    <row r="614" ht="14.25" x14ac:dyDescent="0.2"/>
    <row r="615" ht="14.25" x14ac:dyDescent="0.2"/>
    <row r="616" ht="14.25" x14ac:dyDescent="0.2"/>
    <row r="617" ht="14.25" x14ac:dyDescent="0.2"/>
    <row r="618" ht="14.25" x14ac:dyDescent="0.2"/>
    <row r="619" ht="14.25" x14ac:dyDescent="0.2"/>
    <row r="620" ht="14.25" x14ac:dyDescent="0.2"/>
    <row r="621" ht="14.25" x14ac:dyDescent="0.2"/>
    <row r="622" ht="14.25" x14ac:dyDescent="0.2"/>
    <row r="623" ht="14.25" x14ac:dyDescent="0.2"/>
    <row r="624" ht="14.25" x14ac:dyDescent="0.2"/>
    <row r="625" ht="14.25" x14ac:dyDescent="0.2"/>
    <row r="626" ht="14.25" x14ac:dyDescent="0.2"/>
    <row r="627" ht="14.25" x14ac:dyDescent="0.2"/>
    <row r="628" ht="14.25" x14ac:dyDescent="0.2"/>
    <row r="629" ht="14.25" x14ac:dyDescent="0.2"/>
    <row r="630" ht="14.25" x14ac:dyDescent="0.2"/>
    <row r="631" ht="14.25" x14ac:dyDescent="0.2"/>
    <row r="632" ht="14.25" x14ac:dyDescent="0.2"/>
    <row r="633" ht="14.25" x14ac:dyDescent="0.2"/>
    <row r="634" ht="14.25" x14ac:dyDescent="0.2"/>
    <row r="635" ht="14.25" x14ac:dyDescent="0.2"/>
    <row r="636" ht="14.25" x14ac:dyDescent="0.2"/>
    <row r="637" ht="14.25" x14ac:dyDescent="0.2"/>
    <row r="638" ht="14.25" x14ac:dyDescent="0.2"/>
    <row r="639" ht="14.25" x14ac:dyDescent="0.2"/>
    <row r="640" ht="14.25" x14ac:dyDescent="0.2"/>
    <row r="641" ht="14.25" x14ac:dyDescent="0.2"/>
    <row r="642" ht="14.25" x14ac:dyDescent="0.2"/>
    <row r="643" ht="14.25" x14ac:dyDescent="0.2"/>
    <row r="644" ht="14.25" x14ac:dyDescent="0.2"/>
    <row r="645" ht="14.25" x14ac:dyDescent="0.2"/>
    <row r="646" ht="14.25" x14ac:dyDescent="0.2"/>
    <row r="647" ht="14.25" x14ac:dyDescent="0.2"/>
    <row r="648" ht="14.25" x14ac:dyDescent="0.2"/>
    <row r="649" ht="14.25" x14ac:dyDescent="0.2"/>
    <row r="650" ht="14.25" x14ac:dyDescent="0.2"/>
    <row r="651" ht="14.25" x14ac:dyDescent="0.2"/>
    <row r="652" ht="14.25" x14ac:dyDescent="0.2"/>
    <row r="653" ht="14.25" x14ac:dyDescent="0.2"/>
    <row r="654" ht="14.25" x14ac:dyDescent="0.2"/>
    <row r="655" ht="14.25" x14ac:dyDescent="0.2"/>
    <row r="656" ht="14.25" x14ac:dyDescent="0.2"/>
    <row r="657" ht="14.25" x14ac:dyDescent="0.2"/>
    <row r="658" ht="14.25" x14ac:dyDescent="0.2"/>
    <row r="659" ht="14.25" x14ac:dyDescent="0.2"/>
    <row r="660" ht="14.25" x14ac:dyDescent="0.2"/>
    <row r="661" ht="14.25" x14ac:dyDescent="0.2"/>
    <row r="662" ht="14.25" x14ac:dyDescent="0.2"/>
    <row r="663" ht="14.25" x14ac:dyDescent="0.2"/>
    <row r="664" ht="14.25" x14ac:dyDescent="0.2"/>
    <row r="665" ht="14.25" x14ac:dyDescent="0.2"/>
    <row r="666" ht="14.25" x14ac:dyDescent="0.2"/>
    <row r="667" ht="14.25" x14ac:dyDescent="0.2"/>
    <row r="668" ht="14.25" x14ac:dyDescent="0.2"/>
    <row r="669" ht="14.25" x14ac:dyDescent="0.2"/>
    <row r="670" ht="14.25" x14ac:dyDescent="0.2"/>
    <row r="671" ht="14.25" x14ac:dyDescent="0.2"/>
    <row r="672" ht="14.25" x14ac:dyDescent="0.2"/>
    <row r="673" ht="14.25" x14ac:dyDescent="0.2"/>
    <row r="674" ht="14.25" x14ac:dyDescent="0.2"/>
    <row r="675" ht="14.25" x14ac:dyDescent="0.2"/>
    <row r="676" ht="14.25" x14ac:dyDescent="0.2"/>
    <row r="677" ht="14.25" x14ac:dyDescent="0.2"/>
    <row r="678" ht="14.25" x14ac:dyDescent="0.2"/>
    <row r="679" ht="14.25" x14ac:dyDescent="0.2"/>
    <row r="680" ht="14.25" x14ac:dyDescent="0.2"/>
    <row r="681" ht="14.25" x14ac:dyDescent="0.2"/>
    <row r="682" ht="14.25" x14ac:dyDescent="0.2"/>
    <row r="683" ht="14.25" x14ac:dyDescent="0.2"/>
    <row r="684" ht="14.25" x14ac:dyDescent="0.2"/>
    <row r="685" ht="14.25" x14ac:dyDescent="0.2"/>
    <row r="686" ht="14.25" x14ac:dyDescent="0.2"/>
    <row r="687" ht="14.25" x14ac:dyDescent="0.2"/>
    <row r="688" ht="14.25" x14ac:dyDescent="0.2"/>
    <row r="689" ht="14.25" x14ac:dyDescent="0.2"/>
    <row r="690" ht="14.25" x14ac:dyDescent="0.2"/>
    <row r="691" ht="14.25" x14ac:dyDescent="0.2"/>
    <row r="692" ht="14.25" x14ac:dyDescent="0.2"/>
    <row r="693" ht="14.25" x14ac:dyDescent="0.2"/>
    <row r="694" ht="14.25" x14ac:dyDescent="0.2"/>
    <row r="695" ht="14.25" x14ac:dyDescent="0.2"/>
    <row r="696" ht="14.25" x14ac:dyDescent="0.2"/>
    <row r="697" ht="14.25" x14ac:dyDescent="0.2"/>
    <row r="698" ht="14.25" x14ac:dyDescent="0.2"/>
    <row r="699" ht="14.25" x14ac:dyDescent="0.2"/>
    <row r="700" ht="14.25" x14ac:dyDescent="0.2"/>
    <row r="701" ht="14.25" x14ac:dyDescent="0.2"/>
    <row r="702" ht="14.25" x14ac:dyDescent="0.2"/>
    <row r="703" ht="14.25" x14ac:dyDescent="0.2"/>
    <row r="704" ht="14.25" x14ac:dyDescent="0.2"/>
    <row r="705" ht="14.25" x14ac:dyDescent="0.2"/>
    <row r="706" ht="14.25" x14ac:dyDescent="0.2"/>
    <row r="707" ht="14.25" x14ac:dyDescent="0.2"/>
    <row r="708" ht="14.25" x14ac:dyDescent="0.2"/>
    <row r="709" ht="14.25" x14ac:dyDescent="0.2"/>
    <row r="710" ht="14.25" x14ac:dyDescent="0.2"/>
    <row r="711" ht="14.25" x14ac:dyDescent="0.2"/>
    <row r="712" ht="14.25" x14ac:dyDescent="0.2"/>
    <row r="713" ht="14.25" x14ac:dyDescent="0.2"/>
    <row r="714" ht="14.25" x14ac:dyDescent="0.2"/>
    <row r="715" ht="14.25" x14ac:dyDescent="0.2"/>
    <row r="716" ht="14.25" x14ac:dyDescent="0.2"/>
    <row r="717" ht="14.25" x14ac:dyDescent="0.2"/>
    <row r="718" ht="14.25" x14ac:dyDescent="0.2"/>
    <row r="719" ht="14.25" x14ac:dyDescent="0.2"/>
    <row r="720" ht="14.25" x14ac:dyDescent="0.2"/>
    <row r="721" ht="14.25" x14ac:dyDescent="0.2"/>
    <row r="722" ht="14.25" x14ac:dyDescent="0.2"/>
    <row r="723" ht="14.25" x14ac:dyDescent="0.2"/>
    <row r="724" ht="14.25" x14ac:dyDescent="0.2"/>
    <row r="725" ht="14.25" x14ac:dyDescent="0.2"/>
    <row r="726" ht="14.25" x14ac:dyDescent="0.2"/>
    <row r="727" ht="14.25" x14ac:dyDescent="0.2"/>
    <row r="728" ht="14.25" x14ac:dyDescent="0.2"/>
    <row r="729" ht="14.25" x14ac:dyDescent="0.2"/>
    <row r="730" ht="14.25" x14ac:dyDescent="0.2"/>
    <row r="731" ht="14.25" x14ac:dyDescent="0.2"/>
    <row r="732" ht="14.25" x14ac:dyDescent="0.2"/>
    <row r="733" ht="14.25" x14ac:dyDescent="0.2"/>
    <row r="734" ht="14.25" x14ac:dyDescent="0.2"/>
    <row r="735" ht="14.25" x14ac:dyDescent="0.2"/>
    <row r="736" ht="14.25" x14ac:dyDescent="0.2"/>
    <row r="737" ht="14.25" x14ac:dyDescent="0.2"/>
    <row r="738" ht="14.25" x14ac:dyDescent="0.2"/>
    <row r="739" ht="14.25" x14ac:dyDescent="0.2"/>
    <row r="740" ht="14.25" x14ac:dyDescent="0.2"/>
    <row r="741" ht="14.25" x14ac:dyDescent="0.2"/>
    <row r="742" ht="14.25" x14ac:dyDescent="0.2"/>
    <row r="743" ht="14.25" x14ac:dyDescent="0.2"/>
    <row r="744" ht="14.25" x14ac:dyDescent="0.2"/>
    <row r="745" ht="14.25" x14ac:dyDescent="0.2"/>
    <row r="746" ht="14.25" x14ac:dyDescent="0.2"/>
    <row r="747" ht="14.25" x14ac:dyDescent="0.2"/>
    <row r="748" ht="14.25" x14ac:dyDescent="0.2"/>
    <row r="749" ht="14.25" x14ac:dyDescent="0.2"/>
    <row r="750" ht="14.25" x14ac:dyDescent="0.2"/>
    <row r="751" ht="14.25" x14ac:dyDescent="0.2"/>
    <row r="752" ht="14.25" x14ac:dyDescent="0.2"/>
    <row r="753" ht="14.25" x14ac:dyDescent="0.2"/>
    <row r="754" ht="14.25" x14ac:dyDescent="0.2"/>
    <row r="755" ht="14.25" x14ac:dyDescent="0.2"/>
    <row r="756" ht="14.25" x14ac:dyDescent="0.2"/>
    <row r="757" ht="14.25" x14ac:dyDescent="0.2"/>
    <row r="758" ht="14.25" x14ac:dyDescent="0.2"/>
    <row r="759" ht="14.25" x14ac:dyDescent="0.2"/>
    <row r="760" ht="14.25" x14ac:dyDescent="0.2"/>
    <row r="761" ht="14.25" x14ac:dyDescent="0.2"/>
    <row r="762" ht="14.25" x14ac:dyDescent="0.2"/>
    <row r="763" ht="14.25" x14ac:dyDescent="0.2"/>
    <row r="764" ht="14.25" x14ac:dyDescent="0.2"/>
    <row r="765" ht="14.25" x14ac:dyDescent="0.2"/>
    <row r="766" ht="14.25" x14ac:dyDescent="0.2"/>
    <row r="767" ht="14.25" x14ac:dyDescent="0.2"/>
    <row r="768" ht="14.25" x14ac:dyDescent="0.2"/>
    <row r="769" ht="14.25" x14ac:dyDescent="0.2"/>
    <row r="770" ht="14.25" x14ac:dyDescent="0.2"/>
    <row r="771" ht="14.25" x14ac:dyDescent="0.2"/>
    <row r="772" ht="14.25" x14ac:dyDescent="0.2"/>
    <row r="773" ht="14.25" x14ac:dyDescent="0.2"/>
    <row r="774" ht="14.25" x14ac:dyDescent="0.2"/>
    <row r="775" ht="14.25" x14ac:dyDescent="0.2"/>
    <row r="776" ht="14.25" x14ac:dyDescent="0.2"/>
    <row r="777" ht="14.25" x14ac:dyDescent="0.2"/>
    <row r="778" ht="14.25" x14ac:dyDescent="0.2"/>
    <row r="779" ht="14.25" x14ac:dyDescent="0.2"/>
    <row r="780" ht="14.25" x14ac:dyDescent="0.2"/>
    <row r="781" ht="14.25" x14ac:dyDescent="0.2"/>
    <row r="782" ht="14.25" x14ac:dyDescent="0.2"/>
    <row r="783" ht="14.25" x14ac:dyDescent="0.2"/>
    <row r="784" ht="14.25" x14ac:dyDescent="0.2"/>
    <row r="785" ht="14.25" x14ac:dyDescent="0.2"/>
    <row r="786" ht="14.25" x14ac:dyDescent="0.2"/>
    <row r="787" ht="14.25" x14ac:dyDescent="0.2"/>
    <row r="788" ht="14.25" x14ac:dyDescent="0.2"/>
    <row r="789" ht="14.25" x14ac:dyDescent="0.2"/>
    <row r="790" ht="14.25" x14ac:dyDescent="0.2"/>
    <row r="791" ht="14.25" x14ac:dyDescent="0.2"/>
    <row r="792" ht="14.25" x14ac:dyDescent="0.2"/>
    <row r="793" ht="14.25" x14ac:dyDescent="0.2"/>
    <row r="794" ht="14.25" x14ac:dyDescent="0.2"/>
    <row r="795" ht="14.25" x14ac:dyDescent="0.2"/>
    <row r="796" ht="14.25" x14ac:dyDescent="0.2"/>
    <row r="797" ht="14.25" x14ac:dyDescent="0.2"/>
    <row r="798" ht="14.25" x14ac:dyDescent="0.2"/>
    <row r="799" ht="14.25" x14ac:dyDescent="0.2"/>
    <row r="800" ht="14.25" x14ac:dyDescent="0.2"/>
    <row r="801" ht="14.25" x14ac:dyDescent="0.2"/>
    <row r="802" ht="14.25" x14ac:dyDescent="0.2"/>
    <row r="803" ht="14.25" x14ac:dyDescent="0.2"/>
    <row r="804" ht="14.25" x14ac:dyDescent="0.2"/>
    <row r="805" ht="14.25" x14ac:dyDescent="0.2"/>
    <row r="806" ht="14.25" x14ac:dyDescent="0.2"/>
    <row r="807" ht="14.25" x14ac:dyDescent="0.2"/>
    <row r="808" ht="14.25" x14ac:dyDescent="0.2"/>
    <row r="809" ht="14.25" x14ac:dyDescent="0.2"/>
    <row r="810" ht="14.25" x14ac:dyDescent="0.2"/>
    <row r="811" ht="14.25" x14ac:dyDescent="0.2"/>
    <row r="812" ht="14.25" x14ac:dyDescent="0.2"/>
    <row r="813" ht="14.25" x14ac:dyDescent="0.2"/>
    <row r="814" ht="14.25" x14ac:dyDescent="0.2"/>
    <row r="815" ht="14.25" x14ac:dyDescent="0.2"/>
    <row r="816" ht="14.25" x14ac:dyDescent="0.2"/>
    <row r="817" ht="14.25" x14ac:dyDescent="0.2"/>
    <row r="818" ht="14.25" x14ac:dyDescent="0.2"/>
    <row r="819" ht="14.25" x14ac:dyDescent="0.2"/>
    <row r="820" ht="14.25" x14ac:dyDescent="0.2"/>
    <row r="821" ht="14.25" x14ac:dyDescent="0.2"/>
    <row r="822" ht="14.25" x14ac:dyDescent="0.2"/>
    <row r="823" ht="14.25" x14ac:dyDescent="0.2"/>
    <row r="824" ht="14.25" x14ac:dyDescent="0.2"/>
    <row r="825" ht="14.25" x14ac:dyDescent="0.2"/>
    <row r="826" ht="14.25" x14ac:dyDescent="0.2"/>
    <row r="827" ht="14.25" x14ac:dyDescent="0.2"/>
    <row r="828" ht="14.25" x14ac:dyDescent="0.2"/>
    <row r="829" ht="14.25" x14ac:dyDescent="0.2"/>
    <row r="830" ht="14.25" x14ac:dyDescent="0.2"/>
    <row r="831" ht="14.25" x14ac:dyDescent="0.2"/>
    <row r="832" ht="14.25" x14ac:dyDescent="0.2"/>
    <row r="833" ht="14.25" x14ac:dyDescent="0.2"/>
    <row r="834" ht="14.25" x14ac:dyDescent="0.2"/>
    <row r="835" ht="14.25" x14ac:dyDescent="0.2"/>
    <row r="836" ht="14.25" x14ac:dyDescent="0.2"/>
    <row r="837" ht="14.25" x14ac:dyDescent="0.2"/>
    <row r="838" ht="14.25" x14ac:dyDescent="0.2"/>
    <row r="839" ht="14.25" x14ac:dyDescent="0.2"/>
    <row r="840" ht="14.25" x14ac:dyDescent="0.2"/>
    <row r="841" ht="14.25" x14ac:dyDescent="0.2"/>
    <row r="842" ht="14.25" x14ac:dyDescent="0.2"/>
    <row r="843" ht="14.25" x14ac:dyDescent="0.2"/>
    <row r="844" ht="14.25" x14ac:dyDescent="0.2"/>
    <row r="845" ht="14.25" x14ac:dyDescent="0.2"/>
    <row r="846" ht="14.25" x14ac:dyDescent="0.2"/>
    <row r="847" ht="14.25" x14ac:dyDescent="0.2"/>
    <row r="848" ht="14.25" x14ac:dyDescent="0.2"/>
    <row r="849" ht="14.25" x14ac:dyDescent="0.2"/>
    <row r="850" ht="14.25" x14ac:dyDescent="0.2"/>
    <row r="851" ht="14.25" x14ac:dyDescent="0.2"/>
    <row r="852" ht="14.25" x14ac:dyDescent="0.2"/>
    <row r="853" ht="14.25" x14ac:dyDescent="0.2"/>
    <row r="854" ht="14.25" x14ac:dyDescent="0.2"/>
    <row r="855" ht="14.25" x14ac:dyDescent="0.2"/>
    <row r="856" ht="14.25" x14ac:dyDescent="0.2"/>
    <row r="857" ht="14.25" x14ac:dyDescent="0.2"/>
    <row r="858" ht="14.25" x14ac:dyDescent="0.2"/>
    <row r="859" ht="14.25" x14ac:dyDescent="0.2"/>
    <row r="860" ht="14.25" x14ac:dyDescent="0.2"/>
    <row r="861" ht="14.25" x14ac:dyDescent="0.2"/>
    <row r="862" ht="14.25" x14ac:dyDescent="0.2"/>
    <row r="863" ht="14.25" x14ac:dyDescent="0.2"/>
    <row r="864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  <row r="1308" ht="14.25" x14ac:dyDescent="0.2"/>
  </sheetData>
  <mergeCells count="83">
    <mergeCell ref="A343:I343"/>
    <mergeCell ref="A1:J1"/>
    <mergeCell ref="A2:J2"/>
    <mergeCell ref="A3:J3"/>
    <mergeCell ref="B4:J4"/>
    <mergeCell ref="A5:J5"/>
    <mergeCell ref="A423:F423"/>
    <mergeCell ref="A366:I366"/>
    <mergeCell ref="A413:F413"/>
    <mergeCell ref="A414:F414"/>
    <mergeCell ref="A415:F415"/>
    <mergeCell ref="A416:F416"/>
    <mergeCell ref="A417:F417"/>
    <mergeCell ref="A418:F418"/>
    <mergeCell ref="A419:F419"/>
    <mergeCell ref="A420:F420"/>
    <mergeCell ref="A421:F421"/>
    <mergeCell ref="A422:F422"/>
    <mergeCell ref="A435:F435"/>
    <mergeCell ref="A424:F424"/>
    <mergeCell ref="A425:F425"/>
    <mergeCell ref="A426:F426"/>
    <mergeCell ref="A427:F427"/>
    <mergeCell ref="A428:F428"/>
    <mergeCell ref="A429:F429"/>
    <mergeCell ref="A430:F430"/>
    <mergeCell ref="A431:F431"/>
    <mergeCell ref="A432:F432"/>
    <mergeCell ref="A433:F433"/>
    <mergeCell ref="A434:F434"/>
    <mergeCell ref="A447:F447"/>
    <mergeCell ref="A436:F436"/>
    <mergeCell ref="A437:F437"/>
    <mergeCell ref="A438:F438"/>
    <mergeCell ref="A439:F439"/>
    <mergeCell ref="A440:F440"/>
    <mergeCell ref="A441:F441"/>
    <mergeCell ref="A442:F442"/>
    <mergeCell ref="A443:F443"/>
    <mergeCell ref="A444:F444"/>
    <mergeCell ref="A445:F445"/>
    <mergeCell ref="A446:F446"/>
    <mergeCell ref="A459:F459"/>
    <mergeCell ref="A448:F448"/>
    <mergeCell ref="A449:F449"/>
    <mergeCell ref="A450:F450"/>
    <mergeCell ref="A451:F451"/>
    <mergeCell ref="A452:F452"/>
    <mergeCell ref="A453:F453"/>
    <mergeCell ref="A454:F454"/>
    <mergeCell ref="A455:F455"/>
    <mergeCell ref="A456:F456"/>
    <mergeCell ref="A457:F457"/>
    <mergeCell ref="A458:F458"/>
    <mergeCell ref="A471:F471"/>
    <mergeCell ref="A460:F460"/>
    <mergeCell ref="A461:F461"/>
    <mergeCell ref="A462:F462"/>
    <mergeCell ref="A463:F463"/>
    <mergeCell ref="A464:F464"/>
    <mergeCell ref="A465:F465"/>
    <mergeCell ref="A466:F466"/>
    <mergeCell ref="A467:F467"/>
    <mergeCell ref="A468:F468"/>
    <mergeCell ref="A469:F469"/>
    <mergeCell ref="A470:F470"/>
    <mergeCell ref="A483:F483"/>
    <mergeCell ref="A472:F472"/>
    <mergeCell ref="A473:F473"/>
    <mergeCell ref="A474:F474"/>
    <mergeCell ref="A475:F475"/>
    <mergeCell ref="A476:F476"/>
    <mergeCell ref="A477:F477"/>
    <mergeCell ref="A478:F478"/>
    <mergeCell ref="A479:F479"/>
    <mergeCell ref="A480:F480"/>
    <mergeCell ref="A481:F481"/>
    <mergeCell ref="A482:F482"/>
    <mergeCell ref="A484:F484"/>
    <mergeCell ref="A485:F485"/>
    <mergeCell ref="A486:F486"/>
    <mergeCell ref="A487:F487"/>
    <mergeCell ref="A488:F488"/>
  </mergeCells>
  <dataValidations count="4">
    <dataValidation type="list" allowBlank="1" sqref="B7:B328">
      <formula1>"DAS,DAS-1,DAS-2,DAS-3,DAS-4,DAS-5,CAA-1,CAA-2,CAA-3,CAA-4,CAA-5"</formula1>
    </dataValidation>
    <dataValidation type="list" allowBlank="1" sqref="B368:B400">
      <formula1>"FGS-1,FGS-2,FGS-3,FGA-1,FGA-2,FGA-3"</formula1>
    </dataValidation>
    <dataValidation type="list" allowBlank="1" sqref="B345:B357">
      <formula1>"FDA,FDA-1,FDA-2,FDA-3,FDA-4"</formula1>
    </dataValidation>
    <dataValidation type="list" allowBlank="1" sqref="D345:D357 D368:D400 D7:D328">
      <formula1>"AGP,CLH,CLT,COM,CTD,CTI,DES,DISP,ELE,ESG,EST,EXM,EXQ,EXR,FRQ,REV,VAGO"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677"/>
  <sheetViews>
    <sheetView topLeftCell="A29" workbookViewId="0">
      <selection activeCell="A30" sqref="A30"/>
    </sheetView>
  </sheetViews>
  <sheetFormatPr defaultColWidth="12.625" defaultRowHeight="15" customHeight="1" x14ac:dyDescent="0.2"/>
  <cols>
    <col min="1" max="1" width="79.625" style="216" customWidth="1"/>
    <col min="2" max="2" width="12" style="216" customWidth="1"/>
    <col min="3" max="3" width="17.375" style="216" customWidth="1"/>
    <col min="4" max="4" width="14.5" style="216" customWidth="1"/>
    <col min="5" max="5" width="9.875" style="216" customWidth="1"/>
    <col min="6" max="6" width="62.75" style="216" bestFit="1" customWidth="1"/>
    <col min="7" max="7" width="19.875" style="216" customWidth="1"/>
    <col min="8" max="8" width="18.25" style="216" customWidth="1"/>
    <col min="9" max="9" width="17.875" style="216" customWidth="1"/>
    <col min="10" max="10" width="15" style="216" customWidth="1"/>
    <col min="11" max="16" width="8" style="216" customWidth="1"/>
    <col min="17" max="17" width="43.875" style="216" customWidth="1"/>
    <col min="18" max="30" width="8" style="216" customWidth="1"/>
    <col min="31" max="16384" width="12.625" style="216"/>
  </cols>
  <sheetData>
    <row r="1" spans="1:30" ht="21" x14ac:dyDescent="0.35">
      <c r="A1" s="242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43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43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758</v>
      </c>
      <c r="B4" s="244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9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129"/>
      <c r="L5" s="130"/>
      <c r="M5" s="131"/>
      <c r="N5" s="131"/>
      <c r="O5" s="131"/>
      <c r="P5" s="131"/>
      <c r="Q5" s="131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32"/>
      <c r="L6" s="133"/>
      <c r="M6" s="133"/>
      <c r="N6" s="133"/>
      <c r="O6" s="133"/>
      <c r="P6" s="133"/>
      <c r="Q6" s="133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x14ac:dyDescent="0.2">
      <c r="A7" s="81" t="s">
        <v>593</v>
      </c>
      <c r="B7" s="48" t="s">
        <v>23</v>
      </c>
      <c r="C7" s="48" t="s">
        <v>212</v>
      </c>
      <c r="D7" s="48" t="s">
        <v>189</v>
      </c>
      <c r="E7" s="135">
        <v>1</v>
      </c>
      <c r="F7" s="81" t="s">
        <v>347</v>
      </c>
      <c r="G7" s="136">
        <v>0</v>
      </c>
      <c r="H7" s="136">
        <v>0</v>
      </c>
      <c r="I7" s="136">
        <v>18810</v>
      </c>
      <c r="J7" s="137">
        <f>SUM(G7:I7)</f>
        <v>18810</v>
      </c>
      <c r="K7" s="138"/>
      <c r="L7" s="138"/>
      <c r="M7" s="138"/>
      <c r="N7" s="138"/>
      <c r="O7" s="138"/>
      <c r="P7" s="138"/>
      <c r="Q7" s="138"/>
      <c r="R7" s="49"/>
      <c r="S7" s="49"/>
      <c r="T7" s="49"/>
      <c r="U7" s="49"/>
      <c r="V7" s="49"/>
      <c r="W7" s="49"/>
      <c r="X7" s="49"/>
      <c r="Y7" s="49"/>
      <c r="Z7" s="49"/>
      <c r="AA7" s="5"/>
      <c r="AB7" s="5"/>
      <c r="AC7" s="5"/>
      <c r="AD7" s="5"/>
    </row>
    <row r="8" spans="1:30" x14ac:dyDescent="0.2">
      <c r="A8" s="81" t="s">
        <v>594</v>
      </c>
      <c r="B8" s="48" t="s">
        <v>25</v>
      </c>
      <c r="C8" s="48" t="s">
        <v>191</v>
      </c>
      <c r="D8" s="48" t="s">
        <v>189</v>
      </c>
      <c r="E8" s="135">
        <v>1</v>
      </c>
      <c r="F8" s="81" t="s">
        <v>182</v>
      </c>
      <c r="G8" s="136">
        <v>0</v>
      </c>
      <c r="H8" s="136">
        <v>0</v>
      </c>
      <c r="I8" s="136">
        <v>11440</v>
      </c>
      <c r="J8" s="137">
        <f t="shared" ref="J8:J169" si="0">SUM(G8:I8)</f>
        <v>11440</v>
      </c>
      <c r="K8" s="138"/>
      <c r="L8" s="138"/>
      <c r="M8" s="138"/>
      <c r="N8" s="138"/>
      <c r="O8" s="138"/>
      <c r="P8" s="138"/>
      <c r="Q8" s="138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81" t="s">
        <v>232</v>
      </c>
      <c r="B9" s="48" t="s">
        <v>25</v>
      </c>
      <c r="C9" s="48" t="s">
        <v>185</v>
      </c>
      <c r="D9" s="48" t="s">
        <v>190</v>
      </c>
      <c r="E9" s="135">
        <v>1</v>
      </c>
      <c r="F9" s="81" t="s">
        <v>595</v>
      </c>
      <c r="G9" s="136">
        <v>0</v>
      </c>
      <c r="H9" s="136">
        <v>2860</v>
      </c>
      <c r="I9" s="136">
        <v>11440</v>
      </c>
      <c r="J9" s="137">
        <f t="shared" si="0"/>
        <v>14300</v>
      </c>
      <c r="K9" s="138"/>
      <c r="L9" s="138"/>
      <c r="M9" s="138"/>
      <c r="N9" s="138"/>
      <c r="O9" s="138"/>
      <c r="P9" s="138"/>
      <c r="Q9" s="138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81" t="s">
        <v>233</v>
      </c>
      <c r="B10" s="48" t="s">
        <v>25</v>
      </c>
      <c r="C10" s="48" t="s">
        <v>186</v>
      </c>
      <c r="D10" s="48" t="s">
        <v>189</v>
      </c>
      <c r="E10" s="135">
        <v>1</v>
      </c>
      <c r="F10" s="81" t="s">
        <v>183</v>
      </c>
      <c r="G10" s="136">
        <v>0</v>
      </c>
      <c r="H10" s="136">
        <v>0</v>
      </c>
      <c r="I10" s="136">
        <v>11440</v>
      </c>
      <c r="J10" s="137">
        <f t="shared" si="0"/>
        <v>11440</v>
      </c>
      <c r="K10" s="138"/>
      <c r="L10" s="138"/>
      <c r="M10" s="138"/>
      <c r="N10" s="138"/>
      <c r="O10" s="138"/>
      <c r="P10" s="138"/>
      <c r="Q10" s="138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81" t="s">
        <v>751</v>
      </c>
      <c r="B11" s="48" t="s">
        <v>25</v>
      </c>
      <c r="C11" s="48" t="s">
        <v>749</v>
      </c>
      <c r="D11" s="48" t="s">
        <v>190</v>
      </c>
      <c r="E11" s="135">
        <v>1</v>
      </c>
      <c r="F11" s="204" t="s">
        <v>576</v>
      </c>
      <c r="G11" s="136">
        <v>0</v>
      </c>
      <c r="H11" s="136">
        <v>2860</v>
      </c>
      <c r="I11" s="136">
        <v>11440</v>
      </c>
      <c r="J11" s="137">
        <f t="shared" si="0"/>
        <v>14300</v>
      </c>
      <c r="K11" s="138"/>
      <c r="L11" s="138"/>
      <c r="M11" s="138"/>
      <c r="N11" s="138"/>
      <c r="O11" s="138"/>
      <c r="P11" s="138"/>
      <c r="Q11" s="138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x14ac:dyDescent="0.2">
      <c r="A12" s="81" t="s">
        <v>197</v>
      </c>
      <c r="B12" s="48" t="s">
        <v>25</v>
      </c>
      <c r="C12" s="48" t="s">
        <v>188</v>
      </c>
      <c r="D12" s="48" t="s">
        <v>189</v>
      </c>
      <c r="E12" s="135">
        <v>1</v>
      </c>
      <c r="F12" s="81" t="s">
        <v>575</v>
      </c>
      <c r="G12" s="136">
        <v>0</v>
      </c>
      <c r="H12" s="136">
        <v>0</v>
      </c>
      <c r="I12" s="136">
        <v>11440</v>
      </c>
      <c r="J12" s="137">
        <f t="shared" si="0"/>
        <v>11440</v>
      </c>
      <c r="K12" s="138"/>
      <c r="L12" s="138"/>
      <c r="M12" s="138"/>
      <c r="N12" s="138"/>
      <c r="O12" s="138"/>
      <c r="P12" s="138"/>
      <c r="Q12" s="138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x14ac:dyDescent="0.2">
      <c r="A13" s="82" t="s">
        <v>754</v>
      </c>
      <c r="B13" s="48" t="s">
        <v>25</v>
      </c>
      <c r="C13" s="83" t="s">
        <v>187</v>
      </c>
      <c r="D13" s="48" t="s">
        <v>190</v>
      </c>
      <c r="E13" s="135">
        <v>1</v>
      </c>
      <c r="F13" s="204" t="s">
        <v>720</v>
      </c>
      <c r="G13" s="136">
        <v>0</v>
      </c>
      <c r="H13" s="136">
        <v>2860</v>
      </c>
      <c r="I13" s="136">
        <v>11440</v>
      </c>
      <c r="J13" s="137">
        <f t="shared" si="0"/>
        <v>14300</v>
      </c>
      <c r="K13" s="138"/>
      <c r="L13" s="138"/>
      <c r="M13" s="138"/>
      <c r="N13" s="138"/>
      <c r="O13" s="138"/>
      <c r="P13" s="138"/>
      <c r="Q13" s="138"/>
      <c r="R13" s="49"/>
      <c r="S13" s="49"/>
      <c r="T13" s="49"/>
      <c r="U13" s="49"/>
      <c r="V13" s="49"/>
      <c r="W13" s="49"/>
      <c r="X13" s="49"/>
      <c r="Y13" s="49"/>
      <c r="Z13" s="49"/>
      <c r="AA13" s="5"/>
      <c r="AB13" s="5"/>
      <c r="AC13" s="5"/>
      <c r="AD13" s="5"/>
    </row>
    <row r="14" spans="1:30" x14ac:dyDescent="0.2">
      <c r="A14" s="54" t="s">
        <v>192</v>
      </c>
      <c r="B14" s="48" t="s">
        <v>25</v>
      </c>
      <c r="C14" s="52" t="s">
        <v>192</v>
      </c>
      <c r="D14" s="48" t="s">
        <v>192</v>
      </c>
      <c r="E14" s="135">
        <v>1</v>
      </c>
      <c r="F14" s="54" t="s">
        <v>192</v>
      </c>
      <c r="G14" s="136">
        <v>0</v>
      </c>
      <c r="H14" s="136">
        <v>0</v>
      </c>
      <c r="I14" s="136">
        <v>0</v>
      </c>
      <c r="J14" s="137">
        <f t="shared" si="0"/>
        <v>0</v>
      </c>
      <c r="K14" s="138"/>
      <c r="L14" s="138"/>
      <c r="M14" s="138"/>
      <c r="N14" s="138"/>
      <c r="O14" s="138"/>
      <c r="P14" s="138"/>
      <c r="Q14" s="138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61" t="s">
        <v>545</v>
      </c>
      <c r="B15" s="48" t="s">
        <v>27</v>
      </c>
      <c r="C15" s="48" t="s">
        <v>212</v>
      </c>
      <c r="D15" s="48" t="s">
        <v>190</v>
      </c>
      <c r="E15" s="143">
        <v>1</v>
      </c>
      <c r="F15" s="81" t="s">
        <v>289</v>
      </c>
      <c r="G15" s="136">
        <v>0</v>
      </c>
      <c r="H15" s="136">
        <v>1865.22</v>
      </c>
      <c r="I15" s="136">
        <v>7460.87</v>
      </c>
      <c r="J15" s="137">
        <f>SUM(G15:I15)</f>
        <v>9326.09</v>
      </c>
      <c r="K15" s="138"/>
      <c r="L15" s="138"/>
      <c r="M15" s="138"/>
      <c r="N15" s="138"/>
      <c r="O15" s="138"/>
      <c r="P15" s="138"/>
      <c r="Q15" s="138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</row>
    <row r="16" spans="1:30" ht="15.75" customHeight="1" x14ac:dyDescent="0.2">
      <c r="A16" s="81" t="s">
        <v>195</v>
      </c>
      <c r="B16" s="48" t="s">
        <v>27</v>
      </c>
      <c r="C16" s="83" t="s">
        <v>212</v>
      </c>
      <c r="D16" s="48" t="s">
        <v>190</v>
      </c>
      <c r="E16" s="135">
        <v>1</v>
      </c>
      <c r="F16" s="82" t="s">
        <v>596</v>
      </c>
      <c r="G16" s="136">
        <v>0</v>
      </c>
      <c r="H16" s="136">
        <v>1865.22</v>
      </c>
      <c r="I16" s="136">
        <v>7460.87</v>
      </c>
      <c r="J16" s="137">
        <f t="shared" si="0"/>
        <v>9326.09</v>
      </c>
      <c r="K16" s="138"/>
      <c r="L16" s="138"/>
      <c r="M16" s="138"/>
      <c r="N16" s="138"/>
      <c r="O16" s="138"/>
      <c r="P16" s="138"/>
      <c r="Q16" s="138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2" t="s">
        <v>750</v>
      </c>
      <c r="B17" s="48" t="s">
        <v>27</v>
      </c>
      <c r="C17" s="83" t="s">
        <v>749</v>
      </c>
      <c r="D17" s="48" t="s">
        <v>190</v>
      </c>
      <c r="E17" s="135">
        <v>1</v>
      </c>
      <c r="F17" s="63" t="s">
        <v>306</v>
      </c>
      <c r="G17" s="136">
        <v>0</v>
      </c>
      <c r="H17" s="136">
        <v>1865.22</v>
      </c>
      <c r="I17" s="136">
        <v>7460.87</v>
      </c>
      <c r="J17" s="137">
        <f t="shared" si="0"/>
        <v>9326.09</v>
      </c>
      <c r="K17" s="138"/>
      <c r="L17" s="138"/>
      <c r="M17" s="138"/>
      <c r="N17" s="138"/>
      <c r="O17" s="138"/>
      <c r="P17" s="138"/>
      <c r="Q17" s="138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x14ac:dyDescent="0.2">
      <c r="A18" s="81" t="s">
        <v>196</v>
      </c>
      <c r="B18" s="48" t="s">
        <v>27</v>
      </c>
      <c r="C18" s="48" t="s">
        <v>199</v>
      </c>
      <c r="D18" s="48" t="s">
        <v>190</v>
      </c>
      <c r="E18" s="135">
        <v>1</v>
      </c>
      <c r="F18" s="81" t="s">
        <v>194</v>
      </c>
      <c r="G18" s="136">
        <v>0</v>
      </c>
      <c r="H18" s="136">
        <v>1865.22</v>
      </c>
      <c r="I18" s="136">
        <v>7460.87</v>
      </c>
      <c r="J18" s="137">
        <f t="shared" si="0"/>
        <v>9326.09</v>
      </c>
      <c r="K18" s="138"/>
      <c r="L18" s="138"/>
      <c r="M18" s="138"/>
      <c r="N18" s="138"/>
      <c r="O18" s="138"/>
      <c r="P18" s="138"/>
      <c r="Q18" s="138"/>
      <c r="R18" s="49"/>
      <c r="S18" s="49"/>
      <c r="T18" s="49"/>
      <c r="U18" s="49"/>
      <c r="V18" s="49"/>
      <c r="W18" s="49"/>
      <c r="X18" s="49"/>
      <c r="Y18" s="49"/>
      <c r="Z18" s="49"/>
      <c r="AA18" s="5"/>
      <c r="AB18" s="5"/>
      <c r="AC18" s="5"/>
      <c r="AD18" s="5"/>
    </row>
    <row r="19" spans="1:30" x14ac:dyDescent="0.2">
      <c r="A19" s="81" t="s">
        <v>195</v>
      </c>
      <c r="B19" s="48" t="s">
        <v>27</v>
      </c>
      <c r="C19" s="83" t="s">
        <v>212</v>
      </c>
      <c r="D19" s="48" t="s">
        <v>190</v>
      </c>
      <c r="E19" s="135">
        <v>1</v>
      </c>
      <c r="F19" s="82" t="s">
        <v>597</v>
      </c>
      <c r="G19" s="136">
        <v>0</v>
      </c>
      <c r="H19" s="136">
        <v>1865.22</v>
      </c>
      <c r="I19" s="136">
        <v>7460.87</v>
      </c>
      <c r="J19" s="137">
        <f t="shared" si="0"/>
        <v>9326.09</v>
      </c>
      <c r="K19" s="138"/>
      <c r="L19" s="138"/>
      <c r="M19" s="138"/>
      <c r="N19" s="138"/>
      <c r="O19" s="138"/>
      <c r="P19" s="138"/>
      <c r="Q19" s="138"/>
      <c r="R19" s="49"/>
      <c r="S19" s="49"/>
      <c r="T19" s="49"/>
      <c r="U19" s="49"/>
      <c r="V19" s="49"/>
      <c r="W19" s="49"/>
      <c r="X19" s="49"/>
      <c r="Y19" s="49"/>
      <c r="Z19" s="49"/>
      <c r="AA19" s="5"/>
      <c r="AB19" s="5"/>
      <c r="AC19" s="5"/>
      <c r="AD19" s="5"/>
    </row>
    <row r="20" spans="1:30" s="106" customFormat="1" x14ac:dyDescent="0.2">
      <c r="A20" s="119" t="s">
        <v>598</v>
      </c>
      <c r="B20" s="67" t="s">
        <v>27</v>
      </c>
      <c r="C20" s="101" t="s">
        <v>212</v>
      </c>
      <c r="D20" s="67" t="s">
        <v>190</v>
      </c>
      <c r="E20" s="139">
        <v>1</v>
      </c>
      <c r="F20" s="119" t="s">
        <v>599</v>
      </c>
      <c r="G20" s="140">
        <v>0</v>
      </c>
      <c r="H20" s="140">
        <v>1865.22</v>
      </c>
      <c r="I20" s="140">
        <v>7460.87</v>
      </c>
      <c r="J20" s="141">
        <f t="shared" si="0"/>
        <v>9326.09</v>
      </c>
      <c r="K20" s="142"/>
      <c r="L20" s="142"/>
      <c r="M20" s="142"/>
      <c r="N20" s="142"/>
      <c r="O20" s="142"/>
      <c r="P20" s="142"/>
      <c r="Q20" s="142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</row>
    <row r="21" spans="1:30" s="106" customFormat="1" x14ac:dyDescent="0.2">
      <c r="A21" s="119" t="s">
        <v>204</v>
      </c>
      <c r="B21" s="67" t="s">
        <v>27</v>
      </c>
      <c r="C21" s="101" t="s">
        <v>191</v>
      </c>
      <c r="D21" s="48" t="s">
        <v>190</v>
      </c>
      <c r="E21" s="135">
        <v>1</v>
      </c>
      <c r="F21" s="204" t="s">
        <v>547</v>
      </c>
      <c r="G21" s="136">
        <v>0</v>
      </c>
      <c r="H21" s="140">
        <v>1865.22</v>
      </c>
      <c r="I21" s="140">
        <v>7460.87</v>
      </c>
      <c r="J21" s="137">
        <f>SUM(G21:I21)</f>
        <v>9326.09</v>
      </c>
      <c r="K21" s="142"/>
      <c r="L21" s="142"/>
      <c r="M21" s="142"/>
      <c r="N21" s="142"/>
      <c r="O21" s="142"/>
      <c r="P21" s="142"/>
      <c r="Q21" s="142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</row>
    <row r="22" spans="1:30" x14ac:dyDescent="0.2">
      <c r="A22" s="82" t="s">
        <v>757</v>
      </c>
      <c r="B22" s="48" t="s">
        <v>27</v>
      </c>
      <c r="C22" s="83" t="s">
        <v>212</v>
      </c>
      <c r="D22" s="48" t="s">
        <v>190</v>
      </c>
      <c r="E22" s="135">
        <v>1</v>
      </c>
      <c r="F22" s="82" t="s">
        <v>184</v>
      </c>
      <c r="G22" s="136">
        <v>0</v>
      </c>
      <c r="H22" s="140">
        <v>1865.22</v>
      </c>
      <c r="I22" s="140">
        <v>7460.87</v>
      </c>
      <c r="J22" s="137">
        <f t="shared" si="0"/>
        <v>9326.09</v>
      </c>
      <c r="K22" s="138"/>
      <c r="L22" s="138"/>
      <c r="M22" s="138"/>
      <c r="N22" s="138"/>
      <c r="O22" s="138"/>
      <c r="P22" s="138"/>
      <c r="Q22" s="138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82" t="s">
        <v>266</v>
      </c>
      <c r="B23" s="48" t="s">
        <v>27</v>
      </c>
      <c r="C23" s="83" t="s">
        <v>191</v>
      </c>
      <c r="D23" s="48" t="s">
        <v>190</v>
      </c>
      <c r="E23" s="135">
        <v>1</v>
      </c>
      <c r="F23" s="202" t="s">
        <v>225</v>
      </c>
      <c r="G23" s="136">
        <v>0</v>
      </c>
      <c r="H23" s="136">
        <v>1865.22</v>
      </c>
      <c r="I23" s="136">
        <v>7460.87</v>
      </c>
      <c r="J23" s="137">
        <f t="shared" si="0"/>
        <v>9326.09</v>
      </c>
      <c r="K23" s="138"/>
      <c r="L23" s="138"/>
      <c r="M23" s="138"/>
      <c r="N23" s="138"/>
      <c r="O23" s="138"/>
      <c r="P23" s="138"/>
      <c r="Q23" s="138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81" t="s">
        <v>633</v>
      </c>
      <c r="B24" s="48" t="s">
        <v>27</v>
      </c>
      <c r="C24" s="83" t="s">
        <v>185</v>
      </c>
      <c r="D24" s="48" t="s">
        <v>190</v>
      </c>
      <c r="E24" s="135">
        <v>1</v>
      </c>
      <c r="F24" s="82" t="s">
        <v>632</v>
      </c>
      <c r="G24" s="136">
        <v>0</v>
      </c>
      <c r="H24" s="136">
        <v>1865.22</v>
      </c>
      <c r="I24" s="136">
        <v>7460.87</v>
      </c>
      <c r="J24" s="137">
        <f t="shared" si="0"/>
        <v>9326.09</v>
      </c>
      <c r="K24" s="138"/>
      <c r="L24" s="138"/>
      <c r="M24" s="138"/>
      <c r="N24" s="138"/>
      <c r="O24" s="138"/>
      <c r="P24" s="138"/>
      <c r="Q24" s="13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81" t="s">
        <v>217</v>
      </c>
      <c r="B25" s="48" t="s">
        <v>27</v>
      </c>
      <c r="C25" s="83" t="s">
        <v>188</v>
      </c>
      <c r="D25" s="48" t="s">
        <v>190</v>
      </c>
      <c r="E25" s="135">
        <v>1</v>
      </c>
      <c r="F25" s="82" t="s">
        <v>642</v>
      </c>
      <c r="G25" s="136">
        <v>0</v>
      </c>
      <c r="H25" s="136">
        <v>1865.22</v>
      </c>
      <c r="I25" s="136">
        <v>7460.87</v>
      </c>
      <c r="J25" s="137">
        <f t="shared" si="0"/>
        <v>9326.09</v>
      </c>
      <c r="K25" s="138"/>
      <c r="L25" s="138"/>
      <c r="M25" s="138"/>
      <c r="N25" s="138"/>
      <c r="O25" s="138"/>
      <c r="P25" s="138"/>
      <c r="Q25" s="138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81" t="s">
        <v>210</v>
      </c>
      <c r="B26" s="48" t="s">
        <v>27</v>
      </c>
      <c r="C26" s="48" t="s">
        <v>213</v>
      </c>
      <c r="D26" s="48" t="s">
        <v>190</v>
      </c>
      <c r="E26" s="135">
        <v>1</v>
      </c>
      <c r="F26" s="81" t="s">
        <v>208</v>
      </c>
      <c r="G26" s="136">
        <v>0</v>
      </c>
      <c r="H26" s="136">
        <v>1865.22</v>
      </c>
      <c r="I26" s="136">
        <v>7460.87</v>
      </c>
      <c r="J26" s="137">
        <f t="shared" si="0"/>
        <v>9326.09</v>
      </c>
      <c r="K26" s="138"/>
      <c r="L26" s="138"/>
      <c r="M26" s="138"/>
      <c r="N26" s="138"/>
      <c r="O26" s="138"/>
      <c r="P26" s="138"/>
      <c r="Q26" s="138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82" t="s">
        <v>645</v>
      </c>
      <c r="B27" s="48" t="s">
        <v>27</v>
      </c>
      <c r="C27" s="83" t="s">
        <v>188</v>
      </c>
      <c r="D27" s="48" t="s">
        <v>189</v>
      </c>
      <c r="E27" s="135">
        <v>1</v>
      </c>
      <c r="F27" s="82" t="s">
        <v>644</v>
      </c>
      <c r="G27" s="136">
        <v>0</v>
      </c>
      <c r="H27" s="136">
        <v>0</v>
      </c>
      <c r="I27" s="136">
        <v>7460.87</v>
      </c>
      <c r="J27" s="137">
        <f t="shared" si="0"/>
        <v>7460.87</v>
      </c>
      <c r="K27" s="138"/>
      <c r="L27" s="138"/>
      <c r="M27" s="138"/>
      <c r="N27" s="138"/>
      <c r="O27" s="138"/>
      <c r="P27" s="138"/>
      <c r="Q27" s="138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82" t="s">
        <v>769</v>
      </c>
      <c r="B28" s="48" t="s">
        <v>27</v>
      </c>
      <c r="C28" s="83" t="s">
        <v>212</v>
      </c>
      <c r="D28" s="48" t="s">
        <v>189</v>
      </c>
      <c r="E28" s="135">
        <v>1</v>
      </c>
      <c r="F28" s="82" t="s">
        <v>768</v>
      </c>
      <c r="G28" s="136">
        <v>0</v>
      </c>
      <c r="H28" s="136">
        <v>0</v>
      </c>
      <c r="I28" s="136">
        <v>7460.87</v>
      </c>
      <c r="J28" s="137">
        <f t="shared" si="0"/>
        <v>7460.87</v>
      </c>
      <c r="K28" s="138"/>
      <c r="L28" s="138"/>
      <c r="M28" s="138"/>
      <c r="N28" s="138"/>
      <c r="O28" s="138"/>
      <c r="P28" s="138"/>
      <c r="Q28" s="138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81" t="s">
        <v>647</v>
      </c>
      <c r="B29" s="48" t="s">
        <v>27</v>
      </c>
      <c r="C29" s="83" t="s">
        <v>188</v>
      </c>
      <c r="D29" s="48" t="s">
        <v>189</v>
      </c>
      <c r="E29" s="135">
        <v>1</v>
      </c>
      <c r="F29" s="82" t="s">
        <v>646</v>
      </c>
      <c r="G29" s="136">
        <v>0</v>
      </c>
      <c r="H29" s="136">
        <v>0</v>
      </c>
      <c r="I29" s="136">
        <v>7460.87</v>
      </c>
      <c r="J29" s="137">
        <f t="shared" si="0"/>
        <v>7460.87</v>
      </c>
      <c r="K29" s="138"/>
      <c r="L29" s="138"/>
      <c r="M29" s="138"/>
      <c r="N29" s="138"/>
      <c r="O29" s="138"/>
      <c r="P29" s="138"/>
      <c r="Q29" s="1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81" t="s">
        <v>938</v>
      </c>
      <c r="B30" s="48" t="s">
        <v>27</v>
      </c>
      <c r="C30" s="83" t="s">
        <v>185</v>
      </c>
      <c r="D30" s="48" t="s">
        <v>190</v>
      </c>
      <c r="E30" s="135">
        <v>1</v>
      </c>
      <c r="F30" s="82" t="s">
        <v>651</v>
      </c>
      <c r="G30" s="136">
        <v>0</v>
      </c>
      <c r="H30" s="136">
        <v>1865.22</v>
      </c>
      <c r="I30" s="136">
        <v>7460.87</v>
      </c>
      <c r="J30" s="137">
        <f t="shared" si="0"/>
        <v>9326.09</v>
      </c>
      <c r="K30" s="138"/>
      <c r="L30" s="138"/>
      <c r="M30" s="138"/>
      <c r="N30" s="138"/>
      <c r="O30" s="138"/>
      <c r="P30" s="138"/>
      <c r="Q30" s="13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81" t="s">
        <v>778</v>
      </c>
      <c r="B31" s="48" t="s">
        <v>27</v>
      </c>
      <c r="C31" s="83" t="s">
        <v>777</v>
      </c>
      <c r="D31" s="48" t="s">
        <v>190</v>
      </c>
      <c r="E31" s="135">
        <v>1</v>
      </c>
      <c r="F31" s="204" t="s">
        <v>776</v>
      </c>
      <c r="G31" s="136">
        <v>0</v>
      </c>
      <c r="H31" s="136">
        <v>1865.22</v>
      </c>
      <c r="I31" s="136">
        <v>7460.87</v>
      </c>
      <c r="J31" s="137">
        <f t="shared" si="0"/>
        <v>9326.09</v>
      </c>
      <c r="K31" s="138"/>
      <c r="L31" s="138"/>
      <c r="M31" s="138"/>
      <c r="N31" s="138"/>
      <c r="O31" s="138"/>
      <c r="P31" s="138"/>
      <c r="Q31" s="13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81" t="s">
        <v>783</v>
      </c>
      <c r="B32" s="48" t="s">
        <v>27</v>
      </c>
      <c r="C32" s="83" t="s">
        <v>749</v>
      </c>
      <c r="D32" s="48" t="s">
        <v>190</v>
      </c>
      <c r="E32" s="135">
        <v>1</v>
      </c>
      <c r="F32" s="204" t="s">
        <v>782</v>
      </c>
      <c r="G32" s="136">
        <v>0</v>
      </c>
      <c r="H32" s="136">
        <v>1865.22</v>
      </c>
      <c r="I32" s="136">
        <v>7460.87</v>
      </c>
      <c r="J32" s="137">
        <f t="shared" si="0"/>
        <v>9326.09</v>
      </c>
      <c r="K32" s="138"/>
      <c r="L32" s="138"/>
      <c r="M32" s="138"/>
      <c r="N32" s="138"/>
      <c r="O32" s="138"/>
      <c r="P32" s="138"/>
      <c r="Q32" s="138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81" t="s">
        <v>218</v>
      </c>
      <c r="B33" s="48" t="s">
        <v>27</v>
      </c>
      <c r="C33" s="48" t="s">
        <v>212</v>
      </c>
      <c r="D33" s="48" t="s">
        <v>190</v>
      </c>
      <c r="E33" s="135">
        <v>1</v>
      </c>
      <c r="F33" s="81" t="s">
        <v>577</v>
      </c>
      <c r="G33" s="136">
        <v>0</v>
      </c>
      <c r="H33" s="136">
        <v>1865.22</v>
      </c>
      <c r="I33" s="136">
        <v>7460.87</v>
      </c>
      <c r="J33" s="137">
        <f t="shared" si="0"/>
        <v>9326.09</v>
      </c>
      <c r="K33" s="138"/>
      <c r="L33" s="138"/>
      <c r="M33" s="138"/>
      <c r="N33" s="138"/>
      <c r="O33" s="138"/>
      <c r="P33" s="138"/>
      <c r="Q33" s="138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54" t="s">
        <v>192</v>
      </c>
      <c r="B34" s="48" t="s">
        <v>27</v>
      </c>
      <c r="C34" s="52" t="s">
        <v>192</v>
      </c>
      <c r="D34" s="48" t="s">
        <v>192</v>
      </c>
      <c r="E34" s="135">
        <v>1</v>
      </c>
      <c r="F34" s="54" t="s">
        <v>192</v>
      </c>
      <c r="G34" s="136">
        <v>0</v>
      </c>
      <c r="H34" s="136">
        <v>0</v>
      </c>
      <c r="I34" s="136">
        <v>0</v>
      </c>
      <c r="J34" s="137">
        <f t="shared" si="0"/>
        <v>0</v>
      </c>
      <c r="K34" s="138"/>
      <c r="L34" s="138"/>
      <c r="M34" s="138"/>
      <c r="N34" s="138"/>
      <c r="O34" s="138"/>
      <c r="P34" s="138"/>
      <c r="Q34" s="13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54" t="s">
        <v>192</v>
      </c>
      <c r="B35" s="48" t="s">
        <v>27</v>
      </c>
      <c r="C35" s="52" t="s">
        <v>192</v>
      </c>
      <c r="D35" s="48" t="s">
        <v>192</v>
      </c>
      <c r="E35" s="135">
        <v>1</v>
      </c>
      <c r="F35" s="54" t="s">
        <v>192</v>
      </c>
      <c r="G35" s="136">
        <v>0</v>
      </c>
      <c r="H35" s="136">
        <v>0</v>
      </c>
      <c r="I35" s="136">
        <v>0</v>
      </c>
      <c r="J35" s="137">
        <f t="shared" si="0"/>
        <v>0</v>
      </c>
      <c r="K35" s="138"/>
      <c r="L35" s="138"/>
      <c r="M35" s="138"/>
      <c r="N35" s="138"/>
      <c r="O35" s="138"/>
      <c r="P35" s="138"/>
      <c r="Q35" s="13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x14ac:dyDescent="0.2">
      <c r="A36" s="54" t="s">
        <v>192</v>
      </c>
      <c r="B36" s="48" t="s">
        <v>27</v>
      </c>
      <c r="C36" s="52" t="s">
        <v>192</v>
      </c>
      <c r="D36" s="48" t="s">
        <v>192</v>
      </c>
      <c r="E36" s="135">
        <v>1</v>
      </c>
      <c r="F36" s="54" t="s">
        <v>192</v>
      </c>
      <c r="G36" s="136">
        <v>0</v>
      </c>
      <c r="H36" s="136">
        <v>0</v>
      </c>
      <c r="I36" s="136">
        <v>0</v>
      </c>
      <c r="J36" s="137">
        <f t="shared" si="0"/>
        <v>0</v>
      </c>
      <c r="K36" s="138"/>
      <c r="L36" s="138"/>
      <c r="M36" s="138"/>
      <c r="N36" s="138"/>
      <c r="O36" s="138"/>
      <c r="P36" s="138"/>
      <c r="Q36" s="138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1:30" x14ac:dyDescent="0.2">
      <c r="A37" s="54" t="s">
        <v>192</v>
      </c>
      <c r="B37" s="48" t="s">
        <v>27</v>
      </c>
      <c r="C37" s="52" t="s">
        <v>192</v>
      </c>
      <c r="D37" s="48" t="s">
        <v>192</v>
      </c>
      <c r="E37" s="135">
        <v>1</v>
      </c>
      <c r="F37" s="54" t="s">
        <v>192</v>
      </c>
      <c r="G37" s="136">
        <v>0</v>
      </c>
      <c r="H37" s="136">
        <v>0</v>
      </c>
      <c r="I37" s="136">
        <v>0</v>
      </c>
      <c r="J37" s="137">
        <f t="shared" si="0"/>
        <v>0</v>
      </c>
      <c r="K37" s="138"/>
      <c r="L37" s="138"/>
      <c r="M37" s="138"/>
      <c r="N37" s="138"/>
      <c r="O37" s="138"/>
      <c r="P37" s="138"/>
      <c r="Q37" s="138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</row>
    <row r="38" spans="1:30" x14ac:dyDescent="0.2">
      <c r="A38" s="54" t="s">
        <v>192</v>
      </c>
      <c r="B38" s="48" t="s">
        <v>27</v>
      </c>
      <c r="C38" s="52" t="s">
        <v>192</v>
      </c>
      <c r="D38" s="48" t="s">
        <v>192</v>
      </c>
      <c r="E38" s="135">
        <v>1</v>
      </c>
      <c r="F38" s="54" t="s">
        <v>192</v>
      </c>
      <c r="G38" s="136">
        <v>0</v>
      </c>
      <c r="H38" s="136">
        <v>0</v>
      </c>
      <c r="I38" s="136">
        <v>0</v>
      </c>
      <c r="J38" s="137">
        <f t="shared" si="0"/>
        <v>0</v>
      </c>
      <c r="K38" s="138"/>
      <c r="L38" s="138"/>
      <c r="M38" s="138"/>
      <c r="N38" s="138"/>
      <c r="O38" s="138"/>
      <c r="P38" s="138"/>
      <c r="Q38" s="138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 spans="1:30" x14ac:dyDescent="0.2">
      <c r="A39" s="54" t="s">
        <v>192</v>
      </c>
      <c r="B39" s="48" t="s">
        <v>27</v>
      </c>
      <c r="C39" s="52" t="s">
        <v>192</v>
      </c>
      <c r="D39" s="48" t="s">
        <v>192</v>
      </c>
      <c r="E39" s="135">
        <v>1</v>
      </c>
      <c r="F39" s="54" t="s">
        <v>192</v>
      </c>
      <c r="G39" s="136">
        <v>0</v>
      </c>
      <c r="H39" s="136">
        <v>0</v>
      </c>
      <c r="I39" s="136">
        <v>0</v>
      </c>
      <c r="J39" s="137">
        <f t="shared" si="0"/>
        <v>0</v>
      </c>
      <c r="K39" s="138"/>
      <c r="L39" s="138"/>
      <c r="M39" s="138"/>
      <c r="N39" s="138"/>
      <c r="O39" s="138"/>
      <c r="P39" s="138"/>
      <c r="Q39" s="138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spans="1:30" x14ac:dyDescent="0.2">
      <c r="A40" s="54" t="s">
        <v>192</v>
      </c>
      <c r="B40" s="48" t="s">
        <v>27</v>
      </c>
      <c r="C40" s="52" t="s">
        <v>192</v>
      </c>
      <c r="D40" s="48" t="s">
        <v>192</v>
      </c>
      <c r="E40" s="135">
        <v>1</v>
      </c>
      <c r="F40" s="54" t="s">
        <v>192</v>
      </c>
      <c r="G40" s="136">
        <v>0</v>
      </c>
      <c r="H40" s="136">
        <v>0</v>
      </c>
      <c r="I40" s="136">
        <v>0</v>
      </c>
      <c r="J40" s="137">
        <f t="shared" si="0"/>
        <v>0</v>
      </c>
      <c r="K40" s="138"/>
      <c r="L40" s="138"/>
      <c r="M40" s="138"/>
      <c r="N40" s="138"/>
      <c r="O40" s="138"/>
      <c r="P40" s="138"/>
      <c r="Q40" s="138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spans="1:30" x14ac:dyDescent="0.2">
      <c r="A41" s="54" t="s">
        <v>192</v>
      </c>
      <c r="B41" s="48" t="s">
        <v>27</v>
      </c>
      <c r="C41" s="52" t="s">
        <v>192</v>
      </c>
      <c r="D41" s="48" t="s">
        <v>192</v>
      </c>
      <c r="E41" s="135">
        <v>1</v>
      </c>
      <c r="F41" s="54" t="s">
        <v>192</v>
      </c>
      <c r="G41" s="136">
        <v>0</v>
      </c>
      <c r="H41" s="136">
        <v>0</v>
      </c>
      <c r="I41" s="136">
        <v>0</v>
      </c>
      <c r="J41" s="137">
        <f t="shared" si="0"/>
        <v>0</v>
      </c>
      <c r="K41" s="138"/>
      <c r="L41" s="138"/>
      <c r="M41" s="138"/>
      <c r="N41" s="138"/>
      <c r="O41" s="138"/>
      <c r="P41" s="138"/>
      <c r="Q41" s="138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spans="1:30" x14ac:dyDescent="0.2">
      <c r="A42" s="54" t="s">
        <v>192</v>
      </c>
      <c r="B42" s="48" t="s">
        <v>27</v>
      </c>
      <c r="C42" s="52" t="s">
        <v>192</v>
      </c>
      <c r="D42" s="48" t="s">
        <v>192</v>
      </c>
      <c r="E42" s="135">
        <v>1</v>
      </c>
      <c r="F42" s="54" t="s">
        <v>192</v>
      </c>
      <c r="G42" s="136">
        <v>0</v>
      </c>
      <c r="H42" s="136">
        <v>0</v>
      </c>
      <c r="I42" s="136">
        <v>0</v>
      </c>
      <c r="J42" s="137">
        <f t="shared" si="0"/>
        <v>0</v>
      </c>
      <c r="K42" s="138"/>
      <c r="L42" s="138"/>
      <c r="M42" s="138"/>
      <c r="N42" s="138"/>
      <c r="O42" s="138"/>
      <c r="P42" s="138"/>
      <c r="Q42" s="138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</row>
    <row r="43" spans="1:30" x14ac:dyDescent="0.2">
      <c r="A43" s="54" t="s">
        <v>192</v>
      </c>
      <c r="B43" s="48" t="s">
        <v>27</v>
      </c>
      <c r="C43" s="52" t="s">
        <v>192</v>
      </c>
      <c r="D43" s="48" t="s">
        <v>192</v>
      </c>
      <c r="E43" s="135">
        <v>1</v>
      </c>
      <c r="F43" s="54" t="s">
        <v>192</v>
      </c>
      <c r="G43" s="136">
        <v>0</v>
      </c>
      <c r="H43" s="136">
        <v>0</v>
      </c>
      <c r="I43" s="136">
        <v>0</v>
      </c>
      <c r="J43" s="137">
        <v>0</v>
      </c>
      <c r="K43" s="138"/>
      <c r="L43" s="138"/>
      <c r="M43" s="138"/>
      <c r="N43" s="138"/>
      <c r="O43" s="138"/>
      <c r="P43" s="138"/>
      <c r="Q43" s="138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</row>
    <row r="44" spans="1:30" x14ac:dyDescent="0.2">
      <c r="A44" s="81" t="s">
        <v>530</v>
      </c>
      <c r="B44" s="48" t="s">
        <v>29</v>
      </c>
      <c r="C44" s="48" t="s">
        <v>186</v>
      </c>
      <c r="D44" s="48" t="s">
        <v>190</v>
      </c>
      <c r="E44" s="135">
        <v>1</v>
      </c>
      <c r="F44" s="81" t="s">
        <v>201</v>
      </c>
      <c r="G44" s="136">
        <v>0</v>
      </c>
      <c r="H44" s="136">
        <v>1568.48</v>
      </c>
      <c r="I44" s="136">
        <v>6273.92</v>
      </c>
      <c r="J44" s="137">
        <f t="shared" si="0"/>
        <v>7842.4</v>
      </c>
      <c r="K44" s="138"/>
      <c r="L44" s="138"/>
      <c r="M44" s="138"/>
      <c r="N44" s="138"/>
      <c r="O44" s="138"/>
      <c r="P44" s="138"/>
      <c r="Q44" s="138"/>
      <c r="R44" s="49"/>
      <c r="S44" s="49"/>
      <c r="T44" s="49"/>
      <c r="U44" s="49"/>
      <c r="V44" s="49"/>
      <c r="W44" s="49"/>
      <c r="X44" s="49"/>
      <c r="Y44" s="49"/>
      <c r="Z44" s="49"/>
      <c r="AA44" s="5"/>
      <c r="AB44" s="5"/>
      <c r="AC44" s="5"/>
      <c r="AD44" s="5"/>
    </row>
    <row r="45" spans="1:30" s="106" customFormat="1" x14ac:dyDescent="0.2">
      <c r="A45" s="88" t="s">
        <v>221</v>
      </c>
      <c r="B45" s="67" t="s">
        <v>29</v>
      </c>
      <c r="C45" s="58" t="s">
        <v>186</v>
      </c>
      <c r="D45" s="67" t="s">
        <v>190</v>
      </c>
      <c r="E45" s="139">
        <v>1</v>
      </c>
      <c r="F45" s="88" t="s">
        <v>270</v>
      </c>
      <c r="G45" s="140">
        <v>0</v>
      </c>
      <c r="H45" s="140">
        <v>1568.48</v>
      </c>
      <c r="I45" s="140">
        <v>6273.92</v>
      </c>
      <c r="J45" s="141">
        <f t="shared" si="0"/>
        <v>7842.4</v>
      </c>
      <c r="K45" s="142"/>
      <c r="L45" s="142"/>
      <c r="M45" s="142"/>
      <c r="N45" s="142"/>
      <c r="O45" s="142"/>
      <c r="P45" s="142"/>
      <c r="Q45" s="142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</row>
    <row r="46" spans="1:30" s="106" customFormat="1" x14ac:dyDescent="0.2">
      <c r="A46" s="119" t="s">
        <v>572</v>
      </c>
      <c r="B46" s="67" t="s">
        <v>29</v>
      </c>
      <c r="C46" s="101" t="s">
        <v>191</v>
      </c>
      <c r="D46" s="67" t="s">
        <v>190</v>
      </c>
      <c r="E46" s="139">
        <v>1</v>
      </c>
      <c r="F46" s="204" t="s">
        <v>300</v>
      </c>
      <c r="G46" s="140">
        <v>0</v>
      </c>
      <c r="H46" s="140">
        <v>1568.48</v>
      </c>
      <c r="I46" s="140">
        <v>6273.92</v>
      </c>
      <c r="J46" s="141">
        <f t="shared" si="0"/>
        <v>7842.4</v>
      </c>
      <c r="K46" s="142"/>
      <c r="L46" s="142"/>
      <c r="M46" s="142"/>
      <c r="N46" s="142"/>
      <c r="O46" s="142"/>
      <c r="P46" s="142"/>
      <c r="Q46" s="142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</row>
    <row r="47" spans="1:30" s="106" customFormat="1" x14ac:dyDescent="0.2">
      <c r="A47" s="88" t="s">
        <v>239</v>
      </c>
      <c r="B47" s="67" t="s">
        <v>29</v>
      </c>
      <c r="C47" s="58" t="s">
        <v>212</v>
      </c>
      <c r="D47" s="67" t="s">
        <v>190</v>
      </c>
      <c r="E47" s="139">
        <v>1</v>
      </c>
      <c r="F47" s="88" t="s">
        <v>222</v>
      </c>
      <c r="G47" s="140">
        <v>0</v>
      </c>
      <c r="H47" s="140">
        <v>1568.48</v>
      </c>
      <c r="I47" s="140">
        <v>6273.92</v>
      </c>
      <c r="J47" s="141">
        <f t="shared" si="0"/>
        <v>7842.4</v>
      </c>
      <c r="K47" s="142"/>
      <c r="L47" s="142"/>
      <c r="M47" s="142"/>
      <c r="N47" s="142"/>
      <c r="O47" s="142"/>
      <c r="P47" s="142"/>
      <c r="Q47" s="142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</row>
    <row r="48" spans="1:30" s="106" customFormat="1" x14ac:dyDescent="0.2">
      <c r="A48" s="119" t="s">
        <v>572</v>
      </c>
      <c r="B48" s="67" t="s">
        <v>29</v>
      </c>
      <c r="C48" s="101" t="s">
        <v>186</v>
      </c>
      <c r="D48" s="67" t="s">
        <v>190</v>
      </c>
      <c r="E48" s="139">
        <v>1</v>
      </c>
      <c r="F48" s="63" t="s">
        <v>630</v>
      </c>
      <c r="G48" s="140">
        <v>0</v>
      </c>
      <c r="H48" s="140">
        <v>1568.48</v>
      </c>
      <c r="I48" s="140">
        <v>6273.92</v>
      </c>
      <c r="J48" s="141">
        <f t="shared" si="0"/>
        <v>7842.4</v>
      </c>
      <c r="K48" s="142"/>
      <c r="L48" s="142"/>
      <c r="M48" s="142"/>
      <c r="N48" s="142"/>
      <c r="O48" s="142"/>
      <c r="P48" s="142"/>
      <c r="Q48" s="142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</row>
    <row r="49" spans="1:30" s="106" customFormat="1" x14ac:dyDescent="0.2">
      <c r="A49" s="88" t="s">
        <v>238</v>
      </c>
      <c r="B49" s="67" t="s">
        <v>29</v>
      </c>
      <c r="C49" s="58" t="s">
        <v>188</v>
      </c>
      <c r="D49" s="67" t="s">
        <v>189</v>
      </c>
      <c r="E49" s="139">
        <v>1</v>
      </c>
      <c r="F49" s="88" t="s">
        <v>223</v>
      </c>
      <c r="G49" s="140">
        <v>0</v>
      </c>
      <c r="H49" s="140">
        <v>0</v>
      </c>
      <c r="I49" s="140">
        <v>6273.92</v>
      </c>
      <c r="J49" s="141">
        <f t="shared" si="0"/>
        <v>6273.92</v>
      </c>
      <c r="K49" s="142"/>
      <c r="L49" s="142"/>
      <c r="M49" s="142"/>
      <c r="N49" s="142"/>
      <c r="O49" s="142"/>
      <c r="P49" s="142"/>
      <c r="Q49" s="142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</row>
    <row r="50" spans="1:30" s="106" customFormat="1" x14ac:dyDescent="0.2">
      <c r="A50" s="88" t="s">
        <v>237</v>
      </c>
      <c r="B50" s="67" t="s">
        <v>29</v>
      </c>
      <c r="C50" s="58" t="s">
        <v>235</v>
      </c>
      <c r="D50" s="67" t="s">
        <v>190</v>
      </c>
      <c r="E50" s="139">
        <v>1</v>
      </c>
      <c r="F50" s="88" t="s">
        <v>224</v>
      </c>
      <c r="G50" s="140">
        <v>0</v>
      </c>
      <c r="H50" s="140">
        <v>1568.48</v>
      </c>
      <c r="I50" s="140">
        <v>6273.92</v>
      </c>
      <c r="J50" s="141">
        <f t="shared" si="0"/>
        <v>7842.4</v>
      </c>
      <c r="K50" s="142"/>
      <c r="L50" s="142"/>
      <c r="M50" s="142"/>
      <c r="N50" s="142"/>
      <c r="O50" s="142"/>
      <c r="P50" s="142"/>
      <c r="Q50" s="142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</row>
    <row r="51" spans="1:30" s="106" customFormat="1" x14ac:dyDescent="0.2">
      <c r="A51" s="119" t="s">
        <v>242</v>
      </c>
      <c r="B51" s="67" t="s">
        <v>29</v>
      </c>
      <c r="C51" s="101" t="s">
        <v>185</v>
      </c>
      <c r="D51" s="67" t="s">
        <v>190</v>
      </c>
      <c r="E51" s="139">
        <v>1</v>
      </c>
      <c r="F51" s="202" t="s">
        <v>676</v>
      </c>
      <c r="G51" s="140">
        <v>0</v>
      </c>
      <c r="H51" s="140">
        <v>1568.48</v>
      </c>
      <c r="I51" s="140">
        <v>6273.92</v>
      </c>
      <c r="J51" s="141">
        <f t="shared" si="0"/>
        <v>7842.4</v>
      </c>
      <c r="K51" s="142"/>
      <c r="L51" s="142"/>
      <c r="M51" s="142"/>
      <c r="N51" s="142"/>
      <c r="O51" s="142"/>
      <c r="P51" s="142"/>
      <c r="Q51" s="142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</row>
    <row r="52" spans="1:30" s="106" customFormat="1" x14ac:dyDescent="0.2">
      <c r="A52" s="88" t="s">
        <v>236</v>
      </c>
      <c r="B52" s="67" t="s">
        <v>29</v>
      </c>
      <c r="C52" s="58" t="s">
        <v>185</v>
      </c>
      <c r="D52" s="67" t="s">
        <v>190</v>
      </c>
      <c r="E52" s="139">
        <v>1</v>
      </c>
      <c r="F52" s="88" t="s">
        <v>226</v>
      </c>
      <c r="G52" s="140">
        <v>0</v>
      </c>
      <c r="H52" s="140">
        <v>1568.48</v>
      </c>
      <c r="I52" s="140">
        <v>6273.92</v>
      </c>
      <c r="J52" s="141">
        <f t="shared" si="0"/>
        <v>7842.4</v>
      </c>
      <c r="K52" s="142"/>
      <c r="L52" s="142"/>
      <c r="M52" s="142"/>
      <c r="N52" s="142"/>
      <c r="O52" s="142"/>
      <c r="P52" s="142"/>
      <c r="Q52" s="142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</row>
    <row r="53" spans="1:30" s="106" customFormat="1" x14ac:dyDescent="0.2">
      <c r="A53" s="119" t="s">
        <v>242</v>
      </c>
      <c r="B53" s="67" t="s">
        <v>29</v>
      </c>
      <c r="C53" s="101" t="s">
        <v>212</v>
      </c>
      <c r="D53" s="67" t="s">
        <v>190</v>
      </c>
      <c r="E53" s="139">
        <v>1</v>
      </c>
      <c r="F53" s="119" t="s">
        <v>540</v>
      </c>
      <c r="G53" s="140">
        <v>0</v>
      </c>
      <c r="H53" s="140">
        <v>1568.48</v>
      </c>
      <c r="I53" s="140">
        <v>6273.92</v>
      </c>
      <c r="J53" s="141">
        <f t="shared" si="0"/>
        <v>7842.4</v>
      </c>
      <c r="K53" s="142"/>
      <c r="L53" s="142"/>
      <c r="M53" s="142"/>
      <c r="N53" s="142"/>
      <c r="O53" s="142"/>
      <c r="P53" s="142"/>
      <c r="Q53" s="142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</row>
    <row r="54" spans="1:30" x14ac:dyDescent="0.2">
      <c r="A54" s="88" t="s">
        <v>240</v>
      </c>
      <c r="B54" s="67" t="s">
        <v>29</v>
      </c>
      <c r="C54" s="58" t="s">
        <v>213</v>
      </c>
      <c r="D54" s="48" t="s">
        <v>190</v>
      </c>
      <c r="E54" s="135">
        <v>1</v>
      </c>
      <c r="F54" s="81" t="s">
        <v>227</v>
      </c>
      <c r="G54" s="136">
        <v>0</v>
      </c>
      <c r="H54" s="136">
        <v>1568.48</v>
      </c>
      <c r="I54" s="136">
        <v>6273.92</v>
      </c>
      <c r="J54" s="137">
        <f t="shared" si="0"/>
        <v>7842.4</v>
      </c>
      <c r="K54" s="138"/>
      <c r="L54" s="138"/>
      <c r="M54" s="138"/>
      <c r="N54" s="138"/>
      <c r="O54" s="138"/>
      <c r="P54" s="138"/>
      <c r="Q54" s="13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88" t="s">
        <v>243</v>
      </c>
      <c r="B55" s="67" t="s">
        <v>29</v>
      </c>
      <c r="C55" s="58" t="s">
        <v>186</v>
      </c>
      <c r="D55" s="48" t="s">
        <v>190</v>
      </c>
      <c r="E55" s="135">
        <v>1</v>
      </c>
      <c r="F55" s="81" t="s">
        <v>228</v>
      </c>
      <c r="G55" s="136">
        <v>0</v>
      </c>
      <c r="H55" s="136">
        <v>1568.48</v>
      </c>
      <c r="I55" s="136">
        <v>6273.92</v>
      </c>
      <c r="J55" s="137">
        <f t="shared" si="0"/>
        <v>7842.4</v>
      </c>
      <c r="K55" s="138"/>
      <c r="L55" s="138"/>
      <c r="M55" s="138"/>
      <c r="N55" s="138"/>
      <c r="O55" s="138"/>
      <c r="P55" s="138"/>
      <c r="Q55" s="13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89" t="s">
        <v>192</v>
      </c>
      <c r="B56" s="67" t="s">
        <v>29</v>
      </c>
      <c r="C56" s="68" t="s">
        <v>192</v>
      </c>
      <c r="D56" s="48" t="s">
        <v>192</v>
      </c>
      <c r="E56" s="135">
        <v>1</v>
      </c>
      <c r="F56" s="54" t="s">
        <v>192</v>
      </c>
      <c r="G56" s="136">
        <v>0</v>
      </c>
      <c r="H56" s="136">
        <v>0</v>
      </c>
      <c r="I56" s="136">
        <v>0</v>
      </c>
      <c r="J56" s="137">
        <f t="shared" si="0"/>
        <v>0</v>
      </c>
      <c r="K56" s="138"/>
      <c r="L56" s="138"/>
      <c r="M56" s="138"/>
      <c r="N56" s="138"/>
      <c r="O56" s="138"/>
      <c r="P56" s="138"/>
      <c r="Q56" s="13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88" t="s">
        <v>243</v>
      </c>
      <c r="B57" s="67" t="s">
        <v>29</v>
      </c>
      <c r="C57" s="58" t="s">
        <v>186</v>
      </c>
      <c r="D57" s="48" t="s">
        <v>190</v>
      </c>
      <c r="E57" s="135">
        <v>1</v>
      </c>
      <c r="F57" s="81" t="s">
        <v>230</v>
      </c>
      <c r="G57" s="136">
        <v>0</v>
      </c>
      <c r="H57" s="136">
        <v>1568.48</v>
      </c>
      <c r="I57" s="136">
        <v>6273.92</v>
      </c>
      <c r="J57" s="137">
        <f t="shared" si="0"/>
        <v>7842.4</v>
      </c>
      <c r="K57" s="138"/>
      <c r="L57" s="138"/>
      <c r="M57" s="138"/>
      <c r="N57" s="138"/>
      <c r="O57" s="138"/>
      <c r="P57" s="138"/>
      <c r="Q57" s="13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61" t="s">
        <v>625</v>
      </c>
      <c r="B58" s="48" t="s">
        <v>29</v>
      </c>
      <c r="C58" s="65" t="s">
        <v>187</v>
      </c>
      <c r="D58" s="48" t="s">
        <v>190</v>
      </c>
      <c r="E58" s="143">
        <v>1</v>
      </c>
      <c r="F58" s="63" t="s">
        <v>310</v>
      </c>
      <c r="G58" s="136">
        <v>0</v>
      </c>
      <c r="H58" s="136">
        <v>1568.48</v>
      </c>
      <c r="I58" s="136">
        <v>6273.92</v>
      </c>
      <c r="J58" s="137">
        <f t="shared" si="0"/>
        <v>7842.4</v>
      </c>
      <c r="K58" s="138"/>
      <c r="L58" s="138"/>
      <c r="M58" s="138"/>
      <c r="N58" s="138"/>
      <c r="O58" s="138"/>
      <c r="P58" s="138"/>
      <c r="Q58" s="13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82" t="s">
        <v>572</v>
      </c>
      <c r="B59" s="67" t="s">
        <v>29</v>
      </c>
      <c r="C59" s="83" t="s">
        <v>187</v>
      </c>
      <c r="D59" s="48" t="s">
        <v>190</v>
      </c>
      <c r="E59" s="135">
        <v>1</v>
      </c>
      <c r="F59" s="63" t="s">
        <v>288</v>
      </c>
      <c r="G59" s="136">
        <v>0</v>
      </c>
      <c r="H59" s="136">
        <v>1568.48</v>
      </c>
      <c r="I59" s="136">
        <v>6273.92</v>
      </c>
      <c r="J59" s="137">
        <f t="shared" si="0"/>
        <v>7842.4</v>
      </c>
      <c r="K59" s="138"/>
      <c r="L59" s="138"/>
      <c r="M59" s="138"/>
      <c r="N59" s="138"/>
      <c r="O59" s="138"/>
      <c r="P59" s="138"/>
      <c r="Q59" s="13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82" t="s">
        <v>600</v>
      </c>
      <c r="B60" s="67" t="s">
        <v>29</v>
      </c>
      <c r="C60" s="83" t="s">
        <v>186</v>
      </c>
      <c r="D60" s="48" t="s">
        <v>190</v>
      </c>
      <c r="E60" s="135">
        <v>1</v>
      </c>
      <c r="F60" s="82" t="s">
        <v>267</v>
      </c>
      <c r="G60" s="136">
        <v>0</v>
      </c>
      <c r="H60" s="136">
        <v>1568.48</v>
      </c>
      <c r="I60" s="136">
        <v>6273.92</v>
      </c>
      <c r="J60" s="137">
        <f t="shared" si="0"/>
        <v>7842.4</v>
      </c>
      <c r="K60" s="138"/>
      <c r="L60" s="138"/>
      <c r="M60" s="138"/>
      <c r="N60" s="138"/>
      <c r="O60" s="138"/>
      <c r="P60" s="138"/>
      <c r="Q60" s="13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82" t="s">
        <v>629</v>
      </c>
      <c r="B61" s="67" t="s">
        <v>29</v>
      </c>
      <c r="C61" s="83" t="s">
        <v>188</v>
      </c>
      <c r="D61" s="48" t="s">
        <v>190</v>
      </c>
      <c r="E61" s="135">
        <v>1</v>
      </c>
      <c r="F61" s="82" t="s">
        <v>628</v>
      </c>
      <c r="G61" s="136">
        <v>0</v>
      </c>
      <c r="H61" s="136">
        <v>1568.48</v>
      </c>
      <c r="I61" s="136">
        <v>6273.92</v>
      </c>
      <c r="J61" s="137">
        <f t="shared" si="0"/>
        <v>7842.4</v>
      </c>
      <c r="K61" s="138"/>
      <c r="L61" s="138"/>
      <c r="M61" s="138"/>
      <c r="N61" s="138"/>
      <c r="O61" s="138"/>
      <c r="P61" s="138"/>
      <c r="Q61" s="13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82" t="s">
        <v>635</v>
      </c>
      <c r="B62" s="67" t="s">
        <v>29</v>
      </c>
      <c r="C62" s="83" t="s">
        <v>188</v>
      </c>
      <c r="D62" s="48" t="s">
        <v>190</v>
      </c>
      <c r="E62" s="135">
        <v>1</v>
      </c>
      <c r="F62" s="82" t="s">
        <v>634</v>
      </c>
      <c r="G62" s="136">
        <v>0</v>
      </c>
      <c r="H62" s="136">
        <v>1568.48</v>
      </c>
      <c r="I62" s="136">
        <v>6273.92</v>
      </c>
      <c r="J62" s="137">
        <f t="shared" si="0"/>
        <v>7842.4</v>
      </c>
      <c r="K62" s="138"/>
      <c r="L62" s="138"/>
      <c r="M62" s="138"/>
      <c r="N62" s="138"/>
      <c r="O62" s="138"/>
      <c r="P62" s="138"/>
      <c r="Q62" s="13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82" t="s">
        <v>641</v>
      </c>
      <c r="B63" s="67" t="s">
        <v>29</v>
      </c>
      <c r="C63" s="83" t="s">
        <v>188</v>
      </c>
      <c r="D63" s="48" t="s">
        <v>190</v>
      </c>
      <c r="E63" s="135">
        <v>1</v>
      </c>
      <c r="F63" s="82" t="s">
        <v>640</v>
      </c>
      <c r="G63" s="136">
        <v>0</v>
      </c>
      <c r="H63" s="136">
        <v>1568.48</v>
      </c>
      <c r="I63" s="136">
        <v>6273.92</v>
      </c>
      <c r="J63" s="137">
        <f t="shared" si="0"/>
        <v>7842.4</v>
      </c>
      <c r="K63" s="138"/>
      <c r="L63" s="138"/>
      <c r="M63" s="138"/>
      <c r="N63" s="138"/>
      <c r="O63" s="138"/>
      <c r="P63" s="138"/>
      <c r="Q63" s="13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90" t="s">
        <v>572</v>
      </c>
      <c r="B64" s="145" t="s">
        <v>29</v>
      </c>
      <c r="C64" s="84" t="s">
        <v>749</v>
      </c>
      <c r="D64" s="48" t="s">
        <v>190</v>
      </c>
      <c r="E64" s="135">
        <v>1</v>
      </c>
      <c r="F64" s="63" t="s">
        <v>231</v>
      </c>
      <c r="G64" s="136">
        <v>0</v>
      </c>
      <c r="H64" s="136">
        <v>1568.48</v>
      </c>
      <c r="I64" s="136">
        <v>6273.92</v>
      </c>
      <c r="J64" s="137">
        <f t="shared" si="0"/>
        <v>7842.4</v>
      </c>
      <c r="K64" s="138"/>
      <c r="L64" s="138"/>
      <c r="M64" s="138"/>
      <c r="N64" s="138"/>
      <c r="O64" s="138"/>
      <c r="P64" s="138"/>
      <c r="Q64" s="138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82" t="s">
        <v>242</v>
      </c>
      <c r="B65" s="67" t="s">
        <v>29</v>
      </c>
      <c r="C65" s="83" t="s">
        <v>185</v>
      </c>
      <c r="D65" s="48" t="s">
        <v>190</v>
      </c>
      <c r="E65" s="135">
        <v>1</v>
      </c>
      <c r="F65" s="202" t="s">
        <v>677</v>
      </c>
      <c r="G65" s="136">
        <v>0</v>
      </c>
      <c r="H65" s="136">
        <v>1568.48</v>
      </c>
      <c r="I65" s="136">
        <v>6273.92</v>
      </c>
      <c r="J65" s="137">
        <f t="shared" si="0"/>
        <v>7842.4</v>
      </c>
      <c r="K65" s="138"/>
      <c r="L65" s="138"/>
      <c r="M65" s="138"/>
      <c r="N65" s="138"/>
      <c r="O65" s="138"/>
      <c r="P65" s="138"/>
      <c r="Q65" s="138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82" t="s">
        <v>692</v>
      </c>
      <c r="B66" s="67" t="s">
        <v>29</v>
      </c>
      <c r="C66" s="83" t="s">
        <v>188</v>
      </c>
      <c r="D66" s="48" t="s">
        <v>189</v>
      </c>
      <c r="E66" s="135">
        <v>1</v>
      </c>
      <c r="F66" s="82" t="s">
        <v>690</v>
      </c>
      <c r="G66" s="136">
        <v>0</v>
      </c>
      <c r="H66" s="136">
        <v>0</v>
      </c>
      <c r="I66" s="136">
        <v>6273.92</v>
      </c>
      <c r="J66" s="137">
        <f t="shared" si="0"/>
        <v>6273.92</v>
      </c>
      <c r="K66" s="138"/>
      <c r="L66" s="138"/>
      <c r="M66" s="138"/>
      <c r="N66" s="138"/>
      <c r="O66" s="138"/>
      <c r="P66" s="138"/>
      <c r="Q66" s="138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A67" s="82" t="s">
        <v>694</v>
      </c>
      <c r="B67" s="67" t="s">
        <v>29</v>
      </c>
      <c r="C67" s="83" t="s">
        <v>188</v>
      </c>
      <c r="D67" s="48" t="s">
        <v>189</v>
      </c>
      <c r="E67" s="135">
        <v>1</v>
      </c>
      <c r="F67" s="82" t="s">
        <v>693</v>
      </c>
      <c r="G67" s="136">
        <v>0</v>
      </c>
      <c r="H67" s="136">
        <v>0</v>
      </c>
      <c r="I67" s="136">
        <v>6273.92</v>
      </c>
      <c r="J67" s="137">
        <f t="shared" si="0"/>
        <v>6273.92</v>
      </c>
      <c r="K67" s="138"/>
      <c r="L67" s="138"/>
      <c r="M67" s="138"/>
      <c r="N67" s="138"/>
      <c r="O67" s="138"/>
      <c r="P67" s="138"/>
      <c r="Q67" s="138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A68" s="82" t="s">
        <v>703</v>
      </c>
      <c r="B68" s="67" t="s">
        <v>29</v>
      </c>
      <c r="C68" s="83" t="s">
        <v>191</v>
      </c>
      <c r="D68" s="48" t="s">
        <v>190</v>
      </c>
      <c r="E68" s="135">
        <v>1</v>
      </c>
      <c r="F68" s="204" t="s">
        <v>702</v>
      </c>
      <c r="G68" s="136">
        <v>0</v>
      </c>
      <c r="H68" s="136">
        <v>1568.48</v>
      </c>
      <c r="I68" s="136">
        <v>6273.92</v>
      </c>
      <c r="J68" s="137">
        <f t="shared" si="0"/>
        <v>7842.4</v>
      </c>
      <c r="K68" s="138"/>
      <c r="L68" s="138"/>
      <c r="M68" s="138"/>
      <c r="N68" s="138"/>
      <c r="O68" s="138"/>
      <c r="P68" s="138"/>
      <c r="Q68" s="13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82" t="s">
        <v>572</v>
      </c>
      <c r="B69" s="67" t="s">
        <v>29</v>
      </c>
      <c r="C69" s="83" t="s">
        <v>191</v>
      </c>
      <c r="D69" s="48" t="s">
        <v>190</v>
      </c>
      <c r="E69" s="135">
        <v>1</v>
      </c>
      <c r="F69" s="63" t="s">
        <v>302</v>
      </c>
      <c r="G69" s="136">
        <v>0</v>
      </c>
      <c r="H69" s="136">
        <v>1568.48</v>
      </c>
      <c r="I69" s="136">
        <v>6273.92</v>
      </c>
      <c r="J69" s="137">
        <f t="shared" si="0"/>
        <v>7842.4</v>
      </c>
      <c r="K69" s="138"/>
      <c r="L69" s="138"/>
      <c r="M69" s="138"/>
      <c r="N69" s="138"/>
      <c r="O69" s="138"/>
      <c r="P69" s="138"/>
      <c r="Q69" s="138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82" t="s">
        <v>572</v>
      </c>
      <c r="B70" s="67" t="s">
        <v>29</v>
      </c>
      <c r="C70" s="83" t="s">
        <v>191</v>
      </c>
      <c r="D70" s="48" t="s">
        <v>190</v>
      </c>
      <c r="E70" s="135">
        <v>1</v>
      </c>
      <c r="F70" s="63" t="s">
        <v>618</v>
      </c>
      <c r="G70" s="136">
        <v>0</v>
      </c>
      <c r="H70" s="136">
        <v>1568.48</v>
      </c>
      <c r="I70" s="136">
        <v>6273.92</v>
      </c>
      <c r="J70" s="137">
        <f t="shared" si="0"/>
        <v>7842.4</v>
      </c>
      <c r="K70" s="138"/>
      <c r="L70" s="138"/>
      <c r="M70" s="138"/>
      <c r="N70" s="138"/>
      <c r="O70" s="138"/>
      <c r="P70" s="138"/>
      <c r="Q70" s="138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82" t="s">
        <v>572</v>
      </c>
      <c r="B71" s="67" t="s">
        <v>29</v>
      </c>
      <c r="C71" s="83" t="s">
        <v>186</v>
      </c>
      <c r="D71" s="48" t="s">
        <v>190</v>
      </c>
      <c r="E71" s="135">
        <v>1</v>
      </c>
      <c r="F71" s="63" t="s">
        <v>308</v>
      </c>
      <c r="G71" s="136">
        <v>0</v>
      </c>
      <c r="H71" s="136">
        <v>1568.48</v>
      </c>
      <c r="I71" s="136">
        <v>6273.92</v>
      </c>
      <c r="J71" s="137">
        <f t="shared" si="0"/>
        <v>7842.4</v>
      </c>
      <c r="K71" s="138"/>
      <c r="L71" s="138"/>
      <c r="M71" s="138"/>
      <c r="N71" s="138"/>
      <c r="O71" s="138"/>
      <c r="P71" s="138"/>
      <c r="Q71" s="138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A72" s="82" t="s">
        <v>572</v>
      </c>
      <c r="B72" s="67" t="s">
        <v>29</v>
      </c>
      <c r="C72" s="83" t="s">
        <v>186</v>
      </c>
      <c r="D72" s="48" t="s">
        <v>190</v>
      </c>
      <c r="E72" s="135">
        <v>1</v>
      </c>
      <c r="F72" s="63" t="s">
        <v>727</v>
      </c>
      <c r="G72" s="136">
        <v>0</v>
      </c>
      <c r="H72" s="136">
        <v>1568.48</v>
      </c>
      <c r="I72" s="136">
        <v>6273.92</v>
      </c>
      <c r="J72" s="137">
        <f t="shared" si="0"/>
        <v>7842.4</v>
      </c>
      <c r="K72" s="138"/>
      <c r="L72" s="138"/>
      <c r="M72" s="138"/>
      <c r="N72" s="138"/>
      <c r="O72" s="138"/>
      <c r="P72" s="138"/>
      <c r="Q72" s="138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x14ac:dyDescent="0.2">
      <c r="A73" s="82" t="s">
        <v>572</v>
      </c>
      <c r="B73" s="67" t="s">
        <v>29</v>
      </c>
      <c r="C73" s="83" t="s">
        <v>188</v>
      </c>
      <c r="D73" s="48" t="s">
        <v>190</v>
      </c>
      <c r="E73" s="135">
        <v>1</v>
      </c>
      <c r="F73" s="212" t="s">
        <v>287</v>
      </c>
      <c r="G73" s="136">
        <v>0</v>
      </c>
      <c r="H73" s="136">
        <v>1568.48</v>
      </c>
      <c r="I73" s="136">
        <v>6273.92</v>
      </c>
      <c r="J73" s="137">
        <f t="shared" si="0"/>
        <v>7842.4</v>
      </c>
      <c r="K73" s="138"/>
      <c r="L73" s="138"/>
      <c r="M73" s="138"/>
      <c r="N73" s="138"/>
      <c r="O73" s="138"/>
      <c r="P73" s="138"/>
      <c r="Q73" s="138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x14ac:dyDescent="0.2">
      <c r="A74" s="82" t="s">
        <v>572</v>
      </c>
      <c r="B74" s="67" t="s">
        <v>29</v>
      </c>
      <c r="C74" s="83" t="s">
        <v>186</v>
      </c>
      <c r="D74" s="48" t="s">
        <v>189</v>
      </c>
      <c r="E74" s="135">
        <v>1</v>
      </c>
      <c r="F74" s="63" t="s">
        <v>477</v>
      </c>
      <c r="G74" s="136">
        <v>0</v>
      </c>
      <c r="H74" s="136">
        <v>0</v>
      </c>
      <c r="I74" s="136">
        <v>6273.92</v>
      </c>
      <c r="J74" s="137">
        <f t="shared" si="0"/>
        <v>6273.92</v>
      </c>
      <c r="K74" s="138"/>
      <c r="L74" s="138"/>
      <c r="M74" s="138"/>
      <c r="N74" s="138"/>
      <c r="O74" s="138"/>
      <c r="P74" s="138"/>
      <c r="Q74" s="13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s="80" customFormat="1" x14ac:dyDescent="0.2">
      <c r="A75" s="82" t="s">
        <v>572</v>
      </c>
      <c r="B75" s="145" t="s">
        <v>29</v>
      </c>
      <c r="C75" s="84" t="s">
        <v>186</v>
      </c>
      <c r="D75" s="145" t="s">
        <v>190</v>
      </c>
      <c r="E75" s="135">
        <v>1</v>
      </c>
      <c r="F75" s="220" t="s">
        <v>284</v>
      </c>
      <c r="G75" s="147">
        <v>0</v>
      </c>
      <c r="H75" s="136">
        <v>1568.48</v>
      </c>
      <c r="I75" s="136">
        <v>6273.92</v>
      </c>
      <c r="J75" s="137">
        <f t="shared" si="0"/>
        <v>7842.4</v>
      </c>
      <c r="K75" s="149"/>
      <c r="L75" s="149"/>
      <c r="M75" s="149"/>
      <c r="N75" s="149"/>
      <c r="O75" s="149"/>
      <c r="P75" s="149"/>
      <c r="Q75" s="14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</row>
    <row r="76" spans="1:30" x14ac:dyDescent="0.2">
      <c r="A76" s="82" t="s">
        <v>530</v>
      </c>
      <c r="B76" s="67" t="s">
        <v>29</v>
      </c>
      <c r="C76" s="83" t="s">
        <v>749</v>
      </c>
      <c r="D76" s="48" t="s">
        <v>190</v>
      </c>
      <c r="E76" s="135">
        <v>1</v>
      </c>
      <c r="F76" s="204" t="s">
        <v>792</v>
      </c>
      <c r="G76" s="136">
        <v>0</v>
      </c>
      <c r="H76" s="136">
        <v>1568.48</v>
      </c>
      <c r="I76" s="136">
        <v>6273.92</v>
      </c>
      <c r="J76" s="137">
        <f t="shared" si="0"/>
        <v>7842.4</v>
      </c>
      <c r="K76" s="138"/>
      <c r="L76" s="138"/>
      <c r="M76" s="138"/>
      <c r="N76" s="138"/>
      <c r="O76" s="138"/>
      <c r="P76" s="138"/>
      <c r="Q76" s="138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x14ac:dyDescent="0.2">
      <c r="A77" s="82" t="s">
        <v>530</v>
      </c>
      <c r="B77" s="67" t="s">
        <v>29</v>
      </c>
      <c r="C77" s="83" t="s">
        <v>749</v>
      </c>
      <c r="D77" s="48" t="s">
        <v>190</v>
      </c>
      <c r="E77" s="135">
        <v>1</v>
      </c>
      <c r="F77" s="63" t="s">
        <v>793</v>
      </c>
      <c r="G77" s="136">
        <v>0</v>
      </c>
      <c r="H77" s="136">
        <v>1568.48</v>
      </c>
      <c r="I77" s="136">
        <v>6273.92</v>
      </c>
      <c r="J77" s="137">
        <f t="shared" ref="J77:J140" si="1">SUM(G77:I77)</f>
        <v>7842.4</v>
      </c>
      <c r="K77" s="138"/>
      <c r="L77" s="138"/>
      <c r="M77" s="138"/>
      <c r="N77" s="138"/>
      <c r="O77" s="138"/>
      <c r="P77" s="138"/>
      <c r="Q77" s="138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82" t="s">
        <v>242</v>
      </c>
      <c r="B78" s="67" t="s">
        <v>29</v>
      </c>
      <c r="C78" s="83" t="s">
        <v>749</v>
      </c>
      <c r="D78" s="48" t="s">
        <v>190</v>
      </c>
      <c r="E78" s="135">
        <v>1</v>
      </c>
      <c r="F78" s="214" t="s">
        <v>801</v>
      </c>
      <c r="G78" s="136">
        <v>0</v>
      </c>
      <c r="H78" s="136">
        <v>1568.48</v>
      </c>
      <c r="I78" s="136">
        <v>6273.92</v>
      </c>
      <c r="J78" s="137">
        <f t="shared" si="1"/>
        <v>7842.4</v>
      </c>
      <c r="K78" s="138"/>
      <c r="L78" s="138"/>
      <c r="M78" s="138"/>
      <c r="N78" s="138"/>
      <c r="O78" s="138"/>
      <c r="P78" s="138"/>
      <c r="Q78" s="138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54" t="s">
        <v>192</v>
      </c>
      <c r="B79" s="67" t="s">
        <v>29</v>
      </c>
      <c r="C79" s="52" t="s">
        <v>192</v>
      </c>
      <c r="D79" s="48" t="s">
        <v>192</v>
      </c>
      <c r="E79" s="135">
        <v>1</v>
      </c>
      <c r="F79" s="54" t="s">
        <v>192</v>
      </c>
      <c r="G79" s="136">
        <v>0</v>
      </c>
      <c r="H79" s="136">
        <v>0</v>
      </c>
      <c r="I79" s="136">
        <v>0</v>
      </c>
      <c r="J79" s="137">
        <f t="shared" si="1"/>
        <v>0</v>
      </c>
      <c r="K79" s="138"/>
      <c r="L79" s="138"/>
      <c r="M79" s="138"/>
      <c r="N79" s="138"/>
      <c r="O79" s="138"/>
      <c r="P79" s="138"/>
      <c r="Q79" s="138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x14ac:dyDescent="0.2">
      <c r="A80" s="54" t="s">
        <v>192</v>
      </c>
      <c r="B80" s="67" t="s">
        <v>29</v>
      </c>
      <c r="C80" s="52" t="s">
        <v>192</v>
      </c>
      <c r="D80" s="48" t="s">
        <v>192</v>
      </c>
      <c r="E80" s="135">
        <v>1</v>
      </c>
      <c r="F80" s="54" t="s">
        <v>192</v>
      </c>
      <c r="G80" s="136">
        <v>0</v>
      </c>
      <c r="H80" s="136">
        <v>0</v>
      </c>
      <c r="I80" s="136">
        <v>0</v>
      </c>
      <c r="J80" s="137">
        <f t="shared" si="1"/>
        <v>0</v>
      </c>
      <c r="K80" s="138"/>
      <c r="L80" s="138"/>
      <c r="M80" s="138"/>
      <c r="N80" s="138"/>
      <c r="O80" s="138"/>
      <c r="P80" s="138"/>
      <c r="Q80" s="138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x14ac:dyDescent="0.2">
      <c r="A81" s="54" t="s">
        <v>192</v>
      </c>
      <c r="B81" s="67" t="s">
        <v>29</v>
      </c>
      <c r="C81" s="52" t="s">
        <v>192</v>
      </c>
      <c r="D81" s="48" t="s">
        <v>192</v>
      </c>
      <c r="E81" s="135">
        <v>1</v>
      </c>
      <c r="F81" s="54" t="s">
        <v>192</v>
      </c>
      <c r="G81" s="136">
        <v>0</v>
      </c>
      <c r="H81" s="136">
        <v>0</v>
      </c>
      <c r="I81" s="136">
        <v>0</v>
      </c>
      <c r="J81" s="137">
        <f t="shared" si="1"/>
        <v>0</v>
      </c>
      <c r="K81" s="138"/>
      <c r="L81" s="138"/>
      <c r="M81" s="138"/>
      <c r="N81" s="138"/>
      <c r="O81" s="138"/>
      <c r="P81" s="138"/>
      <c r="Q81" s="138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54" t="s">
        <v>192</v>
      </c>
      <c r="B82" s="67" t="s">
        <v>29</v>
      </c>
      <c r="C82" s="52" t="s">
        <v>192</v>
      </c>
      <c r="D82" s="48" t="s">
        <v>192</v>
      </c>
      <c r="E82" s="135">
        <v>1</v>
      </c>
      <c r="F82" s="54" t="s">
        <v>192</v>
      </c>
      <c r="G82" s="136">
        <v>0</v>
      </c>
      <c r="H82" s="136">
        <v>0</v>
      </c>
      <c r="I82" s="136">
        <v>0</v>
      </c>
      <c r="J82" s="137">
        <f t="shared" si="1"/>
        <v>0</v>
      </c>
      <c r="K82" s="138"/>
      <c r="L82" s="138"/>
      <c r="M82" s="138"/>
      <c r="N82" s="138"/>
      <c r="O82" s="138"/>
      <c r="P82" s="138"/>
      <c r="Q82" s="138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x14ac:dyDescent="0.2">
      <c r="A83" s="54" t="s">
        <v>192</v>
      </c>
      <c r="B83" s="67" t="s">
        <v>29</v>
      </c>
      <c r="C83" s="52" t="s">
        <v>192</v>
      </c>
      <c r="D83" s="48" t="s">
        <v>192</v>
      </c>
      <c r="E83" s="135">
        <v>1</v>
      </c>
      <c r="F83" s="54" t="s">
        <v>192</v>
      </c>
      <c r="G83" s="136">
        <v>0</v>
      </c>
      <c r="H83" s="136">
        <v>0</v>
      </c>
      <c r="I83" s="136">
        <v>0</v>
      </c>
      <c r="J83" s="137">
        <f t="shared" si="1"/>
        <v>0</v>
      </c>
      <c r="K83" s="138"/>
      <c r="L83" s="138"/>
      <c r="M83" s="138"/>
      <c r="N83" s="138"/>
      <c r="O83" s="138"/>
      <c r="P83" s="138"/>
      <c r="Q83" s="138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x14ac:dyDescent="0.2">
      <c r="A84" s="54" t="s">
        <v>192</v>
      </c>
      <c r="B84" s="67" t="s">
        <v>29</v>
      </c>
      <c r="C84" s="52" t="s">
        <v>192</v>
      </c>
      <c r="D84" s="48" t="s">
        <v>192</v>
      </c>
      <c r="E84" s="135">
        <v>1</v>
      </c>
      <c r="F84" s="54" t="s">
        <v>192</v>
      </c>
      <c r="G84" s="136">
        <v>0</v>
      </c>
      <c r="H84" s="136">
        <v>0</v>
      </c>
      <c r="I84" s="136">
        <v>0</v>
      </c>
      <c r="J84" s="137">
        <f t="shared" si="1"/>
        <v>0</v>
      </c>
      <c r="K84" s="138"/>
      <c r="L84" s="138"/>
      <c r="M84" s="138"/>
      <c r="N84" s="138"/>
      <c r="O84" s="138"/>
      <c r="P84" s="138"/>
      <c r="Q84" s="138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x14ac:dyDescent="0.2">
      <c r="A85" s="54" t="s">
        <v>192</v>
      </c>
      <c r="B85" s="67" t="s">
        <v>29</v>
      </c>
      <c r="C85" s="52" t="s">
        <v>192</v>
      </c>
      <c r="D85" s="48" t="s">
        <v>192</v>
      </c>
      <c r="E85" s="135">
        <v>1</v>
      </c>
      <c r="F85" s="54" t="s">
        <v>192</v>
      </c>
      <c r="G85" s="136">
        <v>0</v>
      </c>
      <c r="H85" s="136">
        <v>0</v>
      </c>
      <c r="I85" s="136">
        <v>0</v>
      </c>
      <c r="J85" s="137">
        <f t="shared" si="1"/>
        <v>0</v>
      </c>
      <c r="K85" s="138"/>
      <c r="L85" s="138"/>
      <c r="M85" s="138"/>
      <c r="N85" s="138"/>
      <c r="O85" s="138"/>
      <c r="P85" s="138"/>
      <c r="Q85" s="138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x14ac:dyDescent="0.2">
      <c r="A86" s="54" t="s">
        <v>192</v>
      </c>
      <c r="B86" s="67" t="s">
        <v>29</v>
      </c>
      <c r="C86" s="52" t="s">
        <v>192</v>
      </c>
      <c r="D86" s="48" t="s">
        <v>192</v>
      </c>
      <c r="E86" s="135">
        <v>1</v>
      </c>
      <c r="F86" s="54" t="s">
        <v>192</v>
      </c>
      <c r="G86" s="136">
        <v>0</v>
      </c>
      <c r="H86" s="136">
        <v>0</v>
      </c>
      <c r="I86" s="136">
        <v>0</v>
      </c>
      <c r="J86" s="137">
        <f t="shared" si="1"/>
        <v>0</v>
      </c>
      <c r="K86" s="138"/>
      <c r="L86" s="138"/>
      <c r="M86" s="138"/>
      <c r="N86" s="138"/>
      <c r="O86" s="138"/>
      <c r="P86" s="138"/>
      <c r="Q86" s="138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x14ac:dyDescent="0.2">
      <c r="A87" s="54" t="s">
        <v>192</v>
      </c>
      <c r="B87" s="67" t="s">
        <v>29</v>
      </c>
      <c r="C87" s="52" t="s">
        <v>192</v>
      </c>
      <c r="D87" s="48" t="s">
        <v>192</v>
      </c>
      <c r="E87" s="135">
        <v>1</v>
      </c>
      <c r="F87" s="54" t="s">
        <v>192</v>
      </c>
      <c r="G87" s="136">
        <v>0</v>
      </c>
      <c r="H87" s="136">
        <v>0</v>
      </c>
      <c r="I87" s="136">
        <v>0</v>
      </c>
      <c r="J87" s="137">
        <f t="shared" si="1"/>
        <v>0</v>
      </c>
      <c r="K87" s="138"/>
      <c r="L87" s="138"/>
      <c r="M87" s="138"/>
      <c r="N87" s="138"/>
      <c r="O87" s="138"/>
      <c r="P87" s="138"/>
      <c r="Q87" s="138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x14ac:dyDescent="0.2">
      <c r="A88" s="54" t="s">
        <v>192</v>
      </c>
      <c r="B88" s="67" t="s">
        <v>29</v>
      </c>
      <c r="C88" s="52" t="s">
        <v>192</v>
      </c>
      <c r="D88" s="48" t="s">
        <v>192</v>
      </c>
      <c r="E88" s="135">
        <v>1</v>
      </c>
      <c r="F88" s="54" t="s">
        <v>192</v>
      </c>
      <c r="G88" s="136">
        <v>0</v>
      </c>
      <c r="H88" s="136">
        <v>0</v>
      </c>
      <c r="I88" s="136">
        <v>0</v>
      </c>
      <c r="J88" s="137">
        <f t="shared" si="1"/>
        <v>0</v>
      </c>
      <c r="K88" s="138"/>
      <c r="L88" s="138"/>
      <c r="M88" s="138"/>
      <c r="N88" s="138"/>
      <c r="O88" s="138"/>
      <c r="P88" s="138"/>
      <c r="Q88" s="138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x14ac:dyDescent="0.2">
      <c r="A89" s="54" t="s">
        <v>192</v>
      </c>
      <c r="B89" s="67" t="s">
        <v>29</v>
      </c>
      <c r="C89" s="52" t="s">
        <v>192</v>
      </c>
      <c r="D89" s="48" t="s">
        <v>192</v>
      </c>
      <c r="E89" s="135">
        <v>1</v>
      </c>
      <c r="F89" s="54" t="s">
        <v>192</v>
      </c>
      <c r="G89" s="136">
        <v>0</v>
      </c>
      <c r="H89" s="136">
        <v>0</v>
      </c>
      <c r="I89" s="136">
        <v>0</v>
      </c>
      <c r="J89" s="137">
        <f t="shared" si="1"/>
        <v>0</v>
      </c>
      <c r="K89" s="138"/>
      <c r="L89" s="138"/>
      <c r="M89" s="138"/>
      <c r="N89" s="138"/>
      <c r="O89" s="138"/>
      <c r="P89" s="138"/>
      <c r="Q89" s="138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x14ac:dyDescent="0.2">
      <c r="A90" s="54" t="s">
        <v>192</v>
      </c>
      <c r="B90" s="67" t="s">
        <v>29</v>
      </c>
      <c r="C90" s="52" t="s">
        <v>192</v>
      </c>
      <c r="D90" s="48" t="s">
        <v>192</v>
      </c>
      <c r="E90" s="135">
        <v>1</v>
      </c>
      <c r="F90" s="54" t="s">
        <v>192</v>
      </c>
      <c r="G90" s="136">
        <v>0</v>
      </c>
      <c r="H90" s="136">
        <v>0</v>
      </c>
      <c r="I90" s="136">
        <v>0</v>
      </c>
      <c r="J90" s="137">
        <f t="shared" si="1"/>
        <v>0</v>
      </c>
      <c r="K90" s="138"/>
      <c r="L90" s="138"/>
      <c r="M90" s="138"/>
      <c r="N90" s="138"/>
      <c r="O90" s="138"/>
      <c r="P90" s="138"/>
      <c r="Q90" s="138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x14ac:dyDescent="0.2">
      <c r="A91" s="54" t="s">
        <v>192</v>
      </c>
      <c r="B91" s="67" t="s">
        <v>29</v>
      </c>
      <c r="C91" s="52" t="s">
        <v>192</v>
      </c>
      <c r="D91" s="48" t="s">
        <v>192</v>
      </c>
      <c r="E91" s="135">
        <v>1</v>
      </c>
      <c r="F91" s="54" t="s">
        <v>192</v>
      </c>
      <c r="G91" s="136">
        <v>0</v>
      </c>
      <c r="H91" s="136">
        <v>0</v>
      </c>
      <c r="I91" s="136">
        <v>0</v>
      </c>
      <c r="J91" s="137">
        <f t="shared" si="1"/>
        <v>0</v>
      </c>
      <c r="K91" s="138"/>
      <c r="L91" s="138"/>
      <c r="M91" s="138"/>
      <c r="N91" s="138"/>
      <c r="O91" s="138"/>
      <c r="P91" s="138"/>
      <c r="Q91" s="138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x14ac:dyDescent="0.2">
      <c r="A92" s="54" t="s">
        <v>192</v>
      </c>
      <c r="B92" s="67" t="s">
        <v>29</v>
      </c>
      <c r="C92" s="52" t="s">
        <v>192</v>
      </c>
      <c r="D92" s="48" t="s">
        <v>192</v>
      </c>
      <c r="E92" s="135">
        <v>1</v>
      </c>
      <c r="F92" s="54" t="s">
        <v>192</v>
      </c>
      <c r="G92" s="136">
        <v>0</v>
      </c>
      <c r="H92" s="136">
        <v>0</v>
      </c>
      <c r="I92" s="136">
        <v>0</v>
      </c>
      <c r="J92" s="137">
        <f t="shared" si="1"/>
        <v>0</v>
      </c>
      <c r="K92" s="138"/>
      <c r="L92" s="138"/>
      <c r="M92" s="138"/>
      <c r="N92" s="138"/>
      <c r="O92" s="138"/>
      <c r="P92" s="138"/>
      <c r="Q92" s="138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x14ac:dyDescent="0.2">
      <c r="A93" s="54" t="s">
        <v>192</v>
      </c>
      <c r="B93" s="67" t="s">
        <v>29</v>
      </c>
      <c r="C93" s="52" t="s">
        <v>192</v>
      </c>
      <c r="D93" s="48" t="s">
        <v>192</v>
      </c>
      <c r="E93" s="135">
        <v>1</v>
      </c>
      <c r="F93" s="54" t="s">
        <v>192</v>
      </c>
      <c r="G93" s="136">
        <v>0</v>
      </c>
      <c r="H93" s="136">
        <v>0</v>
      </c>
      <c r="I93" s="136">
        <v>0</v>
      </c>
      <c r="J93" s="137">
        <f t="shared" si="1"/>
        <v>0</v>
      </c>
      <c r="K93" s="138"/>
      <c r="L93" s="138"/>
      <c r="M93" s="138"/>
      <c r="N93" s="138"/>
      <c r="O93" s="138"/>
      <c r="P93" s="138"/>
      <c r="Q93" s="138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x14ac:dyDescent="0.2">
      <c r="A94" s="54" t="s">
        <v>192</v>
      </c>
      <c r="B94" s="67" t="s">
        <v>29</v>
      </c>
      <c r="C94" s="52" t="s">
        <v>192</v>
      </c>
      <c r="D94" s="48" t="s">
        <v>192</v>
      </c>
      <c r="E94" s="135">
        <v>1</v>
      </c>
      <c r="F94" s="54" t="s">
        <v>192</v>
      </c>
      <c r="G94" s="136">
        <v>0</v>
      </c>
      <c r="H94" s="136">
        <v>0</v>
      </c>
      <c r="I94" s="136">
        <v>0</v>
      </c>
      <c r="J94" s="137">
        <f t="shared" si="1"/>
        <v>0</v>
      </c>
      <c r="K94" s="138"/>
      <c r="L94" s="138"/>
      <c r="M94" s="138"/>
      <c r="N94" s="138"/>
      <c r="O94" s="138"/>
      <c r="P94" s="138"/>
      <c r="Q94" s="138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x14ac:dyDescent="0.2">
      <c r="A95" s="54" t="s">
        <v>192</v>
      </c>
      <c r="B95" s="67" t="s">
        <v>29</v>
      </c>
      <c r="C95" s="52" t="s">
        <v>192</v>
      </c>
      <c r="D95" s="48" t="s">
        <v>192</v>
      </c>
      <c r="E95" s="135">
        <v>1</v>
      </c>
      <c r="F95" s="54" t="s">
        <v>192</v>
      </c>
      <c r="G95" s="136">
        <v>0</v>
      </c>
      <c r="H95" s="136">
        <v>0</v>
      </c>
      <c r="I95" s="136">
        <v>0</v>
      </c>
      <c r="J95" s="137">
        <f t="shared" si="1"/>
        <v>0</v>
      </c>
      <c r="K95" s="138"/>
      <c r="L95" s="138"/>
      <c r="M95" s="138"/>
      <c r="N95" s="138"/>
      <c r="O95" s="138"/>
      <c r="P95" s="138"/>
      <c r="Q95" s="138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x14ac:dyDescent="0.2">
      <c r="A96" s="54" t="s">
        <v>192</v>
      </c>
      <c r="B96" s="67" t="s">
        <v>29</v>
      </c>
      <c r="C96" s="52" t="s">
        <v>192</v>
      </c>
      <c r="D96" s="48" t="s">
        <v>192</v>
      </c>
      <c r="E96" s="135">
        <v>1</v>
      </c>
      <c r="F96" s="54" t="s">
        <v>192</v>
      </c>
      <c r="G96" s="136">
        <v>0</v>
      </c>
      <c r="H96" s="136">
        <v>0</v>
      </c>
      <c r="I96" s="136">
        <v>0</v>
      </c>
      <c r="J96" s="137">
        <f t="shared" si="1"/>
        <v>0</v>
      </c>
      <c r="K96" s="138"/>
      <c r="L96" s="138"/>
      <c r="M96" s="138"/>
      <c r="N96" s="138"/>
      <c r="O96" s="138"/>
      <c r="P96" s="138"/>
      <c r="Q96" s="138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x14ac:dyDescent="0.2">
      <c r="A97" s="54" t="s">
        <v>192</v>
      </c>
      <c r="B97" s="67" t="s">
        <v>29</v>
      </c>
      <c r="C97" s="52" t="s">
        <v>192</v>
      </c>
      <c r="D97" s="48" t="s">
        <v>192</v>
      </c>
      <c r="E97" s="135">
        <v>1</v>
      </c>
      <c r="F97" s="54" t="s">
        <v>192</v>
      </c>
      <c r="G97" s="136">
        <v>0</v>
      </c>
      <c r="H97" s="136">
        <v>0</v>
      </c>
      <c r="I97" s="136">
        <v>0</v>
      </c>
      <c r="J97" s="137">
        <f t="shared" si="1"/>
        <v>0</v>
      </c>
      <c r="K97" s="138"/>
      <c r="L97" s="138"/>
      <c r="M97" s="138"/>
      <c r="N97" s="138"/>
      <c r="O97" s="138"/>
      <c r="P97" s="138"/>
      <c r="Q97" s="138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x14ac:dyDescent="0.2">
      <c r="A98" s="54" t="s">
        <v>192</v>
      </c>
      <c r="B98" s="67" t="s">
        <v>29</v>
      </c>
      <c r="C98" s="52" t="s">
        <v>192</v>
      </c>
      <c r="D98" s="48" t="s">
        <v>192</v>
      </c>
      <c r="E98" s="135">
        <v>1</v>
      </c>
      <c r="F98" s="54" t="s">
        <v>192</v>
      </c>
      <c r="G98" s="136">
        <v>0</v>
      </c>
      <c r="H98" s="136">
        <v>0</v>
      </c>
      <c r="I98" s="136">
        <v>0</v>
      </c>
      <c r="J98" s="137">
        <f t="shared" si="1"/>
        <v>0</v>
      </c>
      <c r="K98" s="138"/>
      <c r="L98" s="138"/>
      <c r="M98" s="138"/>
      <c r="N98" s="138"/>
      <c r="O98" s="138"/>
      <c r="P98" s="138"/>
      <c r="Q98" s="138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x14ac:dyDescent="0.2">
      <c r="A99" s="54" t="s">
        <v>192</v>
      </c>
      <c r="B99" s="67" t="s">
        <v>29</v>
      </c>
      <c r="C99" s="52" t="s">
        <v>192</v>
      </c>
      <c r="D99" s="48" t="s">
        <v>192</v>
      </c>
      <c r="E99" s="135">
        <v>1</v>
      </c>
      <c r="F99" s="54" t="s">
        <v>192</v>
      </c>
      <c r="G99" s="136">
        <v>0</v>
      </c>
      <c r="H99" s="136">
        <v>0</v>
      </c>
      <c r="I99" s="136">
        <v>0</v>
      </c>
      <c r="J99" s="137">
        <f t="shared" si="1"/>
        <v>0</v>
      </c>
      <c r="K99" s="138"/>
      <c r="L99" s="138"/>
      <c r="M99" s="138"/>
      <c r="N99" s="138"/>
      <c r="O99" s="138"/>
      <c r="P99" s="138"/>
      <c r="Q99" s="138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x14ac:dyDescent="0.2">
      <c r="A100" s="54" t="s">
        <v>192</v>
      </c>
      <c r="B100" s="67" t="s">
        <v>29</v>
      </c>
      <c r="C100" s="52" t="s">
        <v>192</v>
      </c>
      <c r="D100" s="48" t="s">
        <v>192</v>
      </c>
      <c r="E100" s="135">
        <v>1</v>
      </c>
      <c r="F100" s="54" t="s">
        <v>192</v>
      </c>
      <c r="G100" s="136">
        <v>0</v>
      </c>
      <c r="H100" s="136">
        <v>0</v>
      </c>
      <c r="I100" s="136">
        <v>0</v>
      </c>
      <c r="J100" s="137">
        <f t="shared" si="1"/>
        <v>0</v>
      </c>
      <c r="K100" s="138"/>
      <c r="L100" s="138"/>
      <c r="M100" s="138"/>
      <c r="N100" s="138"/>
      <c r="O100" s="138"/>
      <c r="P100" s="138"/>
      <c r="Q100" s="138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x14ac:dyDescent="0.2">
      <c r="A101" s="54" t="s">
        <v>192</v>
      </c>
      <c r="B101" s="67" t="s">
        <v>29</v>
      </c>
      <c r="C101" s="52" t="s">
        <v>192</v>
      </c>
      <c r="D101" s="48" t="s">
        <v>192</v>
      </c>
      <c r="E101" s="135">
        <v>1</v>
      </c>
      <c r="F101" s="54" t="s">
        <v>192</v>
      </c>
      <c r="G101" s="136">
        <v>0</v>
      </c>
      <c r="H101" s="136">
        <v>0</v>
      </c>
      <c r="I101" s="136">
        <v>0</v>
      </c>
      <c r="J101" s="137">
        <f t="shared" si="1"/>
        <v>0</v>
      </c>
      <c r="K101" s="138"/>
      <c r="L101" s="138"/>
      <c r="M101" s="138"/>
      <c r="N101" s="138"/>
      <c r="O101" s="138"/>
      <c r="P101" s="138"/>
      <c r="Q101" s="138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x14ac:dyDescent="0.2">
      <c r="A102" s="54" t="s">
        <v>192</v>
      </c>
      <c r="B102" s="67" t="s">
        <v>29</v>
      </c>
      <c r="C102" s="52" t="s">
        <v>192</v>
      </c>
      <c r="D102" s="48" t="s">
        <v>192</v>
      </c>
      <c r="E102" s="135">
        <v>1</v>
      </c>
      <c r="F102" s="54" t="s">
        <v>192</v>
      </c>
      <c r="G102" s="136">
        <v>0</v>
      </c>
      <c r="H102" s="136">
        <v>0</v>
      </c>
      <c r="I102" s="136">
        <v>0</v>
      </c>
      <c r="J102" s="137">
        <f t="shared" si="1"/>
        <v>0</v>
      </c>
      <c r="K102" s="138"/>
      <c r="L102" s="138"/>
      <c r="M102" s="138"/>
      <c r="N102" s="138"/>
      <c r="O102" s="138"/>
      <c r="P102" s="138"/>
      <c r="Q102" s="138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x14ac:dyDescent="0.2">
      <c r="A103" s="54" t="s">
        <v>192</v>
      </c>
      <c r="B103" s="67" t="s">
        <v>29</v>
      </c>
      <c r="C103" s="52" t="s">
        <v>192</v>
      </c>
      <c r="D103" s="48" t="s">
        <v>192</v>
      </c>
      <c r="E103" s="135">
        <v>1</v>
      </c>
      <c r="F103" s="54" t="s">
        <v>192</v>
      </c>
      <c r="G103" s="136">
        <v>0</v>
      </c>
      <c r="H103" s="136">
        <v>0</v>
      </c>
      <c r="I103" s="136">
        <v>0</v>
      </c>
      <c r="J103" s="137">
        <f t="shared" si="1"/>
        <v>0</v>
      </c>
      <c r="K103" s="138"/>
      <c r="L103" s="138"/>
      <c r="M103" s="138"/>
      <c r="N103" s="138"/>
      <c r="O103" s="138"/>
      <c r="P103" s="138"/>
      <c r="Q103" s="138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x14ac:dyDescent="0.2">
      <c r="A104" s="54" t="s">
        <v>192</v>
      </c>
      <c r="B104" s="67" t="s">
        <v>29</v>
      </c>
      <c r="C104" s="52" t="s">
        <v>192</v>
      </c>
      <c r="D104" s="48" t="s">
        <v>192</v>
      </c>
      <c r="E104" s="135">
        <v>1</v>
      </c>
      <c r="F104" s="54" t="s">
        <v>192</v>
      </c>
      <c r="G104" s="136">
        <v>0</v>
      </c>
      <c r="H104" s="136">
        <v>0</v>
      </c>
      <c r="I104" s="136">
        <v>0</v>
      </c>
      <c r="J104" s="137">
        <f t="shared" si="1"/>
        <v>0</v>
      </c>
      <c r="K104" s="138"/>
      <c r="L104" s="138"/>
      <c r="M104" s="138"/>
      <c r="N104" s="138"/>
      <c r="O104" s="138"/>
      <c r="P104" s="138"/>
      <c r="Q104" s="138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x14ac:dyDescent="0.2">
      <c r="A105" s="54" t="s">
        <v>192</v>
      </c>
      <c r="B105" s="67" t="s">
        <v>29</v>
      </c>
      <c r="C105" s="52" t="s">
        <v>192</v>
      </c>
      <c r="D105" s="48" t="s">
        <v>192</v>
      </c>
      <c r="E105" s="135">
        <v>1</v>
      </c>
      <c r="F105" s="54" t="s">
        <v>192</v>
      </c>
      <c r="G105" s="136">
        <v>0</v>
      </c>
      <c r="H105" s="136">
        <v>0</v>
      </c>
      <c r="I105" s="136">
        <v>0</v>
      </c>
      <c r="J105" s="137">
        <f t="shared" si="1"/>
        <v>0</v>
      </c>
      <c r="K105" s="138"/>
      <c r="L105" s="138"/>
      <c r="M105" s="138"/>
      <c r="N105" s="138"/>
      <c r="O105" s="138"/>
      <c r="P105" s="138"/>
      <c r="Q105" s="138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x14ac:dyDescent="0.2">
      <c r="A106" s="54" t="s">
        <v>192</v>
      </c>
      <c r="B106" s="67" t="s">
        <v>29</v>
      </c>
      <c r="C106" s="52" t="s">
        <v>192</v>
      </c>
      <c r="D106" s="48" t="s">
        <v>192</v>
      </c>
      <c r="E106" s="135">
        <v>1</v>
      </c>
      <c r="F106" s="54" t="s">
        <v>192</v>
      </c>
      <c r="G106" s="136">
        <v>0</v>
      </c>
      <c r="H106" s="136">
        <v>0</v>
      </c>
      <c r="I106" s="136">
        <v>0</v>
      </c>
      <c r="J106" s="137">
        <f t="shared" si="1"/>
        <v>0</v>
      </c>
      <c r="K106" s="138"/>
      <c r="L106" s="138"/>
      <c r="M106" s="138"/>
      <c r="N106" s="138"/>
      <c r="O106" s="138"/>
      <c r="P106" s="138"/>
      <c r="Q106" s="138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x14ac:dyDescent="0.2">
      <c r="A107" s="54" t="s">
        <v>192</v>
      </c>
      <c r="B107" s="67" t="s">
        <v>29</v>
      </c>
      <c r="C107" s="52" t="s">
        <v>192</v>
      </c>
      <c r="D107" s="48" t="s">
        <v>192</v>
      </c>
      <c r="E107" s="135">
        <v>1</v>
      </c>
      <c r="F107" s="54" t="s">
        <v>192</v>
      </c>
      <c r="G107" s="136">
        <v>0</v>
      </c>
      <c r="H107" s="136">
        <v>0</v>
      </c>
      <c r="I107" s="136">
        <v>0</v>
      </c>
      <c r="J107" s="137">
        <f t="shared" si="1"/>
        <v>0</v>
      </c>
      <c r="K107" s="138"/>
      <c r="L107" s="138"/>
      <c r="M107" s="138"/>
      <c r="N107" s="138"/>
      <c r="O107" s="138"/>
      <c r="P107" s="138"/>
      <c r="Q107" s="138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x14ac:dyDescent="0.2">
      <c r="A108" s="54" t="s">
        <v>192</v>
      </c>
      <c r="B108" s="67" t="s">
        <v>29</v>
      </c>
      <c r="C108" s="52" t="s">
        <v>192</v>
      </c>
      <c r="D108" s="48" t="s">
        <v>192</v>
      </c>
      <c r="E108" s="135">
        <v>1</v>
      </c>
      <c r="F108" s="54" t="s">
        <v>192</v>
      </c>
      <c r="G108" s="136">
        <v>0</v>
      </c>
      <c r="H108" s="136">
        <v>0</v>
      </c>
      <c r="I108" s="136">
        <v>0</v>
      </c>
      <c r="J108" s="137">
        <f t="shared" si="1"/>
        <v>0</v>
      </c>
      <c r="K108" s="138"/>
      <c r="L108" s="138"/>
      <c r="M108" s="138"/>
      <c r="N108" s="138"/>
      <c r="O108" s="138"/>
      <c r="P108" s="138"/>
      <c r="Q108" s="138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x14ac:dyDescent="0.2">
      <c r="A109" s="54" t="s">
        <v>192</v>
      </c>
      <c r="B109" s="67" t="s">
        <v>29</v>
      </c>
      <c r="C109" s="52" t="s">
        <v>192</v>
      </c>
      <c r="D109" s="48" t="s">
        <v>192</v>
      </c>
      <c r="E109" s="135">
        <v>1</v>
      </c>
      <c r="F109" s="54" t="s">
        <v>192</v>
      </c>
      <c r="G109" s="136">
        <v>0</v>
      </c>
      <c r="H109" s="136">
        <v>0</v>
      </c>
      <c r="I109" s="136">
        <v>0</v>
      </c>
      <c r="J109" s="137">
        <f t="shared" si="1"/>
        <v>0</v>
      </c>
      <c r="K109" s="138"/>
      <c r="L109" s="138"/>
      <c r="M109" s="138"/>
      <c r="N109" s="138"/>
      <c r="O109" s="138"/>
      <c r="P109" s="138"/>
      <c r="Q109" s="138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x14ac:dyDescent="0.2">
      <c r="A110" s="54" t="s">
        <v>192</v>
      </c>
      <c r="B110" s="67" t="s">
        <v>29</v>
      </c>
      <c r="C110" s="52" t="s">
        <v>192</v>
      </c>
      <c r="D110" s="48" t="s">
        <v>192</v>
      </c>
      <c r="E110" s="135">
        <v>1</v>
      </c>
      <c r="F110" s="54" t="s">
        <v>192</v>
      </c>
      <c r="G110" s="136">
        <v>0</v>
      </c>
      <c r="H110" s="136">
        <v>0</v>
      </c>
      <c r="I110" s="136">
        <v>0</v>
      </c>
      <c r="J110" s="137">
        <f t="shared" si="1"/>
        <v>0</v>
      </c>
      <c r="K110" s="138"/>
      <c r="L110" s="138"/>
      <c r="M110" s="138"/>
      <c r="N110" s="138"/>
      <c r="O110" s="138"/>
      <c r="P110" s="138"/>
      <c r="Q110" s="138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x14ac:dyDescent="0.2">
      <c r="A111" s="54" t="s">
        <v>192</v>
      </c>
      <c r="B111" s="67" t="s">
        <v>29</v>
      </c>
      <c r="C111" s="52" t="s">
        <v>192</v>
      </c>
      <c r="D111" s="48" t="s">
        <v>192</v>
      </c>
      <c r="E111" s="135">
        <v>1</v>
      </c>
      <c r="F111" s="54" t="s">
        <v>192</v>
      </c>
      <c r="G111" s="136">
        <v>0</v>
      </c>
      <c r="H111" s="136">
        <v>0</v>
      </c>
      <c r="I111" s="136">
        <v>0</v>
      </c>
      <c r="J111" s="137">
        <f t="shared" si="1"/>
        <v>0</v>
      </c>
      <c r="K111" s="138"/>
      <c r="L111" s="138"/>
      <c r="M111" s="138"/>
      <c r="N111" s="138"/>
      <c r="O111" s="138"/>
      <c r="P111" s="138"/>
      <c r="Q111" s="138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x14ac:dyDescent="0.2">
      <c r="A112" s="54" t="s">
        <v>192</v>
      </c>
      <c r="B112" s="67" t="s">
        <v>29</v>
      </c>
      <c r="C112" s="52" t="s">
        <v>192</v>
      </c>
      <c r="D112" s="48" t="s">
        <v>192</v>
      </c>
      <c r="E112" s="135">
        <v>1</v>
      </c>
      <c r="F112" s="54" t="s">
        <v>192</v>
      </c>
      <c r="G112" s="136">
        <v>0</v>
      </c>
      <c r="H112" s="136">
        <v>0</v>
      </c>
      <c r="I112" s="136">
        <v>0</v>
      </c>
      <c r="J112" s="137">
        <f t="shared" si="1"/>
        <v>0</v>
      </c>
      <c r="K112" s="138"/>
      <c r="L112" s="138"/>
      <c r="M112" s="138"/>
      <c r="N112" s="138"/>
      <c r="O112" s="138"/>
      <c r="P112" s="138"/>
      <c r="Q112" s="138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x14ac:dyDescent="0.2">
      <c r="A113" s="54" t="s">
        <v>192</v>
      </c>
      <c r="B113" s="67" t="s">
        <v>29</v>
      </c>
      <c r="C113" s="52" t="s">
        <v>192</v>
      </c>
      <c r="D113" s="48" t="s">
        <v>192</v>
      </c>
      <c r="E113" s="135">
        <v>1</v>
      </c>
      <c r="F113" s="54" t="s">
        <v>192</v>
      </c>
      <c r="G113" s="136">
        <v>0</v>
      </c>
      <c r="H113" s="136">
        <v>0</v>
      </c>
      <c r="I113" s="136">
        <v>0</v>
      </c>
      <c r="J113" s="137">
        <f t="shared" si="1"/>
        <v>0</v>
      </c>
      <c r="K113" s="138"/>
      <c r="L113" s="138"/>
      <c r="M113" s="138"/>
      <c r="N113" s="138"/>
      <c r="O113" s="138"/>
      <c r="P113" s="138"/>
      <c r="Q113" s="138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x14ac:dyDescent="0.2">
      <c r="A114" s="54" t="s">
        <v>192</v>
      </c>
      <c r="B114" s="67" t="s">
        <v>29</v>
      </c>
      <c r="C114" s="52" t="s">
        <v>192</v>
      </c>
      <c r="D114" s="48" t="s">
        <v>192</v>
      </c>
      <c r="E114" s="135">
        <v>1</v>
      </c>
      <c r="F114" s="54" t="s">
        <v>192</v>
      </c>
      <c r="G114" s="136">
        <v>0</v>
      </c>
      <c r="H114" s="136">
        <v>0</v>
      </c>
      <c r="I114" s="136">
        <v>0</v>
      </c>
      <c r="J114" s="137">
        <f t="shared" si="1"/>
        <v>0</v>
      </c>
      <c r="K114" s="138"/>
      <c r="L114" s="138"/>
      <c r="M114" s="138"/>
      <c r="N114" s="138"/>
      <c r="O114" s="138"/>
      <c r="P114" s="138"/>
      <c r="Q114" s="138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x14ac:dyDescent="0.2">
      <c r="A115" s="54" t="s">
        <v>192</v>
      </c>
      <c r="B115" s="67" t="s">
        <v>29</v>
      </c>
      <c r="C115" s="52" t="s">
        <v>192</v>
      </c>
      <c r="D115" s="48" t="s">
        <v>192</v>
      </c>
      <c r="E115" s="135">
        <v>1</v>
      </c>
      <c r="F115" s="54" t="s">
        <v>192</v>
      </c>
      <c r="G115" s="136">
        <v>0</v>
      </c>
      <c r="H115" s="136">
        <v>0</v>
      </c>
      <c r="I115" s="136">
        <v>0</v>
      </c>
      <c r="J115" s="137">
        <f t="shared" si="1"/>
        <v>0</v>
      </c>
      <c r="K115" s="138"/>
      <c r="L115" s="138"/>
      <c r="M115" s="138"/>
      <c r="N115" s="138"/>
      <c r="O115" s="138"/>
      <c r="P115" s="138"/>
      <c r="Q115" s="138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x14ac:dyDescent="0.2">
      <c r="A116" s="54" t="s">
        <v>192</v>
      </c>
      <c r="B116" s="67" t="s">
        <v>29</v>
      </c>
      <c r="C116" s="52" t="s">
        <v>192</v>
      </c>
      <c r="D116" s="48" t="s">
        <v>192</v>
      </c>
      <c r="E116" s="135">
        <v>1</v>
      </c>
      <c r="F116" s="54" t="s">
        <v>192</v>
      </c>
      <c r="G116" s="136">
        <v>0</v>
      </c>
      <c r="H116" s="136">
        <v>0</v>
      </c>
      <c r="I116" s="136">
        <v>0</v>
      </c>
      <c r="J116" s="137">
        <f t="shared" si="1"/>
        <v>0</v>
      </c>
      <c r="K116" s="138"/>
      <c r="L116" s="138"/>
      <c r="M116" s="138"/>
      <c r="N116" s="138"/>
      <c r="O116" s="138"/>
      <c r="P116" s="138"/>
      <c r="Q116" s="138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x14ac:dyDescent="0.2">
      <c r="A117" s="54" t="s">
        <v>192</v>
      </c>
      <c r="B117" s="67" t="s">
        <v>29</v>
      </c>
      <c r="C117" s="52" t="s">
        <v>192</v>
      </c>
      <c r="D117" s="48" t="s">
        <v>192</v>
      </c>
      <c r="E117" s="135">
        <v>1</v>
      </c>
      <c r="F117" s="54" t="s">
        <v>192</v>
      </c>
      <c r="G117" s="136">
        <v>0</v>
      </c>
      <c r="H117" s="136">
        <v>0</v>
      </c>
      <c r="I117" s="136">
        <v>0</v>
      </c>
      <c r="J117" s="137">
        <f t="shared" si="1"/>
        <v>0</v>
      </c>
      <c r="K117" s="138"/>
      <c r="L117" s="138"/>
      <c r="M117" s="138"/>
      <c r="N117" s="138"/>
      <c r="O117" s="138"/>
      <c r="P117" s="138"/>
      <c r="Q117" s="138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x14ac:dyDescent="0.2">
      <c r="A118" s="54" t="s">
        <v>192</v>
      </c>
      <c r="B118" s="67" t="s">
        <v>29</v>
      </c>
      <c r="C118" s="52" t="s">
        <v>192</v>
      </c>
      <c r="D118" s="48" t="s">
        <v>192</v>
      </c>
      <c r="E118" s="135">
        <v>1</v>
      </c>
      <c r="F118" s="54" t="s">
        <v>192</v>
      </c>
      <c r="G118" s="136">
        <v>0</v>
      </c>
      <c r="H118" s="136">
        <v>0</v>
      </c>
      <c r="I118" s="136">
        <v>0</v>
      </c>
      <c r="J118" s="137">
        <f t="shared" si="1"/>
        <v>0</v>
      </c>
      <c r="K118" s="138"/>
      <c r="L118" s="138"/>
      <c r="M118" s="138"/>
      <c r="N118" s="138"/>
      <c r="O118" s="138"/>
      <c r="P118" s="138"/>
      <c r="Q118" s="138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x14ac:dyDescent="0.2">
      <c r="A119" s="54" t="s">
        <v>192</v>
      </c>
      <c r="B119" s="67" t="s">
        <v>29</v>
      </c>
      <c r="C119" s="52" t="s">
        <v>192</v>
      </c>
      <c r="D119" s="48" t="s">
        <v>192</v>
      </c>
      <c r="E119" s="135">
        <v>1</v>
      </c>
      <c r="F119" s="54" t="s">
        <v>192</v>
      </c>
      <c r="G119" s="136">
        <v>0</v>
      </c>
      <c r="H119" s="136">
        <v>0</v>
      </c>
      <c r="I119" s="136">
        <v>0</v>
      </c>
      <c r="J119" s="137">
        <f t="shared" si="1"/>
        <v>0</v>
      </c>
      <c r="K119" s="138"/>
      <c r="L119" s="138"/>
      <c r="M119" s="138"/>
      <c r="N119" s="138"/>
      <c r="O119" s="138"/>
      <c r="P119" s="138"/>
      <c r="Q119" s="138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x14ac:dyDescent="0.2">
      <c r="A120" s="54" t="s">
        <v>192</v>
      </c>
      <c r="B120" s="67" t="s">
        <v>29</v>
      </c>
      <c r="C120" s="52" t="s">
        <v>192</v>
      </c>
      <c r="D120" s="48" t="s">
        <v>192</v>
      </c>
      <c r="E120" s="135">
        <v>1</v>
      </c>
      <c r="F120" s="54" t="s">
        <v>192</v>
      </c>
      <c r="G120" s="136">
        <v>0</v>
      </c>
      <c r="H120" s="136">
        <v>0</v>
      </c>
      <c r="I120" s="136">
        <v>0</v>
      </c>
      <c r="J120" s="137">
        <f t="shared" si="1"/>
        <v>0</v>
      </c>
      <c r="K120" s="138"/>
      <c r="L120" s="138"/>
      <c r="M120" s="138"/>
      <c r="N120" s="138"/>
      <c r="O120" s="138"/>
      <c r="P120" s="138"/>
      <c r="Q120" s="138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x14ac:dyDescent="0.2">
      <c r="A121" s="54" t="s">
        <v>192</v>
      </c>
      <c r="B121" s="67" t="s">
        <v>29</v>
      </c>
      <c r="C121" s="52" t="s">
        <v>192</v>
      </c>
      <c r="D121" s="48" t="s">
        <v>192</v>
      </c>
      <c r="E121" s="135">
        <v>1</v>
      </c>
      <c r="F121" s="54" t="s">
        <v>192</v>
      </c>
      <c r="G121" s="136">
        <v>0</v>
      </c>
      <c r="H121" s="136">
        <v>0</v>
      </c>
      <c r="I121" s="136">
        <v>0</v>
      </c>
      <c r="J121" s="137">
        <f t="shared" si="1"/>
        <v>0</v>
      </c>
      <c r="K121" s="138"/>
      <c r="L121" s="138"/>
      <c r="M121" s="138"/>
      <c r="N121" s="138"/>
      <c r="O121" s="138"/>
      <c r="P121" s="138"/>
      <c r="Q121" s="138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x14ac:dyDescent="0.2">
      <c r="A122" s="54" t="s">
        <v>192</v>
      </c>
      <c r="B122" s="67" t="s">
        <v>29</v>
      </c>
      <c r="C122" s="52" t="s">
        <v>192</v>
      </c>
      <c r="D122" s="48" t="s">
        <v>192</v>
      </c>
      <c r="E122" s="135">
        <v>1</v>
      </c>
      <c r="F122" s="54" t="s">
        <v>192</v>
      </c>
      <c r="G122" s="136">
        <v>0</v>
      </c>
      <c r="H122" s="136">
        <v>0</v>
      </c>
      <c r="I122" s="136">
        <v>0</v>
      </c>
      <c r="J122" s="137">
        <f t="shared" si="1"/>
        <v>0</v>
      </c>
      <c r="K122" s="138"/>
      <c r="L122" s="138"/>
      <c r="M122" s="138"/>
      <c r="N122" s="138"/>
      <c r="O122" s="138"/>
      <c r="P122" s="138"/>
      <c r="Q122" s="138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x14ac:dyDescent="0.2">
      <c r="A123" s="54" t="s">
        <v>192</v>
      </c>
      <c r="B123" s="67" t="s">
        <v>29</v>
      </c>
      <c r="C123" s="52" t="s">
        <v>192</v>
      </c>
      <c r="D123" s="48" t="s">
        <v>192</v>
      </c>
      <c r="E123" s="135">
        <v>1</v>
      </c>
      <c r="F123" s="54" t="s">
        <v>192</v>
      </c>
      <c r="G123" s="136">
        <v>0</v>
      </c>
      <c r="H123" s="136">
        <v>0</v>
      </c>
      <c r="I123" s="136">
        <v>0</v>
      </c>
      <c r="J123" s="137">
        <f t="shared" si="1"/>
        <v>0</v>
      </c>
      <c r="K123" s="138"/>
      <c r="L123" s="138"/>
      <c r="M123" s="138"/>
      <c r="N123" s="138"/>
      <c r="O123" s="138"/>
      <c r="P123" s="138"/>
      <c r="Q123" s="138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x14ac:dyDescent="0.2">
      <c r="A124" s="54" t="s">
        <v>192</v>
      </c>
      <c r="B124" s="67" t="s">
        <v>29</v>
      </c>
      <c r="C124" s="52" t="s">
        <v>192</v>
      </c>
      <c r="D124" s="48" t="s">
        <v>192</v>
      </c>
      <c r="E124" s="135">
        <v>1</v>
      </c>
      <c r="F124" s="54" t="s">
        <v>192</v>
      </c>
      <c r="G124" s="136">
        <v>0</v>
      </c>
      <c r="H124" s="136">
        <v>0</v>
      </c>
      <c r="I124" s="136">
        <v>0</v>
      </c>
      <c r="J124" s="137">
        <f t="shared" si="1"/>
        <v>0</v>
      </c>
      <c r="K124" s="138"/>
      <c r="L124" s="138"/>
      <c r="M124" s="138"/>
      <c r="N124" s="138"/>
      <c r="O124" s="138"/>
      <c r="P124" s="138"/>
      <c r="Q124" s="138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x14ac:dyDescent="0.2">
      <c r="A125" s="54" t="s">
        <v>192</v>
      </c>
      <c r="B125" s="67" t="s">
        <v>29</v>
      </c>
      <c r="C125" s="52" t="s">
        <v>192</v>
      </c>
      <c r="D125" s="48" t="s">
        <v>192</v>
      </c>
      <c r="E125" s="135">
        <v>1</v>
      </c>
      <c r="F125" s="54" t="s">
        <v>192</v>
      </c>
      <c r="G125" s="136">
        <v>0</v>
      </c>
      <c r="H125" s="136">
        <v>0</v>
      </c>
      <c r="I125" s="136">
        <v>0</v>
      </c>
      <c r="J125" s="137">
        <f t="shared" si="1"/>
        <v>0</v>
      </c>
      <c r="K125" s="138"/>
      <c r="L125" s="138"/>
      <c r="M125" s="138"/>
      <c r="N125" s="138"/>
      <c r="O125" s="138"/>
      <c r="P125" s="138"/>
      <c r="Q125" s="138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x14ac:dyDescent="0.2">
      <c r="A126" s="54" t="s">
        <v>192</v>
      </c>
      <c r="B126" s="67" t="s">
        <v>29</v>
      </c>
      <c r="C126" s="52" t="s">
        <v>192</v>
      </c>
      <c r="D126" s="48" t="s">
        <v>192</v>
      </c>
      <c r="E126" s="135">
        <v>1</v>
      </c>
      <c r="F126" s="54" t="s">
        <v>192</v>
      </c>
      <c r="G126" s="136">
        <v>0</v>
      </c>
      <c r="H126" s="136">
        <v>0</v>
      </c>
      <c r="I126" s="136">
        <v>0</v>
      </c>
      <c r="J126" s="137">
        <f t="shared" si="1"/>
        <v>0</v>
      </c>
      <c r="K126" s="138"/>
      <c r="L126" s="138"/>
      <c r="M126" s="138"/>
      <c r="N126" s="138"/>
      <c r="O126" s="138"/>
      <c r="P126" s="138"/>
      <c r="Q126" s="138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x14ac:dyDescent="0.2">
      <c r="A127" s="54" t="s">
        <v>192</v>
      </c>
      <c r="B127" s="67" t="s">
        <v>29</v>
      </c>
      <c r="C127" s="52" t="s">
        <v>192</v>
      </c>
      <c r="D127" s="48" t="s">
        <v>192</v>
      </c>
      <c r="E127" s="135">
        <v>1</v>
      </c>
      <c r="F127" s="54" t="s">
        <v>192</v>
      </c>
      <c r="G127" s="136">
        <v>0</v>
      </c>
      <c r="H127" s="136">
        <v>0</v>
      </c>
      <c r="I127" s="136">
        <v>0</v>
      </c>
      <c r="J127" s="137">
        <f t="shared" si="1"/>
        <v>0</v>
      </c>
      <c r="K127" s="138"/>
      <c r="L127" s="138"/>
      <c r="M127" s="138"/>
      <c r="N127" s="138"/>
      <c r="O127" s="138"/>
      <c r="P127" s="138"/>
      <c r="Q127" s="138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54" t="s">
        <v>192</v>
      </c>
      <c r="B128" s="67" t="s">
        <v>29</v>
      </c>
      <c r="C128" s="52" t="s">
        <v>192</v>
      </c>
      <c r="D128" s="48" t="s">
        <v>192</v>
      </c>
      <c r="E128" s="135">
        <v>1</v>
      </c>
      <c r="F128" s="54" t="s">
        <v>192</v>
      </c>
      <c r="G128" s="136">
        <v>0</v>
      </c>
      <c r="H128" s="136">
        <v>0</v>
      </c>
      <c r="I128" s="136">
        <v>0</v>
      </c>
      <c r="J128" s="137">
        <f t="shared" si="1"/>
        <v>0</v>
      </c>
      <c r="K128" s="138"/>
      <c r="L128" s="138"/>
      <c r="M128" s="138"/>
      <c r="N128" s="138"/>
      <c r="O128" s="138"/>
      <c r="P128" s="138"/>
      <c r="Q128" s="138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x14ac:dyDescent="0.2">
      <c r="A129" s="54" t="s">
        <v>192</v>
      </c>
      <c r="B129" s="67" t="s">
        <v>29</v>
      </c>
      <c r="C129" s="52" t="s">
        <v>192</v>
      </c>
      <c r="D129" s="48" t="s">
        <v>192</v>
      </c>
      <c r="E129" s="135">
        <v>1</v>
      </c>
      <c r="F129" s="54" t="s">
        <v>192</v>
      </c>
      <c r="G129" s="136">
        <v>0</v>
      </c>
      <c r="H129" s="136">
        <v>0</v>
      </c>
      <c r="I129" s="136">
        <v>0</v>
      </c>
      <c r="J129" s="137">
        <f t="shared" si="1"/>
        <v>0</v>
      </c>
      <c r="K129" s="138"/>
      <c r="L129" s="138"/>
      <c r="M129" s="138"/>
      <c r="N129" s="138"/>
      <c r="O129" s="138"/>
      <c r="P129" s="138"/>
      <c r="Q129" s="138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54" t="s">
        <v>192</v>
      </c>
      <c r="B130" s="67" t="s">
        <v>29</v>
      </c>
      <c r="C130" s="52" t="s">
        <v>192</v>
      </c>
      <c r="D130" s="48" t="s">
        <v>192</v>
      </c>
      <c r="E130" s="135">
        <v>1</v>
      </c>
      <c r="F130" s="54" t="s">
        <v>192</v>
      </c>
      <c r="G130" s="136">
        <v>0</v>
      </c>
      <c r="H130" s="136">
        <v>0</v>
      </c>
      <c r="I130" s="136">
        <v>0</v>
      </c>
      <c r="J130" s="137">
        <f t="shared" si="1"/>
        <v>0</v>
      </c>
      <c r="K130" s="138"/>
      <c r="L130" s="138"/>
      <c r="M130" s="138"/>
      <c r="N130" s="138"/>
      <c r="O130" s="138"/>
      <c r="P130" s="138"/>
      <c r="Q130" s="138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x14ac:dyDescent="0.2">
      <c r="A131" s="54" t="s">
        <v>192</v>
      </c>
      <c r="B131" s="67" t="s">
        <v>29</v>
      </c>
      <c r="C131" s="52" t="s">
        <v>192</v>
      </c>
      <c r="D131" s="48" t="s">
        <v>192</v>
      </c>
      <c r="E131" s="135">
        <v>1</v>
      </c>
      <c r="F131" s="54" t="s">
        <v>192</v>
      </c>
      <c r="G131" s="136">
        <v>0</v>
      </c>
      <c r="H131" s="136">
        <v>0</v>
      </c>
      <c r="I131" s="136">
        <v>0</v>
      </c>
      <c r="J131" s="137">
        <f t="shared" si="1"/>
        <v>0</v>
      </c>
      <c r="K131" s="138"/>
      <c r="L131" s="138"/>
      <c r="M131" s="138"/>
      <c r="N131" s="138"/>
      <c r="O131" s="138"/>
      <c r="P131" s="138"/>
      <c r="Q131" s="138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x14ac:dyDescent="0.2">
      <c r="A132" s="54" t="s">
        <v>192</v>
      </c>
      <c r="B132" s="67" t="s">
        <v>29</v>
      </c>
      <c r="C132" s="52" t="s">
        <v>192</v>
      </c>
      <c r="D132" s="48" t="s">
        <v>192</v>
      </c>
      <c r="E132" s="135">
        <v>1</v>
      </c>
      <c r="F132" s="54" t="s">
        <v>192</v>
      </c>
      <c r="G132" s="136">
        <v>0</v>
      </c>
      <c r="H132" s="136">
        <v>0</v>
      </c>
      <c r="I132" s="136">
        <v>0</v>
      </c>
      <c r="J132" s="137">
        <f t="shared" si="1"/>
        <v>0</v>
      </c>
      <c r="K132" s="138"/>
      <c r="L132" s="138"/>
      <c r="M132" s="138"/>
      <c r="N132" s="138"/>
      <c r="O132" s="138"/>
      <c r="P132" s="138"/>
      <c r="Q132" s="138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x14ac:dyDescent="0.2">
      <c r="A133" s="54" t="s">
        <v>192</v>
      </c>
      <c r="B133" s="67" t="s">
        <v>29</v>
      </c>
      <c r="C133" s="52" t="s">
        <v>192</v>
      </c>
      <c r="D133" s="48" t="s">
        <v>192</v>
      </c>
      <c r="E133" s="135">
        <v>1</v>
      </c>
      <c r="F133" s="54" t="s">
        <v>192</v>
      </c>
      <c r="G133" s="136">
        <v>0</v>
      </c>
      <c r="H133" s="136">
        <v>0</v>
      </c>
      <c r="I133" s="136">
        <v>0</v>
      </c>
      <c r="J133" s="137">
        <f t="shared" si="1"/>
        <v>0</v>
      </c>
      <c r="K133" s="138"/>
      <c r="L133" s="138"/>
      <c r="M133" s="138"/>
      <c r="N133" s="138"/>
      <c r="O133" s="138"/>
      <c r="P133" s="138"/>
      <c r="Q133" s="13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54" t="s">
        <v>192</v>
      </c>
      <c r="B134" s="67" t="s">
        <v>29</v>
      </c>
      <c r="C134" s="52" t="s">
        <v>192</v>
      </c>
      <c r="D134" s="48" t="s">
        <v>192</v>
      </c>
      <c r="E134" s="135">
        <v>1</v>
      </c>
      <c r="F134" s="54" t="s">
        <v>192</v>
      </c>
      <c r="G134" s="136">
        <v>0</v>
      </c>
      <c r="H134" s="136">
        <v>0</v>
      </c>
      <c r="I134" s="136">
        <v>0</v>
      </c>
      <c r="J134" s="137">
        <f t="shared" si="1"/>
        <v>0</v>
      </c>
      <c r="K134" s="138"/>
      <c r="L134" s="138"/>
      <c r="M134" s="138"/>
      <c r="N134" s="138"/>
      <c r="O134" s="138"/>
      <c r="P134" s="138"/>
      <c r="Q134" s="138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x14ac:dyDescent="0.2">
      <c r="A135" s="54" t="s">
        <v>192</v>
      </c>
      <c r="B135" s="67" t="s">
        <v>29</v>
      </c>
      <c r="C135" s="52" t="s">
        <v>192</v>
      </c>
      <c r="D135" s="48" t="s">
        <v>192</v>
      </c>
      <c r="E135" s="135">
        <v>1</v>
      </c>
      <c r="F135" s="54" t="s">
        <v>192</v>
      </c>
      <c r="G135" s="136">
        <v>0</v>
      </c>
      <c r="H135" s="136">
        <v>0</v>
      </c>
      <c r="I135" s="136">
        <v>0</v>
      </c>
      <c r="J135" s="137">
        <f t="shared" si="1"/>
        <v>0</v>
      </c>
      <c r="K135" s="138"/>
      <c r="L135" s="138"/>
      <c r="M135" s="138"/>
      <c r="N135" s="138"/>
      <c r="O135" s="138"/>
      <c r="P135" s="138"/>
      <c r="Q135" s="13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54" t="s">
        <v>192</v>
      </c>
      <c r="B136" s="67" t="s">
        <v>29</v>
      </c>
      <c r="C136" s="52" t="s">
        <v>192</v>
      </c>
      <c r="D136" s="48" t="s">
        <v>192</v>
      </c>
      <c r="E136" s="135">
        <v>1</v>
      </c>
      <c r="F136" s="54" t="s">
        <v>192</v>
      </c>
      <c r="G136" s="136">
        <v>0</v>
      </c>
      <c r="H136" s="136">
        <v>0</v>
      </c>
      <c r="I136" s="136">
        <v>0</v>
      </c>
      <c r="J136" s="137">
        <f t="shared" si="1"/>
        <v>0</v>
      </c>
      <c r="K136" s="138"/>
      <c r="L136" s="138"/>
      <c r="M136" s="138"/>
      <c r="N136" s="138"/>
      <c r="O136" s="138"/>
      <c r="P136" s="138"/>
      <c r="Q136" s="13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54" t="s">
        <v>192</v>
      </c>
      <c r="B137" s="67" t="s">
        <v>29</v>
      </c>
      <c r="C137" s="52" t="s">
        <v>192</v>
      </c>
      <c r="D137" s="48" t="s">
        <v>192</v>
      </c>
      <c r="E137" s="135">
        <v>1</v>
      </c>
      <c r="F137" s="54" t="s">
        <v>192</v>
      </c>
      <c r="G137" s="136">
        <v>0</v>
      </c>
      <c r="H137" s="136">
        <v>0</v>
      </c>
      <c r="I137" s="136">
        <v>0</v>
      </c>
      <c r="J137" s="137">
        <f t="shared" si="1"/>
        <v>0</v>
      </c>
      <c r="K137" s="138"/>
      <c r="L137" s="138"/>
      <c r="M137" s="138"/>
      <c r="N137" s="138"/>
      <c r="O137" s="138"/>
      <c r="P137" s="138"/>
      <c r="Q137" s="13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54" t="s">
        <v>192</v>
      </c>
      <c r="B138" s="67" t="s">
        <v>29</v>
      </c>
      <c r="C138" s="52" t="s">
        <v>192</v>
      </c>
      <c r="D138" s="48" t="s">
        <v>192</v>
      </c>
      <c r="E138" s="135">
        <v>1</v>
      </c>
      <c r="F138" s="54" t="s">
        <v>192</v>
      </c>
      <c r="G138" s="136">
        <v>0</v>
      </c>
      <c r="H138" s="136">
        <v>0</v>
      </c>
      <c r="I138" s="136">
        <v>0</v>
      </c>
      <c r="J138" s="137">
        <f t="shared" si="1"/>
        <v>0</v>
      </c>
      <c r="K138" s="138"/>
      <c r="L138" s="138"/>
      <c r="M138" s="138"/>
      <c r="N138" s="138"/>
      <c r="O138" s="138"/>
      <c r="P138" s="138"/>
      <c r="Q138" s="13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54" t="s">
        <v>192</v>
      </c>
      <c r="B139" s="67" t="s">
        <v>29</v>
      </c>
      <c r="C139" s="52" t="s">
        <v>192</v>
      </c>
      <c r="D139" s="48" t="s">
        <v>192</v>
      </c>
      <c r="E139" s="135">
        <v>1</v>
      </c>
      <c r="F139" s="54" t="s">
        <v>192</v>
      </c>
      <c r="G139" s="136">
        <v>0</v>
      </c>
      <c r="H139" s="136">
        <v>0</v>
      </c>
      <c r="I139" s="136">
        <v>0</v>
      </c>
      <c r="J139" s="137">
        <f t="shared" si="1"/>
        <v>0</v>
      </c>
      <c r="K139" s="138"/>
      <c r="L139" s="138"/>
      <c r="M139" s="138"/>
      <c r="N139" s="138"/>
      <c r="O139" s="138"/>
      <c r="P139" s="138"/>
      <c r="Q139" s="13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54" t="s">
        <v>192</v>
      </c>
      <c r="B140" s="67" t="s">
        <v>29</v>
      </c>
      <c r="C140" s="52" t="s">
        <v>192</v>
      </c>
      <c r="D140" s="48" t="s">
        <v>192</v>
      </c>
      <c r="E140" s="135">
        <v>1</v>
      </c>
      <c r="F140" s="54" t="s">
        <v>192</v>
      </c>
      <c r="G140" s="136">
        <v>0</v>
      </c>
      <c r="H140" s="136">
        <v>0</v>
      </c>
      <c r="I140" s="136">
        <v>0</v>
      </c>
      <c r="J140" s="137">
        <f t="shared" si="1"/>
        <v>0</v>
      </c>
      <c r="K140" s="138"/>
      <c r="L140" s="138"/>
      <c r="M140" s="138"/>
      <c r="N140" s="138"/>
      <c r="O140" s="138"/>
      <c r="P140" s="138"/>
      <c r="Q140" s="13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54" t="s">
        <v>192</v>
      </c>
      <c r="B141" s="67" t="s">
        <v>29</v>
      </c>
      <c r="C141" s="52" t="s">
        <v>192</v>
      </c>
      <c r="D141" s="48" t="s">
        <v>192</v>
      </c>
      <c r="E141" s="135">
        <v>1</v>
      </c>
      <c r="F141" s="54" t="s">
        <v>192</v>
      </c>
      <c r="G141" s="136">
        <v>0</v>
      </c>
      <c r="H141" s="136">
        <v>0</v>
      </c>
      <c r="I141" s="136">
        <v>0</v>
      </c>
      <c r="J141" s="137">
        <f t="shared" ref="J141:J166" si="2">SUM(G141:I141)</f>
        <v>0</v>
      </c>
      <c r="K141" s="138"/>
      <c r="L141" s="138"/>
      <c r="M141" s="138"/>
      <c r="N141" s="138"/>
      <c r="O141" s="138"/>
      <c r="P141" s="138"/>
      <c r="Q141" s="138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x14ac:dyDescent="0.2">
      <c r="A142" s="54" t="s">
        <v>192</v>
      </c>
      <c r="B142" s="67" t="s">
        <v>29</v>
      </c>
      <c r="C142" s="52" t="s">
        <v>192</v>
      </c>
      <c r="D142" s="48" t="s">
        <v>192</v>
      </c>
      <c r="E142" s="135">
        <v>1</v>
      </c>
      <c r="F142" s="54" t="s">
        <v>192</v>
      </c>
      <c r="G142" s="136">
        <v>0</v>
      </c>
      <c r="H142" s="136">
        <v>0</v>
      </c>
      <c r="I142" s="136">
        <v>0</v>
      </c>
      <c r="J142" s="137">
        <f t="shared" si="2"/>
        <v>0</v>
      </c>
      <c r="K142" s="138"/>
      <c r="L142" s="138"/>
      <c r="M142" s="138"/>
      <c r="N142" s="138"/>
      <c r="O142" s="138"/>
      <c r="P142" s="138"/>
      <c r="Q142" s="138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x14ac:dyDescent="0.2">
      <c r="A143" s="54" t="s">
        <v>192</v>
      </c>
      <c r="B143" s="67" t="s">
        <v>29</v>
      </c>
      <c r="C143" s="52" t="s">
        <v>192</v>
      </c>
      <c r="D143" s="48" t="s">
        <v>192</v>
      </c>
      <c r="E143" s="135">
        <v>1</v>
      </c>
      <c r="F143" s="54" t="s">
        <v>192</v>
      </c>
      <c r="G143" s="136">
        <v>0</v>
      </c>
      <c r="H143" s="136">
        <v>0</v>
      </c>
      <c r="I143" s="136">
        <v>0</v>
      </c>
      <c r="J143" s="137">
        <f t="shared" si="2"/>
        <v>0</v>
      </c>
      <c r="K143" s="138"/>
      <c r="L143" s="138"/>
      <c r="M143" s="138"/>
      <c r="N143" s="138"/>
      <c r="O143" s="138"/>
      <c r="P143" s="138"/>
      <c r="Q143" s="13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54" t="s">
        <v>192</v>
      </c>
      <c r="B144" s="67" t="s">
        <v>29</v>
      </c>
      <c r="C144" s="52" t="s">
        <v>192</v>
      </c>
      <c r="D144" s="48" t="s">
        <v>192</v>
      </c>
      <c r="E144" s="135">
        <v>1</v>
      </c>
      <c r="F144" s="54" t="s">
        <v>192</v>
      </c>
      <c r="G144" s="136">
        <v>0</v>
      </c>
      <c r="H144" s="136">
        <v>0</v>
      </c>
      <c r="I144" s="136">
        <v>0</v>
      </c>
      <c r="J144" s="137">
        <f t="shared" si="2"/>
        <v>0</v>
      </c>
      <c r="K144" s="138"/>
      <c r="L144" s="138"/>
      <c r="M144" s="138"/>
      <c r="N144" s="138"/>
      <c r="O144" s="138"/>
      <c r="P144" s="138"/>
      <c r="Q144" s="138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x14ac:dyDescent="0.2">
      <c r="A145" s="54" t="s">
        <v>192</v>
      </c>
      <c r="B145" s="67" t="s">
        <v>29</v>
      </c>
      <c r="C145" s="52" t="s">
        <v>192</v>
      </c>
      <c r="D145" s="48" t="s">
        <v>192</v>
      </c>
      <c r="E145" s="135">
        <v>1</v>
      </c>
      <c r="F145" s="54" t="s">
        <v>192</v>
      </c>
      <c r="G145" s="136">
        <v>0</v>
      </c>
      <c r="H145" s="136">
        <v>0</v>
      </c>
      <c r="I145" s="136">
        <v>0</v>
      </c>
      <c r="J145" s="137">
        <f t="shared" si="2"/>
        <v>0</v>
      </c>
      <c r="K145" s="138"/>
      <c r="L145" s="138"/>
      <c r="M145" s="138"/>
      <c r="N145" s="138"/>
      <c r="O145" s="138"/>
      <c r="P145" s="138"/>
      <c r="Q145" s="13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54" t="s">
        <v>192</v>
      </c>
      <c r="B146" s="67" t="s">
        <v>29</v>
      </c>
      <c r="C146" s="52" t="s">
        <v>192</v>
      </c>
      <c r="D146" s="48" t="s">
        <v>192</v>
      </c>
      <c r="E146" s="135">
        <v>1</v>
      </c>
      <c r="F146" s="54" t="s">
        <v>192</v>
      </c>
      <c r="G146" s="136">
        <v>0</v>
      </c>
      <c r="H146" s="136">
        <v>0</v>
      </c>
      <c r="I146" s="136">
        <v>0</v>
      </c>
      <c r="J146" s="137">
        <f t="shared" si="2"/>
        <v>0</v>
      </c>
      <c r="K146" s="138"/>
      <c r="L146" s="138"/>
      <c r="M146" s="138"/>
      <c r="N146" s="138"/>
      <c r="O146" s="138"/>
      <c r="P146" s="138"/>
      <c r="Q146" s="13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54" t="s">
        <v>192</v>
      </c>
      <c r="B147" s="67" t="s">
        <v>29</v>
      </c>
      <c r="C147" s="52" t="s">
        <v>192</v>
      </c>
      <c r="D147" s="48" t="s">
        <v>192</v>
      </c>
      <c r="E147" s="135">
        <v>1</v>
      </c>
      <c r="F147" s="54" t="s">
        <v>192</v>
      </c>
      <c r="G147" s="136">
        <v>0</v>
      </c>
      <c r="H147" s="136">
        <v>0</v>
      </c>
      <c r="I147" s="136">
        <v>0</v>
      </c>
      <c r="J147" s="137">
        <f t="shared" si="2"/>
        <v>0</v>
      </c>
      <c r="K147" s="138"/>
      <c r="L147" s="138"/>
      <c r="M147" s="138"/>
      <c r="N147" s="138"/>
      <c r="O147" s="138"/>
      <c r="P147" s="138"/>
      <c r="Q147" s="138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x14ac:dyDescent="0.2">
      <c r="A148" s="54" t="s">
        <v>192</v>
      </c>
      <c r="B148" s="67" t="s">
        <v>29</v>
      </c>
      <c r="C148" s="52" t="s">
        <v>192</v>
      </c>
      <c r="D148" s="48" t="s">
        <v>192</v>
      </c>
      <c r="E148" s="135">
        <v>1</v>
      </c>
      <c r="F148" s="54" t="s">
        <v>192</v>
      </c>
      <c r="G148" s="136">
        <v>0</v>
      </c>
      <c r="H148" s="136">
        <v>0</v>
      </c>
      <c r="I148" s="136">
        <v>0</v>
      </c>
      <c r="J148" s="137">
        <f t="shared" si="2"/>
        <v>0</v>
      </c>
      <c r="K148" s="138"/>
      <c r="L148" s="138"/>
      <c r="M148" s="138"/>
      <c r="N148" s="138"/>
      <c r="O148" s="138"/>
      <c r="P148" s="138"/>
      <c r="Q148" s="138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x14ac:dyDescent="0.2">
      <c r="A149" s="54" t="s">
        <v>192</v>
      </c>
      <c r="B149" s="67" t="s">
        <v>29</v>
      </c>
      <c r="C149" s="52" t="s">
        <v>192</v>
      </c>
      <c r="D149" s="48" t="s">
        <v>192</v>
      </c>
      <c r="E149" s="135">
        <v>1</v>
      </c>
      <c r="F149" s="54" t="s">
        <v>192</v>
      </c>
      <c r="G149" s="136">
        <v>0</v>
      </c>
      <c r="H149" s="136">
        <v>0</v>
      </c>
      <c r="I149" s="136">
        <v>0</v>
      </c>
      <c r="J149" s="137">
        <f t="shared" si="2"/>
        <v>0</v>
      </c>
      <c r="K149" s="138"/>
      <c r="L149" s="138"/>
      <c r="M149" s="138"/>
      <c r="N149" s="138"/>
      <c r="O149" s="138"/>
      <c r="P149" s="138"/>
      <c r="Q149" s="13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54" t="s">
        <v>192</v>
      </c>
      <c r="B150" s="67" t="s">
        <v>29</v>
      </c>
      <c r="C150" s="52" t="s">
        <v>192</v>
      </c>
      <c r="D150" s="48" t="s">
        <v>192</v>
      </c>
      <c r="E150" s="135">
        <v>1</v>
      </c>
      <c r="F150" s="54" t="s">
        <v>192</v>
      </c>
      <c r="G150" s="136">
        <v>0</v>
      </c>
      <c r="H150" s="136">
        <v>0</v>
      </c>
      <c r="I150" s="136">
        <v>0</v>
      </c>
      <c r="J150" s="137">
        <f t="shared" si="2"/>
        <v>0</v>
      </c>
      <c r="K150" s="138"/>
      <c r="L150" s="138"/>
      <c r="M150" s="138"/>
      <c r="N150" s="138"/>
      <c r="O150" s="138"/>
      <c r="P150" s="138"/>
      <c r="Q150" s="138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x14ac:dyDescent="0.2">
      <c r="A151" s="54" t="s">
        <v>192</v>
      </c>
      <c r="B151" s="67" t="s">
        <v>29</v>
      </c>
      <c r="C151" s="52" t="s">
        <v>192</v>
      </c>
      <c r="D151" s="48" t="s">
        <v>192</v>
      </c>
      <c r="E151" s="135">
        <v>1</v>
      </c>
      <c r="F151" s="54" t="s">
        <v>192</v>
      </c>
      <c r="G151" s="136">
        <v>0</v>
      </c>
      <c r="H151" s="136">
        <v>0</v>
      </c>
      <c r="I151" s="136">
        <v>0</v>
      </c>
      <c r="J151" s="137">
        <f t="shared" si="2"/>
        <v>0</v>
      </c>
      <c r="K151" s="138"/>
      <c r="L151" s="138"/>
      <c r="M151" s="138"/>
      <c r="N151" s="138"/>
      <c r="O151" s="138"/>
      <c r="P151" s="138"/>
      <c r="Q151" s="13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54" t="s">
        <v>192</v>
      </c>
      <c r="B152" s="67" t="s">
        <v>29</v>
      </c>
      <c r="C152" s="52" t="s">
        <v>192</v>
      </c>
      <c r="D152" s="48" t="s">
        <v>192</v>
      </c>
      <c r="E152" s="135">
        <v>1</v>
      </c>
      <c r="F152" s="54" t="s">
        <v>192</v>
      </c>
      <c r="G152" s="136">
        <v>0</v>
      </c>
      <c r="H152" s="136">
        <v>0</v>
      </c>
      <c r="I152" s="136">
        <v>0</v>
      </c>
      <c r="J152" s="137">
        <f t="shared" si="2"/>
        <v>0</v>
      </c>
      <c r="K152" s="138"/>
      <c r="L152" s="138"/>
      <c r="M152" s="138"/>
      <c r="N152" s="138"/>
      <c r="O152" s="138"/>
      <c r="P152" s="138"/>
      <c r="Q152" s="13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54" t="s">
        <v>192</v>
      </c>
      <c r="B153" s="67" t="s">
        <v>29</v>
      </c>
      <c r="C153" s="52" t="s">
        <v>192</v>
      </c>
      <c r="D153" s="48" t="s">
        <v>192</v>
      </c>
      <c r="E153" s="135">
        <v>1</v>
      </c>
      <c r="F153" s="54" t="s">
        <v>192</v>
      </c>
      <c r="G153" s="136">
        <v>0</v>
      </c>
      <c r="H153" s="136">
        <v>0</v>
      </c>
      <c r="I153" s="136">
        <v>0</v>
      </c>
      <c r="J153" s="137">
        <f t="shared" si="2"/>
        <v>0</v>
      </c>
      <c r="K153" s="138"/>
      <c r="L153" s="138"/>
      <c r="M153" s="138"/>
      <c r="N153" s="138"/>
      <c r="O153" s="138"/>
      <c r="P153" s="138"/>
      <c r="Q153" s="13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54" t="s">
        <v>192</v>
      </c>
      <c r="B154" s="67" t="s">
        <v>29</v>
      </c>
      <c r="C154" s="52" t="s">
        <v>192</v>
      </c>
      <c r="D154" s="48" t="s">
        <v>192</v>
      </c>
      <c r="E154" s="135">
        <v>1</v>
      </c>
      <c r="F154" s="54" t="s">
        <v>192</v>
      </c>
      <c r="G154" s="136">
        <v>0</v>
      </c>
      <c r="H154" s="136">
        <v>0</v>
      </c>
      <c r="I154" s="136">
        <v>0</v>
      </c>
      <c r="J154" s="137">
        <f t="shared" si="2"/>
        <v>0</v>
      </c>
      <c r="K154" s="138"/>
      <c r="L154" s="138"/>
      <c r="M154" s="138"/>
      <c r="N154" s="138"/>
      <c r="O154" s="138"/>
      <c r="P154" s="138"/>
      <c r="Q154" s="13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54" t="s">
        <v>192</v>
      </c>
      <c r="B155" s="67" t="s">
        <v>29</v>
      </c>
      <c r="C155" s="52" t="s">
        <v>192</v>
      </c>
      <c r="D155" s="48" t="s">
        <v>192</v>
      </c>
      <c r="E155" s="135">
        <v>1</v>
      </c>
      <c r="F155" s="54" t="s">
        <v>192</v>
      </c>
      <c r="G155" s="136">
        <v>0</v>
      </c>
      <c r="H155" s="136">
        <v>0</v>
      </c>
      <c r="I155" s="136">
        <v>0</v>
      </c>
      <c r="J155" s="137">
        <f t="shared" si="2"/>
        <v>0</v>
      </c>
      <c r="K155" s="138"/>
      <c r="L155" s="138"/>
      <c r="M155" s="138"/>
      <c r="N155" s="138"/>
      <c r="O155" s="138"/>
      <c r="P155" s="138"/>
      <c r="Q155" s="13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54" t="s">
        <v>192</v>
      </c>
      <c r="B156" s="67" t="s">
        <v>29</v>
      </c>
      <c r="C156" s="52" t="s">
        <v>192</v>
      </c>
      <c r="D156" s="48" t="s">
        <v>192</v>
      </c>
      <c r="E156" s="135">
        <v>1</v>
      </c>
      <c r="F156" s="54" t="s">
        <v>192</v>
      </c>
      <c r="G156" s="136">
        <v>0</v>
      </c>
      <c r="H156" s="136">
        <v>0</v>
      </c>
      <c r="I156" s="136">
        <v>0</v>
      </c>
      <c r="J156" s="137">
        <f t="shared" si="2"/>
        <v>0</v>
      </c>
      <c r="K156" s="138"/>
      <c r="L156" s="138"/>
      <c r="M156" s="138"/>
      <c r="N156" s="138"/>
      <c r="O156" s="138"/>
      <c r="P156" s="138"/>
      <c r="Q156" s="13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x14ac:dyDescent="0.2">
      <c r="A157" s="54" t="s">
        <v>192</v>
      </c>
      <c r="B157" s="67" t="s">
        <v>29</v>
      </c>
      <c r="C157" s="52" t="s">
        <v>192</v>
      </c>
      <c r="D157" s="48" t="s">
        <v>192</v>
      </c>
      <c r="E157" s="135">
        <v>1</v>
      </c>
      <c r="F157" s="54" t="s">
        <v>192</v>
      </c>
      <c r="G157" s="136">
        <v>0</v>
      </c>
      <c r="H157" s="136">
        <v>0</v>
      </c>
      <c r="I157" s="136">
        <v>0</v>
      </c>
      <c r="J157" s="137">
        <f t="shared" si="2"/>
        <v>0</v>
      </c>
      <c r="K157" s="138"/>
      <c r="L157" s="138"/>
      <c r="M157" s="138"/>
      <c r="N157" s="138"/>
      <c r="O157" s="138"/>
      <c r="P157" s="138"/>
      <c r="Q157" s="138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x14ac:dyDescent="0.2">
      <c r="A158" s="54" t="s">
        <v>192</v>
      </c>
      <c r="B158" s="67" t="s">
        <v>29</v>
      </c>
      <c r="C158" s="52" t="s">
        <v>192</v>
      </c>
      <c r="D158" s="48" t="s">
        <v>192</v>
      </c>
      <c r="E158" s="135">
        <v>1</v>
      </c>
      <c r="F158" s="54" t="s">
        <v>192</v>
      </c>
      <c r="G158" s="136">
        <v>0</v>
      </c>
      <c r="H158" s="136">
        <v>0</v>
      </c>
      <c r="I158" s="136">
        <v>0</v>
      </c>
      <c r="J158" s="137">
        <f t="shared" si="2"/>
        <v>0</v>
      </c>
      <c r="K158" s="138"/>
      <c r="L158" s="138"/>
      <c r="M158" s="138"/>
      <c r="N158" s="138"/>
      <c r="O158" s="138"/>
      <c r="P158" s="138"/>
      <c r="Q158" s="138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x14ac:dyDescent="0.2">
      <c r="A159" s="54" t="s">
        <v>192</v>
      </c>
      <c r="B159" s="67" t="s">
        <v>29</v>
      </c>
      <c r="C159" s="52" t="s">
        <v>192</v>
      </c>
      <c r="D159" s="48" t="s">
        <v>192</v>
      </c>
      <c r="E159" s="135">
        <v>1</v>
      </c>
      <c r="F159" s="54" t="s">
        <v>192</v>
      </c>
      <c r="G159" s="136">
        <v>0</v>
      </c>
      <c r="H159" s="136">
        <v>0</v>
      </c>
      <c r="I159" s="136">
        <v>0</v>
      </c>
      <c r="J159" s="137">
        <f t="shared" si="2"/>
        <v>0</v>
      </c>
      <c r="K159" s="138"/>
      <c r="L159" s="138"/>
      <c r="M159" s="138"/>
      <c r="N159" s="138"/>
      <c r="O159" s="138"/>
      <c r="P159" s="138"/>
      <c r="Q159" s="138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x14ac:dyDescent="0.2">
      <c r="A160" s="54" t="s">
        <v>192</v>
      </c>
      <c r="B160" s="67" t="s">
        <v>29</v>
      </c>
      <c r="C160" s="52" t="s">
        <v>192</v>
      </c>
      <c r="D160" s="48" t="s">
        <v>192</v>
      </c>
      <c r="E160" s="135">
        <v>1</v>
      </c>
      <c r="F160" s="54" t="s">
        <v>192</v>
      </c>
      <c r="G160" s="136">
        <v>0</v>
      </c>
      <c r="H160" s="136">
        <v>0</v>
      </c>
      <c r="I160" s="136">
        <v>0</v>
      </c>
      <c r="J160" s="137">
        <f t="shared" si="2"/>
        <v>0</v>
      </c>
      <c r="K160" s="138"/>
      <c r="L160" s="138"/>
      <c r="M160" s="138"/>
      <c r="N160" s="138"/>
      <c r="O160" s="138"/>
      <c r="P160" s="138"/>
      <c r="Q160" s="138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x14ac:dyDescent="0.2">
      <c r="A161" s="54" t="s">
        <v>192</v>
      </c>
      <c r="B161" s="67" t="s">
        <v>29</v>
      </c>
      <c r="C161" s="52" t="s">
        <v>192</v>
      </c>
      <c r="D161" s="48" t="s">
        <v>192</v>
      </c>
      <c r="E161" s="135">
        <v>1</v>
      </c>
      <c r="F161" s="54" t="s">
        <v>192</v>
      </c>
      <c r="G161" s="136">
        <v>0</v>
      </c>
      <c r="H161" s="136">
        <v>0</v>
      </c>
      <c r="I161" s="136">
        <v>0</v>
      </c>
      <c r="J161" s="137">
        <f t="shared" si="2"/>
        <v>0</v>
      </c>
      <c r="K161" s="138"/>
      <c r="L161" s="138"/>
      <c r="M161" s="138"/>
      <c r="N161" s="138"/>
      <c r="O161" s="138"/>
      <c r="P161" s="138"/>
      <c r="Q161" s="138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x14ac:dyDescent="0.2">
      <c r="A162" s="54" t="s">
        <v>192</v>
      </c>
      <c r="B162" s="67" t="s">
        <v>29</v>
      </c>
      <c r="C162" s="52" t="s">
        <v>192</v>
      </c>
      <c r="D162" s="48" t="s">
        <v>192</v>
      </c>
      <c r="E162" s="135">
        <v>1</v>
      </c>
      <c r="F162" s="54" t="s">
        <v>192</v>
      </c>
      <c r="G162" s="136">
        <v>0</v>
      </c>
      <c r="H162" s="136">
        <v>0</v>
      </c>
      <c r="I162" s="136">
        <v>0</v>
      </c>
      <c r="J162" s="137">
        <f t="shared" si="2"/>
        <v>0</v>
      </c>
      <c r="K162" s="138"/>
      <c r="L162" s="138"/>
      <c r="M162" s="138"/>
      <c r="N162" s="138"/>
      <c r="O162" s="138"/>
      <c r="P162" s="138"/>
      <c r="Q162" s="138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x14ac:dyDescent="0.2">
      <c r="A163" s="54" t="s">
        <v>192</v>
      </c>
      <c r="B163" s="67" t="s">
        <v>29</v>
      </c>
      <c r="C163" s="52" t="s">
        <v>192</v>
      </c>
      <c r="D163" s="48" t="s">
        <v>192</v>
      </c>
      <c r="E163" s="135">
        <v>1</v>
      </c>
      <c r="F163" s="54" t="s">
        <v>192</v>
      </c>
      <c r="G163" s="136">
        <v>0</v>
      </c>
      <c r="H163" s="136">
        <v>0</v>
      </c>
      <c r="I163" s="136">
        <v>0</v>
      </c>
      <c r="J163" s="137">
        <f t="shared" si="2"/>
        <v>0</v>
      </c>
      <c r="K163" s="138"/>
      <c r="L163" s="138"/>
      <c r="M163" s="138"/>
      <c r="N163" s="138"/>
      <c r="O163" s="138"/>
      <c r="P163" s="138"/>
      <c r="Q163" s="138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x14ac:dyDescent="0.2">
      <c r="A164" s="54" t="s">
        <v>192</v>
      </c>
      <c r="B164" s="67" t="s">
        <v>29</v>
      </c>
      <c r="C164" s="52" t="s">
        <v>192</v>
      </c>
      <c r="D164" s="48" t="s">
        <v>192</v>
      </c>
      <c r="E164" s="135">
        <v>1</v>
      </c>
      <c r="F164" s="54" t="s">
        <v>192</v>
      </c>
      <c r="G164" s="136">
        <v>0</v>
      </c>
      <c r="H164" s="136">
        <v>0</v>
      </c>
      <c r="I164" s="136">
        <v>0</v>
      </c>
      <c r="J164" s="137">
        <f t="shared" si="2"/>
        <v>0</v>
      </c>
      <c r="K164" s="138"/>
      <c r="L164" s="138"/>
      <c r="M164" s="138"/>
      <c r="N164" s="138"/>
      <c r="O164" s="138"/>
      <c r="P164" s="138"/>
      <c r="Q164" s="138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x14ac:dyDescent="0.2">
      <c r="A165" s="54" t="s">
        <v>192</v>
      </c>
      <c r="B165" s="67" t="s">
        <v>29</v>
      </c>
      <c r="C165" s="52" t="s">
        <v>192</v>
      </c>
      <c r="D165" s="48" t="s">
        <v>192</v>
      </c>
      <c r="E165" s="135">
        <v>1</v>
      </c>
      <c r="F165" s="54" t="s">
        <v>192</v>
      </c>
      <c r="G165" s="136">
        <v>0</v>
      </c>
      <c r="H165" s="136">
        <v>0</v>
      </c>
      <c r="I165" s="136">
        <v>0</v>
      </c>
      <c r="J165" s="137">
        <f t="shared" si="2"/>
        <v>0</v>
      </c>
      <c r="K165" s="138"/>
      <c r="L165" s="138"/>
      <c r="M165" s="138"/>
      <c r="N165" s="138"/>
      <c r="O165" s="138"/>
      <c r="P165" s="138"/>
      <c r="Q165" s="138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x14ac:dyDescent="0.2">
      <c r="A166" s="54" t="s">
        <v>192</v>
      </c>
      <c r="B166" s="67" t="s">
        <v>29</v>
      </c>
      <c r="C166" s="52" t="s">
        <v>192</v>
      </c>
      <c r="D166" s="48" t="s">
        <v>192</v>
      </c>
      <c r="E166" s="135">
        <v>1</v>
      </c>
      <c r="F166" s="54" t="s">
        <v>192</v>
      </c>
      <c r="G166" s="136">
        <v>0</v>
      </c>
      <c r="H166" s="136">
        <v>0</v>
      </c>
      <c r="I166" s="136">
        <v>0</v>
      </c>
      <c r="J166" s="137">
        <f t="shared" si="2"/>
        <v>0</v>
      </c>
      <c r="K166" s="138"/>
      <c r="L166" s="138"/>
      <c r="M166" s="138"/>
      <c r="N166" s="138"/>
      <c r="O166" s="138"/>
      <c r="P166" s="138"/>
      <c r="Q166" s="138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x14ac:dyDescent="0.2">
      <c r="A167" s="54" t="s">
        <v>192</v>
      </c>
      <c r="B167" s="67" t="s">
        <v>29</v>
      </c>
      <c r="C167" s="52" t="s">
        <v>192</v>
      </c>
      <c r="D167" s="48" t="s">
        <v>192</v>
      </c>
      <c r="E167" s="135">
        <v>1</v>
      </c>
      <c r="F167" s="54" t="s">
        <v>192</v>
      </c>
      <c r="G167" s="136">
        <v>0</v>
      </c>
      <c r="H167" s="136">
        <v>0</v>
      </c>
      <c r="I167" s="136">
        <v>0</v>
      </c>
      <c r="J167" s="137">
        <f t="shared" si="0"/>
        <v>0</v>
      </c>
      <c r="K167" s="138"/>
      <c r="L167" s="138"/>
      <c r="M167" s="138"/>
      <c r="N167" s="138"/>
      <c r="O167" s="138"/>
      <c r="P167" s="138"/>
      <c r="Q167" s="138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x14ac:dyDescent="0.2">
      <c r="A168" s="61" t="s">
        <v>205</v>
      </c>
      <c r="B168" s="67" t="s">
        <v>31</v>
      </c>
      <c r="C168" s="101" t="s">
        <v>185</v>
      </c>
      <c r="D168" s="48" t="s">
        <v>190</v>
      </c>
      <c r="E168" s="135">
        <v>1</v>
      </c>
      <c r="F168" s="82" t="s">
        <v>560</v>
      </c>
      <c r="G168" s="136">
        <v>0</v>
      </c>
      <c r="H168" s="136">
        <v>1441.31</v>
      </c>
      <c r="I168" s="136">
        <v>5765.22</v>
      </c>
      <c r="J168" s="137">
        <f t="shared" si="0"/>
        <v>7206.5300000000007</v>
      </c>
      <c r="K168" s="138"/>
      <c r="L168" s="138"/>
      <c r="M168" s="138"/>
      <c r="N168" s="138"/>
      <c r="O168" s="138"/>
      <c r="P168" s="138"/>
      <c r="Q168" s="138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x14ac:dyDescent="0.2">
      <c r="A169" s="81" t="s">
        <v>205</v>
      </c>
      <c r="B169" s="48" t="s">
        <v>31</v>
      </c>
      <c r="C169" s="48" t="s">
        <v>191</v>
      </c>
      <c r="D169" s="48" t="s">
        <v>190</v>
      </c>
      <c r="E169" s="135">
        <v>1</v>
      </c>
      <c r="F169" s="81" t="s">
        <v>606</v>
      </c>
      <c r="G169" s="136">
        <v>0</v>
      </c>
      <c r="H169" s="136">
        <v>1441.31</v>
      </c>
      <c r="I169" s="136">
        <v>5765.22</v>
      </c>
      <c r="J169" s="137">
        <f t="shared" si="0"/>
        <v>7206.5300000000007</v>
      </c>
      <c r="K169" s="138"/>
      <c r="L169" s="138"/>
      <c r="M169" s="138"/>
      <c r="N169" s="138"/>
      <c r="O169" s="138"/>
      <c r="P169" s="138"/>
      <c r="Q169" s="13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121" t="s">
        <v>205</v>
      </c>
      <c r="B170" s="145" t="s">
        <v>31</v>
      </c>
      <c r="C170" s="145" t="s">
        <v>186</v>
      </c>
      <c r="D170" s="145" t="s">
        <v>190</v>
      </c>
      <c r="E170" s="186">
        <v>1</v>
      </c>
      <c r="F170" s="120" t="s">
        <v>220</v>
      </c>
      <c r="G170" s="147">
        <v>0</v>
      </c>
      <c r="H170" s="147">
        <v>1441.31</v>
      </c>
      <c r="I170" s="147">
        <v>5765.22</v>
      </c>
      <c r="J170" s="148">
        <f t="shared" ref="J170:J233" si="3">SUM(G170:I170)</f>
        <v>7206.5300000000007</v>
      </c>
      <c r="K170" s="149"/>
      <c r="L170" s="149"/>
      <c r="M170" s="149"/>
      <c r="N170" s="149"/>
      <c r="O170" s="149"/>
      <c r="P170" s="149"/>
      <c r="Q170" s="14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</row>
    <row r="171" spans="1:30" ht="15.75" customHeight="1" x14ac:dyDescent="0.2">
      <c r="A171" s="110" t="s">
        <v>205</v>
      </c>
      <c r="B171" s="67" t="s">
        <v>31</v>
      </c>
      <c r="C171" s="67" t="s">
        <v>186</v>
      </c>
      <c r="D171" s="67" t="s">
        <v>190</v>
      </c>
      <c r="E171" s="139">
        <v>1</v>
      </c>
      <c r="F171" s="88" t="s">
        <v>264</v>
      </c>
      <c r="G171" s="140">
        <v>0</v>
      </c>
      <c r="H171" s="140">
        <v>1441.31</v>
      </c>
      <c r="I171" s="140">
        <v>5765.22</v>
      </c>
      <c r="J171" s="141">
        <f t="shared" si="3"/>
        <v>7206.5300000000007</v>
      </c>
      <c r="K171" s="142"/>
      <c r="L171" s="142"/>
      <c r="M171" s="142"/>
      <c r="N171" s="142"/>
      <c r="O171" s="142"/>
      <c r="P171" s="142"/>
      <c r="Q171" s="142"/>
      <c r="R171" s="105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5"/>
      <c r="AD171" s="105"/>
    </row>
    <row r="172" spans="1:30" x14ac:dyDescent="0.2">
      <c r="A172" s="61" t="s">
        <v>205</v>
      </c>
      <c r="B172" s="48" t="s">
        <v>31</v>
      </c>
      <c r="C172" s="48" t="s">
        <v>186</v>
      </c>
      <c r="D172" s="48" t="s">
        <v>190</v>
      </c>
      <c r="E172" s="135">
        <v>1</v>
      </c>
      <c r="F172" s="81" t="s">
        <v>269</v>
      </c>
      <c r="G172" s="136">
        <v>0</v>
      </c>
      <c r="H172" s="136">
        <v>1441.31</v>
      </c>
      <c r="I172" s="136">
        <v>5765.22</v>
      </c>
      <c r="J172" s="137">
        <f t="shared" si="3"/>
        <v>7206.5300000000007</v>
      </c>
      <c r="K172" s="138"/>
      <c r="L172" s="138"/>
      <c r="M172" s="138"/>
      <c r="N172" s="138"/>
      <c r="O172" s="138"/>
      <c r="P172" s="138"/>
      <c r="Q172" s="13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x14ac:dyDescent="0.2">
      <c r="A173" s="126" t="s">
        <v>205</v>
      </c>
      <c r="B173" s="48" t="s">
        <v>31</v>
      </c>
      <c r="C173" s="83" t="s">
        <v>187</v>
      </c>
      <c r="D173" s="48" t="s">
        <v>190</v>
      </c>
      <c r="E173" s="143">
        <v>1</v>
      </c>
      <c r="F173" s="63" t="s">
        <v>752</v>
      </c>
      <c r="G173" s="136">
        <v>0</v>
      </c>
      <c r="H173" s="136">
        <v>1441.31</v>
      </c>
      <c r="I173" s="136">
        <v>5765.22</v>
      </c>
      <c r="J173" s="137">
        <f t="shared" si="3"/>
        <v>7206.5300000000007</v>
      </c>
      <c r="K173" s="138"/>
      <c r="L173" s="138"/>
      <c r="M173" s="138"/>
      <c r="N173" s="138"/>
      <c r="O173" s="138"/>
      <c r="P173" s="138"/>
      <c r="Q173" s="138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x14ac:dyDescent="0.2">
      <c r="A174" s="110" t="s">
        <v>205</v>
      </c>
      <c r="B174" s="67" t="s">
        <v>31</v>
      </c>
      <c r="C174" s="67" t="s">
        <v>186</v>
      </c>
      <c r="D174" s="67" t="s">
        <v>190</v>
      </c>
      <c r="E174" s="144">
        <v>1</v>
      </c>
      <c r="F174" s="88" t="s">
        <v>265</v>
      </c>
      <c r="G174" s="140">
        <v>0</v>
      </c>
      <c r="H174" s="140">
        <v>1441.31</v>
      </c>
      <c r="I174" s="140">
        <v>5765.22</v>
      </c>
      <c r="J174" s="141">
        <f t="shared" si="3"/>
        <v>7206.5300000000007</v>
      </c>
      <c r="K174" s="142"/>
      <c r="L174" s="142"/>
      <c r="M174" s="142"/>
      <c r="N174" s="142"/>
      <c r="O174" s="142"/>
      <c r="P174" s="142"/>
      <c r="Q174" s="142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</row>
    <row r="175" spans="1:30" x14ac:dyDescent="0.2">
      <c r="A175" s="82" t="s">
        <v>205</v>
      </c>
      <c r="B175" s="48" t="s">
        <v>31</v>
      </c>
      <c r="C175" s="83" t="s">
        <v>191</v>
      </c>
      <c r="D175" s="48" t="s">
        <v>190</v>
      </c>
      <c r="E175" s="143">
        <v>1</v>
      </c>
      <c r="F175" s="82" t="s">
        <v>343</v>
      </c>
      <c r="G175" s="136">
        <v>0</v>
      </c>
      <c r="H175" s="136">
        <v>1441.31</v>
      </c>
      <c r="I175" s="136">
        <v>5765.22</v>
      </c>
      <c r="J175" s="137">
        <f t="shared" si="3"/>
        <v>7206.5300000000007</v>
      </c>
      <c r="K175" s="138"/>
      <c r="L175" s="138"/>
      <c r="M175" s="138"/>
      <c r="N175" s="138"/>
      <c r="O175" s="138"/>
      <c r="P175" s="138"/>
      <c r="Q175" s="138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x14ac:dyDescent="0.2">
      <c r="A176" s="61" t="s">
        <v>205</v>
      </c>
      <c r="B176" s="48" t="s">
        <v>31</v>
      </c>
      <c r="C176" s="48" t="s">
        <v>185</v>
      </c>
      <c r="D176" s="48" t="s">
        <v>190</v>
      </c>
      <c r="E176" s="143">
        <v>1</v>
      </c>
      <c r="F176" s="81" t="s">
        <v>283</v>
      </c>
      <c r="G176" s="136">
        <v>0</v>
      </c>
      <c r="H176" s="136">
        <v>1441.31</v>
      </c>
      <c r="I176" s="136">
        <v>5765.22</v>
      </c>
      <c r="J176" s="137">
        <f t="shared" si="3"/>
        <v>7206.5300000000007</v>
      </c>
      <c r="K176" s="138"/>
      <c r="L176" s="138"/>
      <c r="M176" s="138"/>
      <c r="N176" s="138"/>
      <c r="O176" s="138"/>
      <c r="P176" s="138"/>
      <c r="Q176" s="138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x14ac:dyDescent="0.2">
      <c r="A177" s="107" t="s">
        <v>205</v>
      </c>
      <c r="B177" s="67" t="s">
        <v>31</v>
      </c>
      <c r="C177" s="101" t="s">
        <v>212</v>
      </c>
      <c r="D177" s="67" t="s">
        <v>190</v>
      </c>
      <c r="E177" s="144">
        <v>1</v>
      </c>
      <c r="F177" s="119" t="s">
        <v>548</v>
      </c>
      <c r="G177" s="140">
        <v>0</v>
      </c>
      <c r="H177" s="140">
        <v>1441.31</v>
      </c>
      <c r="I177" s="140">
        <v>5765.22</v>
      </c>
      <c r="J177" s="141">
        <f t="shared" si="3"/>
        <v>7206.5300000000007</v>
      </c>
      <c r="K177" s="142"/>
      <c r="L177" s="142"/>
      <c r="M177" s="142"/>
      <c r="N177" s="142"/>
      <c r="O177" s="142"/>
      <c r="P177" s="142"/>
      <c r="Q177" s="142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x14ac:dyDescent="0.2">
      <c r="A178" s="107" t="s">
        <v>205</v>
      </c>
      <c r="B178" s="67" t="s">
        <v>31</v>
      </c>
      <c r="C178" s="101" t="s">
        <v>186</v>
      </c>
      <c r="D178" s="67" t="s">
        <v>190</v>
      </c>
      <c r="E178" s="144">
        <v>1</v>
      </c>
      <c r="F178" s="119" t="s">
        <v>573</v>
      </c>
      <c r="G178" s="140">
        <v>0</v>
      </c>
      <c r="H178" s="140">
        <v>1441.31</v>
      </c>
      <c r="I178" s="140">
        <v>5765.22</v>
      </c>
      <c r="J178" s="141">
        <f t="shared" si="3"/>
        <v>7206.5300000000007</v>
      </c>
      <c r="K178" s="142"/>
      <c r="L178" s="142"/>
      <c r="M178" s="142"/>
      <c r="N178" s="142"/>
      <c r="O178" s="142"/>
      <c r="P178" s="142"/>
      <c r="Q178" s="142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x14ac:dyDescent="0.2">
      <c r="A179" s="126" t="s">
        <v>205</v>
      </c>
      <c r="B179" s="48" t="s">
        <v>31</v>
      </c>
      <c r="C179" s="101" t="s">
        <v>212</v>
      </c>
      <c r="D179" s="48" t="s">
        <v>190</v>
      </c>
      <c r="E179" s="143">
        <v>1</v>
      </c>
      <c r="F179" s="82" t="s">
        <v>601</v>
      </c>
      <c r="G179" s="136">
        <v>0</v>
      </c>
      <c r="H179" s="136">
        <v>1441.31</v>
      </c>
      <c r="I179" s="136">
        <v>5765.22</v>
      </c>
      <c r="J179" s="137">
        <f t="shared" si="3"/>
        <v>7206.5300000000007</v>
      </c>
      <c r="K179" s="138"/>
      <c r="L179" s="138"/>
      <c r="M179" s="138"/>
      <c r="N179" s="138"/>
      <c r="O179" s="138"/>
      <c r="P179" s="138"/>
      <c r="Q179" s="138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x14ac:dyDescent="0.2">
      <c r="A180" s="107" t="s">
        <v>205</v>
      </c>
      <c r="B180" s="67" t="s">
        <v>31</v>
      </c>
      <c r="C180" s="101" t="s">
        <v>186</v>
      </c>
      <c r="D180" s="67" t="s">
        <v>190</v>
      </c>
      <c r="E180" s="144">
        <v>1</v>
      </c>
      <c r="F180" s="119" t="s">
        <v>568</v>
      </c>
      <c r="G180" s="140">
        <v>0</v>
      </c>
      <c r="H180" s="140">
        <v>1441.31</v>
      </c>
      <c r="I180" s="140">
        <v>5765.22</v>
      </c>
      <c r="J180" s="141">
        <f t="shared" si="3"/>
        <v>7206.5300000000007</v>
      </c>
      <c r="K180" s="142"/>
      <c r="L180" s="142"/>
      <c r="M180" s="142"/>
      <c r="N180" s="142"/>
      <c r="O180" s="142"/>
      <c r="P180" s="142"/>
      <c r="Q180" s="142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x14ac:dyDescent="0.2">
      <c r="A181" s="107" t="s">
        <v>205</v>
      </c>
      <c r="B181" s="67" t="s">
        <v>31</v>
      </c>
      <c r="C181" s="101" t="s">
        <v>188</v>
      </c>
      <c r="D181" s="67" t="s">
        <v>190</v>
      </c>
      <c r="E181" s="144">
        <v>1</v>
      </c>
      <c r="F181" s="119" t="s">
        <v>322</v>
      </c>
      <c r="G181" s="140">
        <v>0</v>
      </c>
      <c r="H181" s="140">
        <v>1441.31</v>
      </c>
      <c r="I181" s="140">
        <v>5765.22</v>
      </c>
      <c r="J181" s="141">
        <f t="shared" si="3"/>
        <v>7206.5300000000007</v>
      </c>
      <c r="K181" s="142"/>
      <c r="L181" s="142"/>
      <c r="M181" s="142"/>
      <c r="N181" s="142"/>
      <c r="O181" s="142"/>
      <c r="P181" s="142"/>
      <c r="Q181" s="142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07" t="s">
        <v>205</v>
      </c>
      <c r="B182" s="67" t="s">
        <v>31</v>
      </c>
      <c r="C182" s="101" t="s">
        <v>187</v>
      </c>
      <c r="D182" s="67" t="s">
        <v>190</v>
      </c>
      <c r="E182" s="144">
        <v>1</v>
      </c>
      <c r="F182" s="200" t="s">
        <v>665</v>
      </c>
      <c r="G182" s="140">
        <v>0</v>
      </c>
      <c r="H182" s="140">
        <v>1441.31</v>
      </c>
      <c r="I182" s="140">
        <v>5765.22</v>
      </c>
      <c r="J182" s="141">
        <f t="shared" si="3"/>
        <v>7206.5300000000007</v>
      </c>
      <c r="K182" s="142"/>
      <c r="L182" s="142"/>
      <c r="M182" s="142"/>
      <c r="N182" s="142"/>
      <c r="O182" s="142"/>
      <c r="P182" s="142"/>
      <c r="Q182" s="142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10" t="s">
        <v>205</v>
      </c>
      <c r="B183" s="67" t="s">
        <v>31</v>
      </c>
      <c r="C183" s="67" t="s">
        <v>185</v>
      </c>
      <c r="D183" s="67" t="s">
        <v>190</v>
      </c>
      <c r="E183" s="144">
        <v>1</v>
      </c>
      <c r="F183" s="88" t="s">
        <v>262</v>
      </c>
      <c r="G183" s="140">
        <v>0</v>
      </c>
      <c r="H183" s="140">
        <v>1441.31</v>
      </c>
      <c r="I183" s="140">
        <v>5765.22</v>
      </c>
      <c r="J183" s="141">
        <f t="shared" si="3"/>
        <v>7206.5300000000007</v>
      </c>
      <c r="K183" s="142"/>
      <c r="L183" s="142"/>
      <c r="M183" s="142"/>
      <c r="N183" s="142"/>
      <c r="O183" s="142"/>
      <c r="P183" s="142"/>
      <c r="Q183" s="142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07" t="s">
        <v>205</v>
      </c>
      <c r="B184" s="67" t="s">
        <v>31</v>
      </c>
      <c r="C184" s="101" t="s">
        <v>185</v>
      </c>
      <c r="D184" s="67" t="s">
        <v>190</v>
      </c>
      <c r="E184" s="144">
        <v>1</v>
      </c>
      <c r="F184" s="119" t="s">
        <v>653</v>
      </c>
      <c r="G184" s="140">
        <v>0</v>
      </c>
      <c r="H184" s="136">
        <v>1441.31</v>
      </c>
      <c r="I184" s="136">
        <v>5765.22</v>
      </c>
      <c r="J184" s="141">
        <f t="shared" si="3"/>
        <v>7206.5300000000007</v>
      </c>
      <c r="K184" s="142"/>
      <c r="L184" s="142"/>
      <c r="M184" s="142"/>
      <c r="N184" s="142"/>
      <c r="O184" s="142"/>
      <c r="P184" s="142"/>
      <c r="Q184" s="14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61" t="s">
        <v>205</v>
      </c>
      <c r="B185" s="48" t="s">
        <v>31</v>
      </c>
      <c r="C185" s="58" t="s">
        <v>257</v>
      </c>
      <c r="D185" s="48" t="s">
        <v>190</v>
      </c>
      <c r="E185" s="143">
        <v>1</v>
      </c>
      <c r="F185" s="81" t="s">
        <v>255</v>
      </c>
      <c r="G185" s="136">
        <v>0</v>
      </c>
      <c r="H185" s="136">
        <v>1441.31</v>
      </c>
      <c r="I185" s="136">
        <v>5765.22</v>
      </c>
      <c r="J185" s="137">
        <f t="shared" si="3"/>
        <v>7206.5300000000007</v>
      </c>
      <c r="K185" s="138"/>
      <c r="L185" s="138"/>
      <c r="M185" s="138"/>
      <c r="N185" s="138"/>
      <c r="O185" s="138"/>
      <c r="P185" s="138"/>
      <c r="Q185" s="138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s="106" customFormat="1" x14ac:dyDescent="0.2">
      <c r="A186" s="107" t="s">
        <v>205</v>
      </c>
      <c r="B186" s="67" t="s">
        <v>31</v>
      </c>
      <c r="C186" s="101" t="s">
        <v>212</v>
      </c>
      <c r="D186" s="67" t="s">
        <v>190</v>
      </c>
      <c r="E186" s="144">
        <v>1</v>
      </c>
      <c r="F186" s="119" t="s">
        <v>537</v>
      </c>
      <c r="G186" s="140">
        <v>0</v>
      </c>
      <c r="H186" s="140">
        <v>1441.31</v>
      </c>
      <c r="I186" s="140">
        <v>5765.22</v>
      </c>
      <c r="J186" s="141">
        <f t="shared" si="3"/>
        <v>7206.5300000000007</v>
      </c>
      <c r="K186" s="142"/>
      <c r="L186" s="142"/>
      <c r="M186" s="142"/>
      <c r="N186" s="142"/>
      <c r="O186" s="142"/>
      <c r="P186" s="142"/>
      <c r="Q186" s="142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</row>
    <row r="187" spans="1:30" s="106" customFormat="1" x14ac:dyDescent="0.2">
      <c r="A187" s="61" t="s">
        <v>205</v>
      </c>
      <c r="B187" s="48" t="s">
        <v>31</v>
      </c>
      <c r="C187" s="48" t="s">
        <v>186</v>
      </c>
      <c r="D187" s="48" t="s">
        <v>190</v>
      </c>
      <c r="E187" s="143">
        <v>1</v>
      </c>
      <c r="F187" s="81" t="s">
        <v>272</v>
      </c>
      <c r="G187" s="136">
        <v>0</v>
      </c>
      <c r="H187" s="136">
        <v>1441.31</v>
      </c>
      <c r="I187" s="136">
        <v>5765.22</v>
      </c>
      <c r="J187" s="137">
        <f t="shared" si="3"/>
        <v>7206.5300000000007</v>
      </c>
      <c r="K187" s="138"/>
      <c r="L187" s="138"/>
      <c r="M187" s="138"/>
      <c r="N187" s="138"/>
      <c r="O187" s="138"/>
      <c r="P187" s="138"/>
      <c r="Q187" s="138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s="106" customFormat="1" x14ac:dyDescent="0.2">
      <c r="A188" s="126" t="s">
        <v>205</v>
      </c>
      <c r="B188" s="48" t="s">
        <v>31</v>
      </c>
      <c r="C188" s="182" t="s">
        <v>191</v>
      </c>
      <c r="D188" s="48" t="s">
        <v>190</v>
      </c>
      <c r="E188" s="143">
        <v>1</v>
      </c>
      <c r="F188" s="204" t="s">
        <v>719</v>
      </c>
      <c r="G188" s="136">
        <v>0</v>
      </c>
      <c r="H188" s="136">
        <v>1441.31</v>
      </c>
      <c r="I188" s="136">
        <v>5765.22</v>
      </c>
      <c r="J188" s="137">
        <f t="shared" si="3"/>
        <v>7206.5300000000007</v>
      </c>
      <c r="K188" s="138"/>
      <c r="L188" s="138"/>
      <c r="M188" s="138"/>
      <c r="N188" s="138"/>
      <c r="O188" s="138"/>
      <c r="P188" s="138"/>
      <c r="Q188" s="138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s="106" customFormat="1" x14ac:dyDescent="0.2">
      <c r="A189" s="126" t="s">
        <v>205</v>
      </c>
      <c r="B189" s="48" t="s">
        <v>31</v>
      </c>
      <c r="C189" s="182" t="s">
        <v>191</v>
      </c>
      <c r="D189" s="48" t="s">
        <v>190</v>
      </c>
      <c r="E189" s="143">
        <v>1</v>
      </c>
      <c r="F189" s="190" t="s">
        <v>341</v>
      </c>
      <c r="G189" s="136">
        <v>0</v>
      </c>
      <c r="H189" s="136">
        <v>1441.31</v>
      </c>
      <c r="I189" s="136">
        <v>5765.22</v>
      </c>
      <c r="J189" s="137">
        <f t="shared" si="3"/>
        <v>7206.5300000000007</v>
      </c>
      <c r="K189" s="138"/>
      <c r="L189" s="138"/>
      <c r="M189" s="138"/>
      <c r="N189" s="138"/>
      <c r="O189" s="138"/>
      <c r="P189" s="138"/>
      <c r="Q189" s="138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s="106" customFormat="1" x14ac:dyDescent="0.2">
      <c r="A190" s="90" t="s">
        <v>205</v>
      </c>
      <c r="B190" s="67" t="s">
        <v>31</v>
      </c>
      <c r="C190" s="101" t="s">
        <v>185</v>
      </c>
      <c r="D190" s="67" t="s">
        <v>190</v>
      </c>
      <c r="E190" s="144">
        <v>1</v>
      </c>
      <c r="F190" s="90" t="s">
        <v>747</v>
      </c>
      <c r="G190" s="140">
        <v>0</v>
      </c>
      <c r="H190" s="136">
        <v>1441.31</v>
      </c>
      <c r="I190" s="136">
        <v>5765.22</v>
      </c>
      <c r="J190" s="141">
        <f t="shared" si="3"/>
        <v>7206.5300000000007</v>
      </c>
      <c r="K190" s="142"/>
      <c r="L190" s="142"/>
      <c r="M190" s="142"/>
      <c r="N190" s="142"/>
      <c r="O190" s="142"/>
      <c r="P190" s="142"/>
      <c r="Q190" s="142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</row>
    <row r="191" spans="1:30" s="106" customFormat="1" x14ac:dyDescent="0.2">
      <c r="A191" s="107" t="s">
        <v>205</v>
      </c>
      <c r="B191" s="67" t="s">
        <v>31</v>
      </c>
      <c r="C191" s="101" t="s">
        <v>191</v>
      </c>
      <c r="D191" s="67" t="s">
        <v>190</v>
      </c>
      <c r="E191" s="144">
        <v>1</v>
      </c>
      <c r="F191" s="63" t="s">
        <v>617</v>
      </c>
      <c r="G191" s="140">
        <v>0</v>
      </c>
      <c r="H191" s="136">
        <v>1441.31</v>
      </c>
      <c r="I191" s="136">
        <v>5765.22</v>
      </c>
      <c r="J191" s="141">
        <f t="shared" si="3"/>
        <v>7206.5300000000007</v>
      </c>
      <c r="K191" s="142"/>
      <c r="L191" s="142"/>
      <c r="M191" s="142"/>
      <c r="N191" s="142"/>
      <c r="O191" s="142"/>
      <c r="P191" s="142"/>
      <c r="Q191" s="142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</row>
    <row r="192" spans="1:30" s="106" customFormat="1" x14ac:dyDescent="0.2">
      <c r="A192" s="107" t="s">
        <v>205</v>
      </c>
      <c r="B192" s="67" t="s">
        <v>31</v>
      </c>
      <c r="C192" s="101" t="s">
        <v>186</v>
      </c>
      <c r="D192" s="67" t="s">
        <v>190</v>
      </c>
      <c r="E192" s="144">
        <v>1</v>
      </c>
      <c r="F192" s="119" t="s">
        <v>554</v>
      </c>
      <c r="G192" s="140">
        <v>0</v>
      </c>
      <c r="H192" s="140">
        <v>1441.31</v>
      </c>
      <c r="I192" s="140">
        <v>5765.22</v>
      </c>
      <c r="J192" s="141">
        <f t="shared" si="3"/>
        <v>7206.5300000000007</v>
      </c>
      <c r="K192" s="142"/>
      <c r="L192" s="142"/>
      <c r="M192" s="142"/>
      <c r="N192" s="142"/>
      <c r="O192" s="142"/>
      <c r="P192" s="142"/>
      <c r="Q192" s="142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</row>
    <row r="193" spans="1:30" s="106" customFormat="1" x14ac:dyDescent="0.2">
      <c r="A193" s="126" t="s">
        <v>205</v>
      </c>
      <c r="B193" s="48" t="s">
        <v>31</v>
      </c>
      <c r="C193" s="83" t="s">
        <v>186</v>
      </c>
      <c r="D193" s="48" t="s">
        <v>190</v>
      </c>
      <c r="E193" s="143">
        <v>1</v>
      </c>
      <c r="F193" s="63" t="s">
        <v>323</v>
      </c>
      <c r="G193" s="136">
        <v>0</v>
      </c>
      <c r="H193" s="140">
        <v>1441.31</v>
      </c>
      <c r="I193" s="140">
        <v>5765.22</v>
      </c>
      <c r="J193" s="137">
        <f t="shared" si="3"/>
        <v>7206.5300000000007</v>
      </c>
      <c r="K193" s="138"/>
      <c r="L193" s="138"/>
      <c r="M193" s="138"/>
      <c r="N193" s="138"/>
      <c r="O193" s="138"/>
      <c r="P193" s="138"/>
      <c r="Q193" s="138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s="106" customFormat="1" x14ac:dyDescent="0.2">
      <c r="A194" s="88" t="s">
        <v>249</v>
      </c>
      <c r="B194" s="67" t="s">
        <v>31</v>
      </c>
      <c r="C194" s="58" t="s">
        <v>212</v>
      </c>
      <c r="D194" s="48" t="s">
        <v>190</v>
      </c>
      <c r="E194" s="143">
        <v>1</v>
      </c>
      <c r="F194" s="81" t="s">
        <v>245</v>
      </c>
      <c r="G194" s="136">
        <v>0</v>
      </c>
      <c r="H194" s="136">
        <v>1441.31</v>
      </c>
      <c r="I194" s="136">
        <v>5765.22</v>
      </c>
      <c r="J194" s="137">
        <f t="shared" si="3"/>
        <v>7206.5300000000007</v>
      </c>
      <c r="K194" s="138"/>
      <c r="L194" s="138"/>
      <c r="M194" s="138"/>
      <c r="N194" s="138"/>
      <c r="O194" s="138"/>
      <c r="P194" s="138"/>
      <c r="Q194" s="138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s="106" customFormat="1" x14ac:dyDescent="0.2">
      <c r="A195" s="61" t="s">
        <v>277</v>
      </c>
      <c r="B195" s="48" t="s">
        <v>31</v>
      </c>
      <c r="C195" s="48" t="s">
        <v>186</v>
      </c>
      <c r="D195" s="48" t="s">
        <v>190</v>
      </c>
      <c r="E195" s="143">
        <v>1</v>
      </c>
      <c r="F195" s="81" t="s">
        <v>273</v>
      </c>
      <c r="G195" s="136">
        <v>0</v>
      </c>
      <c r="H195" s="136">
        <v>1441.31</v>
      </c>
      <c r="I195" s="136">
        <v>5765.22</v>
      </c>
      <c r="J195" s="137">
        <f t="shared" si="3"/>
        <v>7206.5300000000007</v>
      </c>
      <c r="K195" s="138"/>
      <c r="L195" s="138"/>
      <c r="M195" s="138"/>
      <c r="N195" s="138"/>
      <c r="O195" s="138"/>
      <c r="P195" s="138"/>
      <c r="Q195" s="138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s="106" customFormat="1" x14ac:dyDescent="0.2">
      <c r="A196" s="126" t="s">
        <v>205</v>
      </c>
      <c r="B196" s="48" t="s">
        <v>31</v>
      </c>
      <c r="C196" s="83" t="s">
        <v>186</v>
      </c>
      <c r="D196" s="48" t="s">
        <v>190</v>
      </c>
      <c r="E196" s="143">
        <v>1</v>
      </c>
      <c r="F196" s="82" t="s">
        <v>564</v>
      </c>
      <c r="G196" s="136">
        <v>0</v>
      </c>
      <c r="H196" s="136">
        <v>1441.31</v>
      </c>
      <c r="I196" s="136">
        <v>5765.22</v>
      </c>
      <c r="J196" s="137">
        <f t="shared" si="3"/>
        <v>7206.5300000000007</v>
      </c>
      <c r="K196" s="138"/>
      <c r="L196" s="138"/>
      <c r="M196" s="138"/>
      <c r="N196" s="138"/>
      <c r="O196" s="138"/>
      <c r="P196" s="138"/>
      <c r="Q196" s="138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s="106" customFormat="1" x14ac:dyDescent="0.2">
      <c r="A197" s="119" t="s">
        <v>205</v>
      </c>
      <c r="B197" s="67" t="s">
        <v>31</v>
      </c>
      <c r="C197" s="101" t="s">
        <v>186</v>
      </c>
      <c r="D197" s="67" t="s">
        <v>190</v>
      </c>
      <c r="E197" s="144">
        <v>1</v>
      </c>
      <c r="F197" s="119" t="s">
        <v>551</v>
      </c>
      <c r="G197" s="140">
        <v>0</v>
      </c>
      <c r="H197" s="140">
        <v>1441.31</v>
      </c>
      <c r="I197" s="140">
        <v>5765.22</v>
      </c>
      <c r="J197" s="141">
        <f t="shared" si="3"/>
        <v>7206.5300000000007</v>
      </c>
      <c r="K197" s="142"/>
      <c r="L197" s="142"/>
      <c r="M197" s="142"/>
      <c r="N197" s="142"/>
      <c r="O197" s="142"/>
      <c r="P197" s="142"/>
      <c r="Q197" s="142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</row>
    <row r="198" spans="1:30" s="106" customFormat="1" x14ac:dyDescent="0.2">
      <c r="A198" s="107" t="s">
        <v>205</v>
      </c>
      <c r="B198" s="67" t="s">
        <v>31</v>
      </c>
      <c r="C198" s="101" t="s">
        <v>186</v>
      </c>
      <c r="D198" s="67" t="s">
        <v>190</v>
      </c>
      <c r="E198" s="144">
        <v>1</v>
      </c>
      <c r="F198" s="119" t="s">
        <v>631</v>
      </c>
      <c r="G198" s="140">
        <v>0</v>
      </c>
      <c r="H198" s="140">
        <v>1441.31</v>
      </c>
      <c r="I198" s="140">
        <v>5765.22</v>
      </c>
      <c r="J198" s="141">
        <f t="shared" si="3"/>
        <v>7206.5300000000007</v>
      </c>
      <c r="K198" s="142"/>
      <c r="L198" s="142"/>
      <c r="M198" s="142"/>
      <c r="N198" s="142"/>
      <c r="O198" s="142"/>
      <c r="P198" s="142"/>
      <c r="Q198" s="142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</row>
    <row r="199" spans="1:30" s="106" customFormat="1" x14ac:dyDescent="0.2">
      <c r="A199" s="107" t="s">
        <v>205</v>
      </c>
      <c r="B199" s="67" t="s">
        <v>31</v>
      </c>
      <c r="C199" s="101" t="s">
        <v>212</v>
      </c>
      <c r="D199" s="67" t="s">
        <v>190</v>
      </c>
      <c r="E199" s="144">
        <v>1</v>
      </c>
      <c r="F199" s="119" t="s">
        <v>541</v>
      </c>
      <c r="G199" s="140">
        <v>0</v>
      </c>
      <c r="H199" s="140">
        <v>1441.31</v>
      </c>
      <c r="I199" s="140">
        <v>5765.22</v>
      </c>
      <c r="J199" s="141">
        <f t="shared" si="3"/>
        <v>7206.5300000000007</v>
      </c>
      <c r="K199" s="142"/>
      <c r="L199" s="142"/>
      <c r="M199" s="142"/>
      <c r="N199" s="142"/>
      <c r="O199" s="142"/>
      <c r="P199" s="142"/>
      <c r="Q199" s="142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</row>
    <row r="200" spans="1:30" s="106" customFormat="1" x14ac:dyDescent="0.2">
      <c r="A200" s="107" t="s">
        <v>205</v>
      </c>
      <c r="B200" s="67" t="s">
        <v>31</v>
      </c>
      <c r="C200" s="101" t="s">
        <v>191</v>
      </c>
      <c r="D200" s="67" t="s">
        <v>190</v>
      </c>
      <c r="E200" s="144">
        <v>1</v>
      </c>
      <c r="F200" s="204" t="s">
        <v>733</v>
      </c>
      <c r="G200" s="140">
        <v>0</v>
      </c>
      <c r="H200" s="140">
        <v>1441.31</v>
      </c>
      <c r="I200" s="140">
        <v>5765.22</v>
      </c>
      <c r="J200" s="141">
        <f t="shared" si="3"/>
        <v>7206.5300000000007</v>
      </c>
      <c r="K200" s="142"/>
      <c r="L200" s="142"/>
      <c r="M200" s="142"/>
      <c r="N200" s="142"/>
      <c r="O200" s="142"/>
      <c r="P200" s="142"/>
      <c r="Q200" s="142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</row>
    <row r="201" spans="1:30" s="106" customFormat="1" x14ac:dyDescent="0.2">
      <c r="A201" s="88" t="s">
        <v>251</v>
      </c>
      <c r="B201" s="67" t="s">
        <v>31</v>
      </c>
      <c r="C201" s="58" t="s">
        <v>252</v>
      </c>
      <c r="D201" s="48" t="s">
        <v>190</v>
      </c>
      <c r="E201" s="143">
        <v>1</v>
      </c>
      <c r="F201" s="81" t="s">
        <v>247</v>
      </c>
      <c r="G201" s="136">
        <v>0</v>
      </c>
      <c r="H201" s="136">
        <v>1441.31</v>
      </c>
      <c r="I201" s="136">
        <v>5765.22</v>
      </c>
      <c r="J201" s="137">
        <f t="shared" si="3"/>
        <v>7206.5300000000007</v>
      </c>
      <c r="K201" s="138"/>
      <c r="L201" s="138"/>
      <c r="M201" s="138"/>
      <c r="N201" s="138"/>
      <c r="O201" s="138"/>
      <c r="P201" s="138"/>
      <c r="Q201" s="13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s="106" customFormat="1" x14ac:dyDescent="0.2">
      <c r="A202" s="119" t="s">
        <v>205</v>
      </c>
      <c r="B202" s="67" t="s">
        <v>31</v>
      </c>
      <c r="C202" s="101" t="s">
        <v>191</v>
      </c>
      <c r="D202" s="67" t="s">
        <v>190</v>
      </c>
      <c r="E202" s="144">
        <v>1</v>
      </c>
      <c r="F202" s="63" t="s">
        <v>726</v>
      </c>
      <c r="G202" s="140">
        <v>0</v>
      </c>
      <c r="H202" s="136">
        <v>1441.31</v>
      </c>
      <c r="I202" s="136">
        <v>5765.22</v>
      </c>
      <c r="J202" s="137">
        <f t="shared" si="3"/>
        <v>7206.5300000000007</v>
      </c>
      <c r="K202" s="142"/>
      <c r="L202" s="142"/>
      <c r="M202" s="142"/>
      <c r="N202" s="142"/>
      <c r="O202" s="142"/>
      <c r="P202" s="142"/>
      <c r="Q202" s="142"/>
      <c r="R202" s="105"/>
      <c r="S202" s="105"/>
      <c r="T202" s="105"/>
      <c r="U202" s="105"/>
      <c r="V202" s="105"/>
      <c r="W202" s="105"/>
      <c r="X202" s="105"/>
      <c r="Y202" s="105"/>
      <c r="Z202" s="105"/>
      <c r="AA202" s="105"/>
      <c r="AB202" s="105"/>
      <c r="AC202" s="105"/>
      <c r="AD202" s="105"/>
    </row>
    <row r="203" spans="1:30" s="106" customFormat="1" x14ac:dyDescent="0.2">
      <c r="A203" s="126" t="s">
        <v>205</v>
      </c>
      <c r="B203" s="48" t="s">
        <v>31</v>
      </c>
      <c r="C203" s="182" t="s">
        <v>191</v>
      </c>
      <c r="D203" s="48" t="s">
        <v>190</v>
      </c>
      <c r="E203" s="143">
        <v>1</v>
      </c>
      <c r="F203" s="202" t="s">
        <v>668</v>
      </c>
      <c r="G203" s="136">
        <v>0</v>
      </c>
      <c r="H203" s="136">
        <v>1441.31</v>
      </c>
      <c r="I203" s="136">
        <v>5765.22</v>
      </c>
      <c r="J203" s="137">
        <f t="shared" si="3"/>
        <v>7206.5300000000007</v>
      </c>
      <c r="K203" s="138"/>
      <c r="L203" s="138"/>
      <c r="M203" s="138"/>
      <c r="N203" s="138"/>
      <c r="O203" s="138"/>
      <c r="P203" s="138"/>
      <c r="Q203" s="13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s="106" customFormat="1" x14ac:dyDescent="0.2">
      <c r="A204" s="107" t="s">
        <v>205</v>
      </c>
      <c r="B204" s="67" t="s">
        <v>31</v>
      </c>
      <c r="C204" s="101" t="s">
        <v>185</v>
      </c>
      <c r="D204" s="67" t="s">
        <v>190</v>
      </c>
      <c r="E204" s="144">
        <v>1</v>
      </c>
      <c r="F204" s="119" t="s">
        <v>710</v>
      </c>
      <c r="G204" s="140">
        <v>0</v>
      </c>
      <c r="H204" s="136">
        <v>1441.31</v>
      </c>
      <c r="I204" s="136">
        <v>5765.22</v>
      </c>
      <c r="J204" s="137">
        <f t="shared" si="3"/>
        <v>7206.5300000000007</v>
      </c>
      <c r="K204" s="142"/>
      <c r="L204" s="142"/>
      <c r="M204" s="142"/>
      <c r="N204" s="142"/>
      <c r="O204" s="142"/>
      <c r="P204" s="142"/>
      <c r="Q204" s="142"/>
      <c r="R204" s="105"/>
      <c r="S204" s="105"/>
      <c r="T204" s="105"/>
      <c r="U204" s="105"/>
      <c r="V204" s="105"/>
      <c r="W204" s="105"/>
      <c r="X204" s="105"/>
      <c r="Y204" s="105"/>
      <c r="Z204" s="105"/>
      <c r="AA204" s="105"/>
      <c r="AB204" s="105"/>
      <c r="AC204" s="105"/>
      <c r="AD204" s="105"/>
    </row>
    <row r="205" spans="1:30" s="106" customFormat="1" x14ac:dyDescent="0.2">
      <c r="A205" s="107" t="s">
        <v>205</v>
      </c>
      <c r="B205" s="67" t="s">
        <v>31</v>
      </c>
      <c r="C205" s="101" t="s">
        <v>187</v>
      </c>
      <c r="D205" s="67" t="s">
        <v>190</v>
      </c>
      <c r="E205" s="144">
        <v>1</v>
      </c>
      <c r="F205" s="192" t="s">
        <v>602</v>
      </c>
      <c r="G205" s="140">
        <v>0</v>
      </c>
      <c r="H205" s="140">
        <v>1441.31</v>
      </c>
      <c r="I205" s="140">
        <v>5765.22</v>
      </c>
      <c r="J205" s="141">
        <f t="shared" si="3"/>
        <v>7206.5300000000007</v>
      </c>
      <c r="K205" s="142"/>
      <c r="L205" s="142"/>
      <c r="M205" s="142"/>
      <c r="N205" s="142"/>
      <c r="O205" s="142"/>
      <c r="P205" s="142"/>
      <c r="Q205" s="142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</row>
    <row r="206" spans="1:30" s="106" customFormat="1" x14ac:dyDescent="0.2">
      <c r="A206" s="126" t="s">
        <v>205</v>
      </c>
      <c r="B206" s="48" t="s">
        <v>31</v>
      </c>
      <c r="C206" s="182" t="s">
        <v>191</v>
      </c>
      <c r="D206" s="48" t="s">
        <v>190</v>
      </c>
      <c r="E206" s="143">
        <v>1</v>
      </c>
      <c r="F206" s="190" t="s">
        <v>610</v>
      </c>
      <c r="G206" s="136">
        <v>0</v>
      </c>
      <c r="H206" s="136">
        <v>1441.31</v>
      </c>
      <c r="I206" s="136">
        <v>5765.22</v>
      </c>
      <c r="J206" s="137">
        <f t="shared" si="3"/>
        <v>7206.5300000000007</v>
      </c>
      <c r="K206" s="138"/>
      <c r="L206" s="138"/>
      <c r="M206" s="138"/>
      <c r="N206" s="138"/>
      <c r="O206" s="138"/>
      <c r="P206" s="138"/>
      <c r="Q206" s="138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s="106" customFormat="1" x14ac:dyDescent="0.2">
      <c r="A207" s="61" t="s">
        <v>205</v>
      </c>
      <c r="B207" s="48" t="s">
        <v>31</v>
      </c>
      <c r="C207" s="58" t="s">
        <v>185</v>
      </c>
      <c r="D207" s="48" t="s">
        <v>190</v>
      </c>
      <c r="E207" s="143">
        <v>1</v>
      </c>
      <c r="F207" s="81" t="s">
        <v>256</v>
      </c>
      <c r="G207" s="136">
        <v>0</v>
      </c>
      <c r="H207" s="136">
        <v>1441.31</v>
      </c>
      <c r="I207" s="136">
        <v>5765.22</v>
      </c>
      <c r="J207" s="137">
        <f t="shared" si="3"/>
        <v>7206.5300000000007</v>
      </c>
      <c r="K207" s="138"/>
      <c r="L207" s="138"/>
      <c r="M207" s="138"/>
      <c r="N207" s="138"/>
      <c r="O207" s="138"/>
      <c r="P207" s="138"/>
      <c r="Q207" s="13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s="106" customFormat="1" x14ac:dyDescent="0.2">
      <c r="A208" s="126" t="s">
        <v>205</v>
      </c>
      <c r="B208" s="48" t="s">
        <v>31</v>
      </c>
      <c r="C208" s="101" t="s">
        <v>185</v>
      </c>
      <c r="D208" s="48" t="s">
        <v>190</v>
      </c>
      <c r="E208" s="143">
        <v>1</v>
      </c>
      <c r="F208" s="82" t="s">
        <v>561</v>
      </c>
      <c r="G208" s="136">
        <v>0</v>
      </c>
      <c r="H208" s="136">
        <v>1441.31</v>
      </c>
      <c r="I208" s="136">
        <v>5765.22</v>
      </c>
      <c r="J208" s="137">
        <f t="shared" si="3"/>
        <v>7206.5300000000007</v>
      </c>
      <c r="K208" s="138"/>
      <c r="L208" s="138"/>
      <c r="M208" s="138"/>
      <c r="N208" s="138"/>
      <c r="O208" s="138"/>
      <c r="P208" s="138"/>
      <c r="Q208" s="13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s="106" customFormat="1" x14ac:dyDescent="0.2">
      <c r="A209" s="61" t="s">
        <v>297</v>
      </c>
      <c r="B209" s="48" t="s">
        <v>31</v>
      </c>
      <c r="C209" s="48" t="s">
        <v>185</v>
      </c>
      <c r="D209" s="48" t="s">
        <v>190</v>
      </c>
      <c r="E209" s="143">
        <v>1</v>
      </c>
      <c r="F209" s="81" t="s">
        <v>286</v>
      </c>
      <c r="G209" s="136">
        <v>0</v>
      </c>
      <c r="H209" s="136">
        <v>1441.31</v>
      </c>
      <c r="I209" s="136">
        <v>5765.22</v>
      </c>
      <c r="J209" s="137">
        <f t="shared" si="3"/>
        <v>7206.5300000000007</v>
      </c>
      <c r="K209" s="138"/>
      <c r="L209" s="138"/>
      <c r="M209" s="138"/>
      <c r="N209" s="138"/>
      <c r="O209" s="138"/>
      <c r="P209" s="138"/>
      <c r="Q209" s="13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s="106" customFormat="1" x14ac:dyDescent="0.2">
      <c r="A210" s="126" t="s">
        <v>205</v>
      </c>
      <c r="B210" s="48" t="s">
        <v>31</v>
      </c>
      <c r="C210" s="182" t="s">
        <v>191</v>
      </c>
      <c r="D210" s="48" t="s">
        <v>190</v>
      </c>
      <c r="E210" s="143">
        <v>1</v>
      </c>
      <c r="F210" s="87" t="s">
        <v>609</v>
      </c>
      <c r="G210" s="136">
        <v>0</v>
      </c>
      <c r="H210" s="136">
        <v>1441.31</v>
      </c>
      <c r="I210" s="136">
        <v>5765.22</v>
      </c>
      <c r="J210" s="137">
        <f t="shared" si="3"/>
        <v>7206.5300000000007</v>
      </c>
      <c r="K210" s="138"/>
      <c r="L210" s="138"/>
      <c r="M210" s="138"/>
      <c r="N210" s="138"/>
      <c r="O210" s="138"/>
      <c r="P210" s="138"/>
      <c r="Q210" s="13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s="106" customFormat="1" x14ac:dyDescent="0.2">
      <c r="A211" s="61" t="s">
        <v>205</v>
      </c>
      <c r="B211" s="48" t="s">
        <v>31</v>
      </c>
      <c r="C211" s="183" t="s">
        <v>191</v>
      </c>
      <c r="D211" s="48" t="s">
        <v>190</v>
      </c>
      <c r="E211" s="143">
        <v>1</v>
      </c>
      <c r="F211" s="191" t="s">
        <v>260</v>
      </c>
      <c r="G211" s="136">
        <v>0</v>
      </c>
      <c r="H211" s="136">
        <v>1441.31</v>
      </c>
      <c r="I211" s="136">
        <v>5765.22</v>
      </c>
      <c r="J211" s="137">
        <f t="shared" si="3"/>
        <v>7206.5300000000007</v>
      </c>
      <c r="K211" s="138"/>
      <c r="L211" s="138"/>
      <c r="M211" s="138"/>
      <c r="N211" s="138"/>
      <c r="O211" s="138"/>
      <c r="P211" s="138"/>
      <c r="Q211" s="13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s="106" customFormat="1" x14ac:dyDescent="0.2">
      <c r="A212" s="126" t="s">
        <v>205</v>
      </c>
      <c r="B212" s="48" t="s">
        <v>31</v>
      </c>
      <c r="C212" s="182" t="s">
        <v>191</v>
      </c>
      <c r="D212" s="48" t="s">
        <v>190</v>
      </c>
      <c r="E212" s="143">
        <v>1</v>
      </c>
      <c r="F212" s="87" t="s">
        <v>316</v>
      </c>
      <c r="G212" s="136">
        <v>0</v>
      </c>
      <c r="H212" s="136">
        <v>1441.31</v>
      </c>
      <c r="I212" s="136">
        <v>5765.22</v>
      </c>
      <c r="J212" s="137">
        <f t="shared" si="3"/>
        <v>7206.5300000000007</v>
      </c>
      <c r="K212" s="138"/>
      <c r="L212" s="138"/>
      <c r="M212" s="138"/>
      <c r="N212" s="138"/>
      <c r="O212" s="138"/>
      <c r="P212" s="138"/>
      <c r="Q212" s="13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s="106" customFormat="1" x14ac:dyDescent="0.2">
      <c r="A213" s="107" t="s">
        <v>205</v>
      </c>
      <c r="B213" s="67" t="s">
        <v>31</v>
      </c>
      <c r="C213" s="101" t="s">
        <v>186</v>
      </c>
      <c r="D213" s="67" t="s">
        <v>190</v>
      </c>
      <c r="E213" s="144">
        <v>1</v>
      </c>
      <c r="F213" s="119" t="s">
        <v>654</v>
      </c>
      <c r="G213" s="140">
        <v>0</v>
      </c>
      <c r="H213" s="136">
        <v>1441.31</v>
      </c>
      <c r="I213" s="136">
        <v>5765.22</v>
      </c>
      <c r="J213" s="141">
        <f t="shared" si="3"/>
        <v>7206.5300000000007</v>
      </c>
      <c r="K213" s="142"/>
      <c r="L213" s="142"/>
      <c r="M213" s="142"/>
      <c r="N213" s="142"/>
      <c r="O213" s="142"/>
      <c r="P213" s="142"/>
      <c r="Q213" s="142"/>
      <c r="R213" s="105"/>
      <c r="S213" s="105"/>
      <c r="T213" s="105"/>
      <c r="U213" s="105"/>
      <c r="V213" s="105"/>
      <c r="W213" s="105"/>
      <c r="X213" s="105"/>
      <c r="Y213" s="105"/>
      <c r="Z213" s="105"/>
      <c r="AA213" s="105"/>
      <c r="AB213" s="105"/>
      <c r="AC213" s="105"/>
      <c r="AD213" s="105"/>
    </row>
    <row r="214" spans="1:30" x14ac:dyDescent="0.2">
      <c r="A214" s="126" t="s">
        <v>205</v>
      </c>
      <c r="B214" s="48" t="s">
        <v>31</v>
      </c>
      <c r="C214" s="195" t="s">
        <v>191</v>
      </c>
      <c r="D214" s="48" t="s">
        <v>190</v>
      </c>
      <c r="E214" s="143">
        <v>1</v>
      </c>
      <c r="F214" s="63" t="s">
        <v>725</v>
      </c>
      <c r="G214" s="136">
        <v>0</v>
      </c>
      <c r="H214" s="136">
        <v>1441.31</v>
      </c>
      <c r="I214" s="136">
        <v>5765.22</v>
      </c>
      <c r="J214" s="141">
        <f t="shared" si="3"/>
        <v>7206.5300000000007</v>
      </c>
      <c r="K214" s="138"/>
      <c r="L214" s="138"/>
      <c r="M214" s="138"/>
      <c r="N214" s="138"/>
      <c r="O214" s="138"/>
      <c r="P214" s="138"/>
      <c r="Q214" s="13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s="106" customFormat="1" x14ac:dyDescent="0.2">
      <c r="A215" s="88" t="s">
        <v>250</v>
      </c>
      <c r="B215" s="67" t="s">
        <v>31</v>
      </c>
      <c r="C215" s="58" t="s">
        <v>212</v>
      </c>
      <c r="D215" s="48" t="s">
        <v>189</v>
      </c>
      <c r="E215" s="143">
        <v>1</v>
      </c>
      <c r="F215" s="81" t="s">
        <v>246</v>
      </c>
      <c r="G215" s="136">
        <v>0</v>
      </c>
      <c r="H215" s="136">
        <v>0</v>
      </c>
      <c r="I215" s="136">
        <v>5765.22</v>
      </c>
      <c r="J215" s="137">
        <f t="shared" si="3"/>
        <v>5765.22</v>
      </c>
      <c r="K215" s="138"/>
      <c r="L215" s="138"/>
      <c r="M215" s="138"/>
      <c r="N215" s="138"/>
      <c r="O215" s="138"/>
      <c r="P215" s="138"/>
      <c r="Q215" s="138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s="106" customFormat="1" x14ac:dyDescent="0.2">
      <c r="A216" s="126" t="s">
        <v>205</v>
      </c>
      <c r="B216" s="48" t="s">
        <v>31</v>
      </c>
      <c r="C216" s="182" t="s">
        <v>191</v>
      </c>
      <c r="D216" s="48" t="s">
        <v>190</v>
      </c>
      <c r="E216" s="143">
        <v>1</v>
      </c>
      <c r="F216" s="190" t="s">
        <v>608</v>
      </c>
      <c r="G216" s="136">
        <v>0</v>
      </c>
      <c r="H216" s="136">
        <v>1441.31</v>
      </c>
      <c r="I216" s="136">
        <v>5765.22</v>
      </c>
      <c r="J216" s="137">
        <f t="shared" si="3"/>
        <v>7206.5300000000007</v>
      </c>
      <c r="K216" s="138"/>
      <c r="L216" s="138"/>
      <c r="M216" s="138"/>
      <c r="N216" s="138"/>
      <c r="O216" s="138"/>
      <c r="P216" s="138"/>
      <c r="Q216" s="138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x14ac:dyDescent="0.2">
      <c r="A217" s="126" t="s">
        <v>205</v>
      </c>
      <c r="B217" s="48" t="s">
        <v>31</v>
      </c>
      <c r="C217" s="83" t="s">
        <v>186</v>
      </c>
      <c r="D217" s="48" t="s">
        <v>190</v>
      </c>
      <c r="E217" s="143">
        <v>1</v>
      </c>
      <c r="F217" s="82" t="s">
        <v>565</v>
      </c>
      <c r="G217" s="136">
        <v>0</v>
      </c>
      <c r="H217" s="136">
        <v>1441.31</v>
      </c>
      <c r="I217" s="136">
        <v>5765.22</v>
      </c>
      <c r="J217" s="137">
        <f t="shared" si="3"/>
        <v>7206.5300000000007</v>
      </c>
      <c r="K217" s="138"/>
      <c r="L217" s="138"/>
      <c r="M217" s="138"/>
      <c r="N217" s="138"/>
      <c r="O217" s="138"/>
      <c r="P217" s="138"/>
      <c r="Q217" s="13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107" t="s">
        <v>205</v>
      </c>
      <c r="B218" s="67" t="s">
        <v>31</v>
      </c>
      <c r="C218" s="179" t="s">
        <v>187</v>
      </c>
      <c r="D218" s="48" t="s">
        <v>190</v>
      </c>
      <c r="E218" s="143">
        <v>1</v>
      </c>
      <c r="F218" s="187" t="s">
        <v>321</v>
      </c>
      <c r="G218" s="140">
        <v>0</v>
      </c>
      <c r="H218" s="140">
        <v>1441.31</v>
      </c>
      <c r="I218" s="140">
        <v>5765.22</v>
      </c>
      <c r="J218" s="141">
        <f t="shared" si="3"/>
        <v>7206.5300000000007</v>
      </c>
      <c r="K218" s="142"/>
      <c r="L218" s="142"/>
      <c r="M218" s="142"/>
      <c r="N218" s="142"/>
      <c r="O218" s="142"/>
      <c r="P218" s="142"/>
      <c r="Q218" s="142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5"/>
      <c r="AD218" s="105"/>
    </row>
    <row r="219" spans="1:30" s="106" customFormat="1" x14ac:dyDescent="0.2">
      <c r="A219" s="61" t="s">
        <v>259</v>
      </c>
      <c r="B219" s="48" t="s">
        <v>31</v>
      </c>
      <c r="C219" s="48" t="s">
        <v>253</v>
      </c>
      <c r="D219" s="48" t="s">
        <v>189</v>
      </c>
      <c r="E219" s="143">
        <v>1</v>
      </c>
      <c r="F219" s="81" t="s">
        <v>248</v>
      </c>
      <c r="G219" s="136">
        <v>0</v>
      </c>
      <c r="H219" s="136">
        <v>0</v>
      </c>
      <c r="I219" s="136">
        <v>5765.22</v>
      </c>
      <c r="J219" s="137">
        <f t="shared" si="3"/>
        <v>5765.22</v>
      </c>
      <c r="K219" s="138"/>
      <c r="L219" s="138"/>
      <c r="M219" s="138"/>
      <c r="N219" s="138"/>
      <c r="O219" s="138"/>
      <c r="P219" s="138"/>
      <c r="Q219" s="13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s="106" customFormat="1" x14ac:dyDescent="0.2">
      <c r="A220" s="107" t="s">
        <v>205</v>
      </c>
      <c r="B220" s="67" t="s">
        <v>31</v>
      </c>
      <c r="C220" s="101" t="s">
        <v>191</v>
      </c>
      <c r="D220" s="67" t="s">
        <v>190</v>
      </c>
      <c r="E220" s="144">
        <v>1</v>
      </c>
      <c r="F220" s="63" t="s">
        <v>616</v>
      </c>
      <c r="G220" s="140">
        <v>0</v>
      </c>
      <c r="H220" s="136">
        <v>1441.31</v>
      </c>
      <c r="I220" s="136">
        <v>5765.22</v>
      </c>
      <c r="J220" s="137">
        <f t="shared" si="3"/>
        <v>7206.5300000000007</v>
      </c>
      <c r="K220" s="142"/>
      <c r="L220" s="142"/>
      <c r="M220" s="142"/>
      <c r="N220" s="142"/>
      <c r="O220" s="142"/>
      <c r="P220" s="142"/>
      <c r="Q220" s="142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5"/>
      <c r="AD220" s="105"/>
    </row>
    <row r="221" spans="1:30" s="106" customFormat="1" x14ac:dyDescent="0.2">
      <c r="A221" s="126" t="s">
        <v>205</v>
      </c>
      <c r="B221" s="48" t="s">
        <v>31</v>
      </c>
      <c r="C221" s="182" t="s">
        <v>191</v>
      </c>
      <c r="D221" s="48" t="s">
        <v>190</v>
      </c>
      <c r="E221" s="143">
        <v>1</v>
      </c>
      <c r="F221" s="190" t="s">
        <v>338</v>
      </c>
      <c r="G221" s="136">
        <v>0</v>
      </c>
      <c r="H221" s="136">
        <v>1441.31</v>
      </c>
      <c r="I221" s="136">
        <v>5765.22</v>
      </c>
      <c r="J221" s="137">
        <f t="shared" si="3"/>
        <v>7206.5300000000007</v>
      </c>
      <c r="K221" s="138"/>
      <c r="L221" s="138"/>
      <c r="M221" s="138"/>
      <c r="N221" s="138"/>
      <c r="O221" s="138"/>
      <c r="P221" s="138"/>
      <c r="Q221" s="13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s="106" customFormat="1" x14ac:dyDescent="0.2">
      <c r="A222" s="126" t="s">
        <v>205</v>
      </c>
      <c r="B222" s="48" t="s">
        <v>31</v>
      </c>
      <c r="C222" s="101" t="s">
        <v>185</v>
      </c>
      <c r="D222" s="48" t="s">
        <v>190</v>
      </c>
      <c r="E222" s="143">
        <v>1</v>
      </c>
      <c r="F222" s="82" t="s">
        <v>563</v>
      </c>
      <c r="G222" s="136">
        <v>0</v>
      </c>
      <c r="H222" s="136">
        <v>1441.31</v>
      </c>
      <c r="I222" s="136">
        <v>5765.22</v>
      </c>
      <c r="J222" s="137">
        <f t="shared" si="3"/>
        <v>7206.5300000000007</v>
      </c>
      <c r="K222" s="138"/>
      <c r="L222" s="138"/>
      <c r="M222" s="138"/>
      <c r="N222" s="138"/>
      <c r="O222" s="138"/>
      <c r="P222" s="138"/>
      <c r="Q222" s="13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s="106" customFormat="1" x14ac:dyDescent="0.2">
      <c r="A223" s="107" t="s">
        <v>205</v>
      </c>
      <c r="B223" s="67" t="s">
        <v>31</v>
      </c>
      <c r="C223" s="101" t="s">
        <v>212</v>
      </c>
      <c r="D223" s="67" t="s">
        <v>190</v>
      </c>
      <c r="E223" s="144">
        <v>1</v>
      </c>
      <c r="F223" s="119" t="s">
        <v>574</v>
      </c>
      <c r="G223" s="140">
        <v>0</v>
      </c>
      <c r="H223" s="140">
        <v>1441.31</v>
      </c>
      <c r="I223" s="140">
        <v>5765.22</v>
      </c>
      <c r="J223" s="141">
        <f t="shared" si="3"/>
        <v>7206.5300000000007</v>
      </c>
      <c r="K223" s="142"/>
      <c r="L223" s="142"/>
      <c r="M223" s="142"/>
      <c r="N223" s="142"/>
      <c r="O223" s="142"/>
      <c r="P223" s="142"/>
      <c r="Q223" s="142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</row>
    <row r="224" spans="1:30" s="106" customFormat="1" x14ac:dyDescent="0.2">
      <c r="A224" s="107" t="s">
        <v>205</v>
      </c>
      <c r="B224" s="67" t="s">
        <v>31</v>
      </c>
      <c r="C224" s="101" t="s">
        <v>186</v>
      </c>
      <c r="D224" s="67" t="s">
        <v>190</v>
      </c>
      <c r="E224" s="144">
        <v>1</v>
      </c>
      <c r="F224" s="119" t="s">
        <v>546</v>
      </c>
      <c r="G224" s="140">
        <v>0</v>
      </c>
      <c r="H224" s="140">
        <v>1441.31</v>
      </c>
      <c r="I224" s="140">
        <v>5765.22</v>
      </c>
      <c r="J224" s="141">
        <f t="shared" si="3"/>
        <v>7206.5300000000007</v>
      </c>
      <c r="K224" s="142"/>
      <c r="L224" s="142"/>
      <c r="M224" s="142"/>
      <c r="N224" s="142"/>
      <c r="O224" s="142"/>
      <c r="P224" s="142"/>
      <c r="Q224" s="142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</row>
    <row r="225" spans="1:30" x14ac:dyDescent="0.2">
      <c r="A225" s="61" t="s">
        <v>205</v>
      </c>
      <c r="B225" s="48" t="s">
        <v>31</v>
      </c>
      <c r="C225" s="48" t="s">
        <v>185</v>
      </c>
      <c r="D225" s="48" t="s">
        <v>190</v>
      </c>
      <c r="E225" s="143">
        <v>1</v>
      </c>
      <c r="F225" s="202" t="s">
        <v>711</v>
      </c>
      <c r="G225" s="136">
        <v>0</v>
      </c>
      <c r="H225" s="140">
        <v>1441.31</v>
      </c>
      <c r="I225" s="140">
        <v>5765.22</v>
      </c>
      <c r="J225" s="137">
        <f t="shared" si="3"/>
        <v>7206.5300000000007</v>
      </c>
      <c r="K225" s="138"/>
      <c r="L225" s="138"/>
      <c r="M225" s="138"/>
      <c r="N225" s="138"/>
      <c r="O225" s="138"/>
      <c r="P225" s="138"/>
      <c r="Q225" s="138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x14ac:dyDescent="0.2">
      <c r="A226" s="107" t="s">
        <v>205</v>
      </c>
      <c r="B226" s="67" t="s">
        <v>31</v>
      </c>
      <c r="C226" s="101" t="s">
        <v>187</v>
      </c>
      <c r="D226" s="67" t="s">
        <v>190</v>
      </c>
      <c r="E226" s="144">
        <v>1</v>
      </c>
      <c r="F226" s="119" t="s">
        <v>655</v>
      </c>
      <c r="G226" s="140">
        <v>0</v>
      </c>
      <c r="H226" s="136">
        <v>1441.31</v>
      </c>
      <c r="I226" s="136">
        <v>5765.22</v>
      </c>
      <c r="J226" s="141">
        <f t="shared" si="3"/>
        <v>7206.5300000000007</v>
      </c>
      <c r="K226" s="142"/>
      <c r="L226" s="142"/>
      <c r="M226" s="142"/>
      <c r="N226" s="142"/>
      <c r="O226" s="142"/>
      <c r="P226" s="142"/>
      <c r="Q226" s="142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5"/>
      <c r="AD226" s="105"/>
    </row>
    <row r="227" spans="1:30" x14ac:dyDescent="0.2">
      <c r="A227" s="61" t="s">
        <v>205</v>
      </c>
      <c r="B227" s="48" t="s">
        <v>31</v>
      </c>
      <c r="C227" s="179" t="s">
        <v>186</v>
      </c>
      <c r="D227" s="48" t="s">
        <v>190</v>
      </c>
      <c r="E227" s="143">
        <v>1</v>
      </c>
      <c r="F227" s="187" t="s">
        <v>312</v>
      </c>
      <c r="G227" s="136">
        <v>0</v>
      </c>
      <c r="H227" s="136">
        <v>1441.31</v>
      </c>
      <c r="I227" s="136">
        <v>5765.22</v>
      </c>
      <c r="J227" s="137">
        <f t="shared" si="3"/>
        <v>7206.5300000000007</v>
      </c>
      <c r="K227" s="138"/>
      <c r="L227" s="138"/>
      <c r="M227" s="138"/>
      <c r="N227" s="138"/>
      <c r="O227" s="138"/>
      <c r="P227" s="138"/>
      <c r="Q227" s="138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x14ac:dyDescent="0.2">
      <c r="A228" s="126" t="s">
        <v>205</v>
      </c>
      <c r="B228" s="48" t="s">
        <v>31</v>
      </c>
      <c r="C228" s="179" t="s">
        <v>187</v>
      </c>
      <c r="D228" s="48" t="s">
        <v>190</v>
      </c>
      <c r="E228" s="143">
        <v>1</v>
      </c>
      <c r="F228" s="212" t="s">
        <v>317</v>
      </c>
      <c r="G228" s="136">
        <v>0</v>
      </c>
      <c r="H228" s="136">
        <v>1441.31</v>
      </c>
      <c r="I228" s="136">
        <v>5765.22</v>
      </c>
      <c r="J228" s="137">
        <f t="shared" si="3"/>
        <v>7206.5300000000007</v>
      </c>
      <c r="K228" s="138"/>
      <c r="L228" s="138"/>
      <c r="M228" s="138"/>
      <c r="N228" s="138"/>
      <c r="O228" s="138"/>
      <c r="P228" s="138"/>
      <c r="Q228" s="13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61" t="s">
        <v>205</v>
      </c>
      <c r="B229" s="48" t="s">
        <v>31</v>
      </c>
      <c r="C229" s="179" t="s">
        <v>186</v>
      </c>
      <c r="D229" s="48" t="s">
        <v>190</v>
      </c>
      <c r="E229" s="143">
        <v>1</v>
      </c>
      <c r="F229" s="187" t="s">
        <v>311</v>
      </c>
      <c r="G229" s="136">
        <v>0</v>
      </c>
      <c r="H229" s="136">
        <v>1441.31</v>
      </c>
      <c r="I229" s="136">
        <v>5765.22</v>
      </c>
      <c r="J229" s="137">
        <f t="shared" si="3"/>
        <v>7206.5300000000007</v>
      </c>
      <c r="K229" s="138"/>
      <c r="L229" s="138"/>
      <c r="M229" s="138"/>
      <c r="N229" s="138"/>
      <c r="O229" s="138"/>
      <c r="P229" s="138"/>
      <c r="Q229" s="13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61" t="s">
        <v>205</v>
      </c>
      <c r="B230" s="48" t="s">
        <v>31</v>
      </c>
      <c r="C230" s="185" t="s">
        <v>191</v>
      </c>
      <c r="D230" s="48" t="s">
        <v>190</v>
      </c>
      <c r="E230" s="143">
        <v>1</v>
      </c>
      <c r="F230" s="193" t="s">
        <v>607</v>
      </c>
      <c r="G230" s="136">
        <v>0</v>
      </c>
      <c r="H230" s="136">
        <v>1441.31</v>
      </c>
      <c r="I230" s="136">
        <v>5765.22</v>
      </c>
      <c r="J230" s="137">
        <f t="shared" si="3"/>
        <v>7206.5300000000007</v>
      </c>
      <c r="K230" s="138"/>
      <c r="L230" s="138"/>
      <c r="M230" s="138"/>
      <c r="N230" s="138"/>
      <c r="O230" s="138"/>
      <c r="P230" s="138"/>
      <c r="Q230" s="13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s="80" customFormat="1" x14ac:dyDescent="0.2">
      <c r="A231" s="61" t="s">
        <v>290</v>
      </c>
      <c r="B231" s="48" t="s">
        <v>31</v>
      </c>
      <c r="C231" s="48" t="s">
        <v>291</v>
      </c>
      <c r="D231" s="48" t="s">
        <v>190</v>
      </c>
      <c r="E231" s="143">
        <v>1</v>
      </c>
      <c r="F231" s="81" t="s">
        <v>281</v>
      </c>
      <c r="G231" s="136">
        <v>0</v>
      </c>
      <c r="H231" s="136">
        <v>1441.31</v>
      </c>
      <c r="I231" s="136">
        <v>5765.22</v>
      </c>
      <c r="J231" s="137">
        <f t="shared" si="3"/>
        <v>7206.5300000000007</v>
      </c>
      <c r="K231" s="138"/>
      <c r="L231" s="138"/>
      <c r="M231" s="138"/>
      <c r="N231" s="138"/>
      <c r="O231" s="138"/>
      <c r="P231" s="138"/>
      <c r="Q231" s="13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107" t="s">
        <v>205</v>
      </c>
      <c r="B232" s="67" t="s">
        <v>31</v>
      </c>
      <c r="C232" s="48" t="s">
        <v>185</v>
      </c>
      <c r="D232" s="48" t="s">
        <v>190</v>
      </c>
      <c r="E232" s="143">
        <v>1</v>
      </c>
      <c r="F232" s="187" t="s">
        <v>340</v>
      </c>
      <c r="G232" s="140">
        <v>0</v>
      </c>
      <c r="H232" s="140">
        <v>1441.31</v>
      </c>
      <c r="I232" s="140">
        <v>5765.22</v>
      </c>
      <c r="J232" s="141">
        <f t="shared" si="3"/>
        <v>7206.5300000000007</v>
      </c>
      <c r="K232" s="142"/>
      <c r="L232" s="142"/>
      <c r="M232" s="142"/>
      <c r="N232" s="142"/>
      <c r="O232" s="142"/>
      <c r="P232" s="142"/>
      <c r="Q232" s="142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5"/>
      <c r="AD232" s="105"/>
    </row>
    <row r="233" spans="1:30" x14ac:dyDescent="0.2">
      <c r="A233" s="61" t="s">
        <v>205</v>
      </c>
      <c r="B233" s="48" t="s">
        <v>31</v>
      </c>
      <c r="C233" s="83" t="s">
        <v>191</v>
      </c>
      <c r="D233" s="48" t="s">
        <v>190</v>
      </c>
      <c r="E233" s="143">
        <v>1</v>
      </c>
      <c r="F233" s="212" t="s">
        <v>704</v>
      </c>
      <c r="G233" s="136">
        <v>0</v>
      </c>
      <c r="H233" s="140">
        <v>1441.31</v>
      </c>
      <c r="I233" s="140">
        <v>5765.22</v>
      </c>
      <c r="J233" s="141">
        <f t="shared" si="3"/>
        <v>7206.5300000000007</v>
      </c>
      <c r="K233" s="138"/>
      <c r="L233" s="138"/>
      <c r="M233" s="138"/>
      <c r="N233" s="138"/>
      <c r="O233" s="138"/>
      <c r="P233" s="138"/>
      <c r="Q233" s="138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x14ac:dyDescent="0.2">
      <c r="A234" s="61" t="s">
        <v>278</v>
      </c>
      <c r="B234" s="48" t="s">
        <v>31</v>
      </c>
      <c r="C234" s="48" t="s">
        <v>235</v>
      </c>
      <c r="D234" s="48" t="s">
        <v>190</v>
      </c>
      <c r="E234" s="143">
        <v>1</v>
      </c>
      <c r="F234" s="81" t="s">
        <v>274</v>
      </c>
      <c r="G234" s="136">
        <v>0</v>
      </c>
      <c r="H234" s="136">
        <v>1441.31</v>
      </c>
      <c r="I234" s="136">
        <v>5765.22</v>
      </c>
      <c r="J234" s="137">
        <f t="shared" ref="J234:J297" si="4">SUM(G234:I234)</f>
        <v>7206.5300000000007</v>
      </c>
      <c r="K234" s="138"/>
      <c r="L234" s="138"/>
      <c r="M234" s="138"/>
      <c r="N234" s="138"/>
      <c r="O234" s="138"/>
      <c r="P234" s="138"/>
      <c r="Q234" s="13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61" t="s">
        <v>205</v>
      </c>
      <c r="B235" s="48" t="s">
        <v>31</v>
      </c>
      <c r="C235" s="179" t="s">
        <v>186</v>
      </c>
      <c r="D235" s="48" t="s">
        <v>190</v>
      </c>
      <c r="E235" s="143">
        <v>1</v>
      </c>
      <c r="F235" s="187" t="s">
        <v>309</v>
      </c>
      <c r="G235" s="136">
        <v>0</v>
      </c>
      <c r="H235" s="136">
        <v>1441.31</v>
      </c>
      <c r="I235" s="136">
        <v>5765.22</v>
      </c>
      <c r="J235" s="137">
        <f t="shared" si="4"/>
        <v>7206.5300000000007</v>
      </c>
      <c r="K235" s="138"/>
      <c r="L235" s="138"/>
      <c r="M235" s="138"/>
      <c r="N235" s="138"/>
      <c r="O235" s="138"/>
      <c r="P235" s="138"/>
      <c r="Q235" s="13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126" t="s">
        <v>205</v>
      </c>
      <c r="B236" s="48" t="s">
        <v>31</v>
      </c>
      <c r="C236" s="83" t="s">
        <v>186</v>
      </c>
      <c r="D236" s="48" t="s">
        <v>190</v>
      </c>
      <c r="E236" s="143">
        <v>1</v>
      </c>
      <c r="F236" s="204" t="s">
        <v>760</v>
      </c>
      <c r="G236" s="136">
        <v>0</v>
      </c>
      <c r="H236" s="136">
        <v>1441.31</v>
      </c>
      <c r="I236" s="136">
        <v>5765.22</v>
      </c>
      <c r="J236" s="137">
        <f t="shared" si="4"/>
        <v>7206.5300000000007</v>
      </c>
      <c r="K236" s="138"/>
      <c r="L236" s="138"/>
      <c r="M236" s="138"/>
      <c r="N236" s="138"/>
      <c r="O236" s="138"/>
      <c r="P236" s="138"/>
      <c r="Q236" s="13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61" t="s">
        <v>280</v>
      </c>
      <c r="B237" s="48" t="s">
        <v>31</v>
      </c>
      <c r="C237" s="48" t="s">
        <v>213</v>
      </c>
      <c r="D237" s="48" t="s">
        <v>190</v>
      </c>
      <c r="E237" s="143">
        <v>1</v>
      </c>
      <c r="F237" s="81" t="s">
        <v>276</v>
      </c>
      <c r="G237" s="136">
        <v>0</v>
      </c>
      <c r="H237" s="136">
        <v>1441.31</v>
      </c>
      <c r="I237" s="136">
        <v>5765.22</v>
      </c>
      <c r="J237" s="137">
        <f t="shared" si="4"/>
        <v>7206.5300000000007</v>
      </c>
      <c r="K237" s="138"/>
      <c r="L237" s="138"/>
      <c r="M237" s="138"/>
      <c r="N237" s="138"/>
      <c r="O237" s="138"/>
      <c r="P237" s="138"/>
      <c r="Q237" s="13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61" t="s">
        <v>205</v>
      </c>
      <c r="B238" s="48" t="s">
        <v>31</v>
      </c>
      <c r="C238" s="48" t="s">
        <v>185</v>
      </c>
      <c r="D238" s="48" t="s">
        <v>190</v>
      </c>
      <c r="E238" s="143">
        <v>1</v>
      </c>
      <c r="F238" s="81" t="s">
        <v>301</v>
      </c>
      <c r="G238" s="136">
        <v>0</v>
      </c>
      <c r="H238" s="136">
        <v>1441.31</v>
      </c>
      <c r="I238" s="136">
        <v>5765.22</v>
      </c>
      <c r="J238" s="137">
        <f t="shared" si="4"/>
        <v>7206.5300000000007</v>
      </c>
      <c r="K238" s="138"/>
      <c r="L238" s="138"/>
      <c r="M238" s="138"/>
      <c r="N238" s="138"/>
      <c r="O238" s="138"/>
      <c r="P238" s="138"/>
      <c r="Q238" s="13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107" t="s">
        <v>205</v>
      </c>
      <c r="B239" s="67" t="s">
        <v>31</v>
      </c>
      <c r="C239" s="101" t="s">
        <v>212</v>
      </c>
      <c r="D239" s="67" t="s">
        <v>190</v>
      </c>
      <c r="E239" s="144">
        <v>1</v>
      </c>
      <c r="F239" s="119" t="s">
        <v>538</v>
      </c>
      <c r="G239" s="140">
        <v>0</v>
      </c>
      <c r="H239" s="140">
        <v>1441.31</v>
      </c>
      <c r="I239" s="140">
        <v>5765.22</v>
      </c>
      <c r="J239" s="141">
        <f t="shared" si="4"/>
        <v>7206.5300000000007</v>
      </c>
      <c r="K239" s="142"/>
      <c r="L239" s="142"/>
      <c r="M239" s="142"/>
      <c r="N239" s="142"/>
      <c r="O239" s="142"/>
      <c r="P239" s="142"/>
      <c r="Q239" s="142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5"/>
      <c r="AD239" s="105"/>
    </row>
    <row r="240" spans="1:30" x14ac:dyDescent="0.2">
      <c r="A240" s="107" t="s">
        <v>205</v>
      </c>
      <c r="B240" s="67" t="s">
        <v>31</v>
      </c>
      <c r="C240" s="101" t="s">
        <v>186</v>
      </c>
      <c r="D240" s="67" t="s">
        <v>190</v>
      </c>
      <c r="E240" s="144">
        <v>1</v>
      </c>
      <c r="F240" s="187" t="s">
        <v>330</v>
      </c>
      <c r="G240" s="140">
        <v>0</v>
      </c>
      <c r="H240" s="140">
        <v>1441.31</v>
      </c>
      <c r="I240" s="140">
        <v>5765.22</v>
      </c>
      <c r="J240" s="141">
        <f t="shared" si="4"/>
        <v>7206.5300000000007</v>
      </c>
      <c r="K240" s="142"/>
      <c r="L240" s="142"/>
      <c r="M240" s="142"/>
      <c r="N240" s="142"/>
      <c r="O240" s="142"/>
      <c r="P240" s="142"/>
      <c r="Q240" s="142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</row>
    <row r="241" spans="1:30" x14ac:dyDescent="0.2">
      <c r="A241" s="61" t="s">
        <v>205</v>
      </c>
      <c r="B241" s="48" t="s">
        <v>31</v>
      </c>
      <c r="C241" s="179" t="s">
        <v>185</v>
      </c>
      <c r="D241" s="48" t="s">
        <v>190</v>
      </c>
      <c r="E241" s="143">
        <v>1</v>
      </c>
      <c r="F241" s="187" t="s">
        <v>318</v>
      </c>
      <c r="G241" s="136">
        <v>0</v>
      </c>
      <c r="H241" s="136">
        <v>1441.31</v>
      </c>
      <c r="I241" s="136">
        <v>5765.22</v>
      </c>
      <c r="J241" s="137">
        <f t="shared" si="4"/>
        <v>7206.5300000000007</v>
      </c>
      <c r="K241" s="138"/>
      <c r="L241" s="138"/>
      <c r="M241" s="138"/>
      <c r="N241" s="138"/>
      <c r="O241" s="138"/>
      <c r="P241" s="138"/>
      <c r="Q241" s="138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x14ac:dyDescent="0.2">
      <c r="A242" s="107" t="s">
        <v>205</v>
      </c>
      <c r="B242" s="67" t="s">
        <v>31</v>
      </c>
      <c r="C242" s="48" t="s">
        <v>213</v>
      </c>
      <c r="D242" s="48" t="s">
        <v>190</v>
      </c>
      <c r="E242" s="143">
        <v>1</v>
      </c>
      <c r="F242" s="187" t="s">
        <v>339</v>
      </c>
      <c r="G242" s="140">
        <v>0</v>
      </c>
      <c r="H242" s="140">
        <v>1441.31</v>
      </c>
      <c r="I242" s="140">
        <v>5765.22</v>
      </c>
      <c r="J242" s="141">
        <f t="shared" si="4"/>
        <v>7206.5300000000007</v>
      </c>
      <c r="K242" s="142"/>
      <c r="L242" s="142"/>
      <c r="M242" s="142"/>
      <c r="N242" s="142"/>
      <c r="O242" s="142"/>
      <c r="P242" s="142"/>
      <c r="Q242" s="142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5"/>
      <c r="AD242" s="105"/>
    </row>
    <row r="243" spans="1:30" x14ac:dyDescent="0.2">
      <c r="A243" s="61" t="s">
        <v>205</v>
      </c>
      <c r="B243" s="48" t="s">
        <v>31</v>
      </c>
      <c r="C243" s="179" t="s">
        <v>186</v>
      </c>
      <c r="D243" s="48" t="s">
        <v>190</v>
      </c>
      <c r="E243" s="143">
        <v>1</v>
      </c>
      <c r="F243" s="187" t="s">
        <v>303</v>
      </c>
      <c r="G243" s="136">
        <v>0</v>
      </c>
      <c r="H243" s="136">
        <v>1441.31</v>
      </c>
      <c r="I243" s="136">
        <v>5765.22</v>
      </c>
      <c r="J243" s="137">
        <f t="shared" si="4"/>
        <v>7206.5300000000007</v>
      </c>
      <c r="K243" s="138"/>
      <c r="L243" s="138"/>
      <c r="M243" s="138"/>
      <c r="N243" s="138"/>
      <c r="O243" s="138"/>
      <c r="P243" s="138"/>
      <c r="Q243" s="13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61" t="s">
        <v>279</v>
      </c>
      <c r="B244" s="48" t="s">
        <v>31</v>
      </c>
      <c r="C244" s="48" t="s">
        <v>235</v>
      </c>
      <c r="D244" s="48" t="s">
        <v>190</v>
      </c>
      <c r="E244" s="143">
        <v>1</v>
      </c>
      <c r="F244" s="81" t="s">
        <v>275</v>
      </c>
      <c r="G244" s="136">
        <v>0</v>
      </c>
      <c r="H244" s="136">
        <v>1441.31</v>
      </c>
      <c r="I244" s="136">
        <v>5765.22</v>
      </c>
      <c r="J244" s="137">
        <f t="shared" si="4"/>
        <v>7206.5300000000007</v>
      </c>
      <c r="K244" s="138"/>
      <c r="L244" s="138"/>
      <c r="M244" s="138"/>
      <c r="N244" s="138"/>
      <c r="O244" s="138"/>
      <c r="P244" s="138"/>
      <c r="Q244" s="13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107" t="s">
        <v>205</v>
      </c>
      <c r="B245" s="67" t="s">
        <v>31</v>
      </c>
      <c r="C245" s="101" t="s">
        <v>191</v>
      </c>
      <c r="D245" s="67" t="s">
        <v>190</v>
      </c>
      <c r="E245" s="144">
        <v>1</v>
      </c>
      <c r="F245" s="202" t="s">
        <v>558</v>
      </c>
      <c r="G245" s="140">
        <v>0</v>
      </c>
      <c r="H245" s="136">
        <v>1441.31</v>
      </c>
      <c r="I245" s="136">
        <v>5765.22</v>
      </c>
      <c r="J245" s="137">
        <f t="shared" si="4"/>
        <v>7206.5300000000007</v>
      </c>
      <c r="K245" s="142"/>
      <c r="L245" s="142"/>
      <c r="M245" s="142"/>
      <c r="N245" s="142"/>
      <c r="O245" s="142"/>
      <c r="P245" s="142"/>
      <c r="Q245" s="142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5"/>
      <c r="AD245" s="105"/>
    </row>
    <row r="246" spans="1:30" x14ac:dyDescent="0.2">
      <c r="A246" s="126" t="s">
        <v>205</v>
      </c>
      <c r="B246" s="48" t="s">
        <v>31</v>
      </c>
      <c r="C246" s="125" t="s">
        <v>191</v>
      </c>
      <c r="D246" s="48" t="s">
        <v>190</v>
      </c>
      <c r="E246" s="143">
        <v>1</v>
      </c>
      <c r="F246" s="87" t="s">
        <v>329</v>
      </c>
      <c r="G246" s="136">
        <v>0</v>
      </c>
      <c r="H246" s="136">
        <v>1441.31</v>
      </c>
      <c r="I246" s="136">
        <v>5765.22</v>
      </c>
      <c r="J246" s="137">
        <f t="shared" si="4"/>
        <v>7206.5300000000007</v>
      </c>
      <c r="K246" s="142"/>
      <c r="L246" s="142"/>
      <c r="M246" s="142"/>
      <c r="N246" s="142"/>
      <c r="O246" s="142"/>
      <c r="P246" s="142"/>
      <c r="Q246" s="142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5"/>
      <c r="AD246" s="105"/>
    </row>
    <row r="247" spans="1:30" x14ac:dyDescent="0.2">
      <c r="A247" s="126" t="s">
        <v>205</v>
      </c>
      <c r="B247" s="48" t="s">
        <v>31</v>
      </c>
      <c r="C247" s="182" t="s">
        <v>187</v>
      </c>
      <c r="D247" s="48" t="s">
        <v>190</v>
      </c>
      <c r="E247" s="143">
        <v>1</v>
      </c>
      <c r="F247" s="204" t="s">
        <v>734</v>
      </c>
      <c r="G247" s="136">
        <v>0</v>
      </c>
      <c r="H247" s="136">
        <v>1441.31</v>
      </c>
      <c r="I247" s="136">
        <v>5765.22</v>
      </c>
      <c r="J247" s="137">
        <f t="shared" si="4"/>
        <v>7206.5300000000007</v>
      </c>
      <c r="K247" s="138"/>
      <c r="L247" s="138"/>
      <c r="M247" s="138"/>
      <c r="N247" s="138"/>
      <c r="O247" s="138"/>
      <c r="P247" s="138"/>
      <c r="Q247" s="13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107" t="s">
        <v>205</v>
      </c>
      <c r="B248" s="67" t="s">
        <v>31</v>
      </c>
      <c r="C248" s="101" t="s">
        <v>186</v>
      </c>
      <c r="D248" s="67" t="s">
        <v>190</v>
      </c>
      <c r="E248" s="144">
        <v>1</v>
      </c>
      <c r="F248" s="119" t="s">
        <v>539</v>
      </c>
      <c r="G248" s="140">
        <v>0</v>
      </c>
      <c r="H248" s="140">
        <v>1441.31</v>
      </c>
      <c r="I248" s="140">
        <v>5765.22</v>
      </c>
      <c r="J248" s="141">
        <f t="shared" si="4"/>
        <v>7206.5300000000007</v>
      </c>
      <c r="K248" s="142"/>
      <c r="L248" s="142"/>
      <c r="M248" s="142"/>
      <c r="N248" s="142"/>
      <c r="O248" s="142"/>
      <c r="P248" s="142"/>
      <c r="Q248" s="142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5"/>
      <c r="AD248" s="105"/>
    </row>
    <row r="249" spans="1:30" x14ac:dyDescent="0.2">
      <c r="A249" s="126" t="s">
        <v>205</v>
      </c>
      <c r="B249" s="48" t="s">
        <v>31</v>
      </c>
      <c r="C249" s="83" t="s">
        <v>186</v>
      </c>
      <c r="D249" s="48" t="s">
        <v>190</v>
      </c>
      <c r="E249" s="143">
        <v>1</v>
      </c>
      <c r="F249" s="82" t="s">
        <v>652</v>
      </c>
      <c r="G249" s="136">
        <v>0</v>
      </c>
      <c r="H249" s="136">
        <v>1441.31</v>
      </c>
      <c r="I249" s="136">
        <v>5765.22</v>
      </c>
      <c r="J249" s="137">
        <f t="shared" si="4"/>
        <v>7206.5300000000007</v>
      </c>
      <c r="K249" s="138"/>
      <c r="L249" s="138"/>
      <c r="M249" s="138"/>
      <c r="N249" s="138"/>
      <c r="O249" s="138"/>
      <c r="P249" s="138"/>
      <c r="Q249" s="13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x14ac:dyDescent="0.2">
      <c r="A250" s="61" t="s">
        <v>292</v>
      </c>
      <c r="B250" s="48" t="s">
        <v>31</v>
      </c>
      <c r="C250" s="48" t="s">
        <v>293</v>
      </c>
      <c r="D250" s="48" t="s">
        <v>190</v>
      </c>
      <c r="E250" s="143">
        <v>1</v>
      </c>
      <c r="F250" s="81" t="s">
        <v>282</v>
      </c>
      <c r="G250" s="136">
        <v>0</v>
      </c>
      <c r="H250" s="136">
        <v>1441.31</v>
      </c>
      <c r="I250" s="136">
        <v>5765.22</v>
      </c>
      <c r="J250" s="137">
        <f t="shared" si="4"/>
        <v>7206.5300000000007</v>
      </c>
      <c r="K250" s="138"/>
      <c r="L250" s="138"/>
      <c r="M250" s="138"/>
      <c r="N250" s="138"/>
      <c r="O250" s="138"/>
      <c r="P250" s="138"/>
      <c r="Q250" s="138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x14ac:dyDescent="0.2">
      <c r="A251" s="126" t="s">
        <v>205</v>
      </c>
      <c r="B251" s="48" t="s">
        <v>31</v>
      </c>
      <c r="C251" s="83" t="s">
        <v>191</v>
      </c>
      <c r="D251" s="48" t="s">
        <v>190</v>
      </c>
      <c r="E251" s="143">
        <v>1</v>
      </c>
      <c r="F251" s="202" t="s">
        <v>669</v>
      </c>
      <c r="G251" s="136">
        <v>0</v>
      </c>
      <c r="H251" s="136">
        <v>1441.31</v>
      </c>
      <c r="I251" s="136">
        <v>5765.22</v>
      </c>
      <c r="J251" s="137">
        <f t="shared" si="4"/>
        <v>7206.5300000000007</v>
      </c>
      <c r="K251" s="138"/>
      <c r="L251" s="138"/>
      <c r="M251" s="138"/>
      <c r="N251" s="138"/>
      <c r="O251" s="138"/>
      <c r="P251" s="138"/>
      <c r="Q251" s="138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x14ac:dyDescent="0.2">
      <c r="A252" s="126" t="s">
        <v>205</v>
      </c>
      <c r="B252" s="48" t="s">
        <v>31</v>
      </c>
      <c r="C252" s="83" t="s">
        <v>186</v>
      </c>
      <c r="D252" s="48" t="s">
        <v>190</v>
      </c>
      <c r="E252" s="143">
        <v>1</v>
      </c>
      <c r="F252" s="82" t="s">
        <v>650</v>
      </c>
      <c r="G252" s="136">
        <v>0</v>
      </c>
      <c r="H252" s="136">
        <v>1441.31</v>
      </c>
      <c r="I252" s="136">
        <v>5765.22</v>
      </c>
      <c r="J252" s="137">
        <f t="shared" si="4"/>
        <v>7206.5300000000007</v>
      </c>
      <c r="K252" s="138"/>
      <c r="L252" s="138"/>
      <c r="M252" s="138"/>
      <c r="N252" s="138"/>
      <c r="O252" s="138"/>
      <c r="P252" s="138"/>
      <c r="Q252" s="13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x14ac:dyDescent="0.2">
      <c r="A253" s="61" t="s">
        <v>258</v>
      </c>
      <c r="B253" s="48" t="s">
        <v>31</v>
      </c>
      <c r="C253" s="58" t="s">
        <v>215</v>
      </c>
      <c r="D253" s="48" t="s">
        <v>190</v>
      </c>
      <c r="E253" s="143">
        <v>1</v>
      </c>
      <c r="F253" s="81" t="s">
        <v>254</v>
      </c>
      <c r="G253" s="136">
        <v>0</v>
      </c>
      <c r="H253" s="136">
        <v>1441.31</v>
      </c>
      <c r="I253" s="136">
        <v>5765.22</v>
      </c>
      <c r="J253" s="137">
        <f t="shared" si="4"/>
        <v>7206.5300000000007</v>
      </c>
      <c r="K253" s="138"/>
      <c r="L253" s="138"/>
      <c r="M253" s="138"/>
      <c r="N253" s="138"/>
      <c r="O253" s="138"/>
      <c r="P253" s="138"/>
      <c r="Q253" s="138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x14ac:dyDescent="0.2">
      <c r="A254" s="126" t="s">
        <v>205</v>
      </c>
      <c r="B254" s="48" t="s">
        <v>31</v>
      </c>
      <c r="C254" s="182" t="s">
        <v>191</v>
      </c>
      <c r="D254" s="48" t="s">
        <v>190</v>
      </c>
      <c r="E254" s="143">
        <v>1</v>
      </c>
      <c r="F254" s="190" t="s">
        <v>336</v>
      </c>
      <c r="G254" s="136">
        <v>0</v>
      </c>
      <c r="H254" s="136">
        <v>1441.31</v>
      </c>
      <c r="I254" s="136">
        <v>5765.22</v>
      </c>
      <c r="J254" s="137">
        <f t="shared" si="4"/>
        <v>7206.5300000000007</v>
      </c>
      <c r="K254" s="138"/>
      <c r="L254" s="138"/>
      <c r="M254" s="138"/>
      <c r="N254" s="138"/>
      <c r="O254" s="138"/>
      <c r="P254" s="138"/>
      <c r="Q254" s="138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x14ac:dyDescent="0.2">
      <c r="A255" s="107" t="s">
        <v>205</v>
      </c>
      <c r="B255" s="67" t="s">
        <v>31</v>
      </c>
      <c r="C255" s="101" t="s">
        <v>187</v>
      </c>
      <c r="D255" s="67" t="s">
        <v>190</v>
      </c>
      <c r="E255" s="144">
        <v>1</v>
      </c>
      <c r="F255" s="119" t="s">
        <v>604</v>
      </c>
      <c r="G255" s="140">
        <v>0</v>
      </c>
      <c r="H255" s="140">
        <v>1441.31</v>
      </c>
      <c r="I255" s="140">
        <v>5765.22</v>
      </c>
      <c r="J255" s="141">
        <f t="shared" si="4"/>
        <v>7206.5300000000007</v>
      </c>
      <c r="K255" s="142"/>
      <c r="L255" s="142"/>
      <c r="M255" s="142"/>
      <c r="N255" s="142"/>
      <c r="O255" s="142"/>
      <c r="P255" s="142"/>
      <c r="Q255" s="142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105"/>
    </row>
    <row r="256" spans="1:30" s="106" customFormat="1" x14ac:dyDescent="0.2">
      <c r="A256" s="81" t="s">
        <v>205</v>
      </c>
      <c r="B256" s="48" t="s">
        <v>31</v>
      </c>
      <c r="C256" s="48" t="s">
        <v>186</v>
      </c>
      <c r="D256" s="48" t="s">
        <v>190</v>
      </c>
      <c r="E256" s="143">
        <v>1</v>
      </c>
      <c r="F256" s="81" t="s">
        <v>268</v>
      </c>
      <c r="G256" s="136">
        <v>0</v>
      </c>
      <c r="H256" s="136">
        <v>1441.31</v>
      </c>
      <c r="I256" s="136">
        <v>5765.22</v>
      </c>
      <c r="J256" s="137">
        <f t="shared" si="4"/>
        <v>7206.5300000000007</v>
      </c>
      <c r="K256" s="138"/>
      <c r="L256" s="138"/>
      <c r="M256" s="138"/>
      <c r="N256" s="138"/>
      <c r="O256" s="138"/>
      <c r="P256" s="138"/>
      <c r="Q256" s="13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s="106" customFormat="1" x14ac:dyDescent="0.2">
      <c r="A257" s="107" t="s">
        <v>639</v>
      </c>
      <c r="B257" s="67" t="s">
        <v>31</v>
      </c>
      <c r="C257" s="101" t="s">
        <v>188</v>
      </c>
      <c r="D257" s="67" t="s">
        <v>190</v>
      </c>
      <c r="E257" s="144">
        <v>1</v>
      </c>
      <c r="F257" s="119" t="s">
        <v>638</v>
      </c>
      <c r="G257" s="140">
        <v>0</v>
      </c>
      <c r="H257" s="136">
        <v>1441.31</v>
      </c>
      <c r="I257" s="136">
        <v>5765.22</v>
      </c>
      <c r="J257" s="137">
        <f t="shared" si="4"/>
        <v>7206.5300000000007</v>
      </c>
      <c r="K257" s="142"/>
      <c r="L257" s="142"/>
      <c r="M257" s="142"/>
      <c r="N257" s="142"/>
      <c r="O257" s="142"/>
      <c r="P257" s="142"/>
      <c r="Q257" s="142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105"/>
    </row>
    <row r="258" spans="1:30" s="106" customFormat="1" x14ac:dyDescent="0.2">
      <c r="A258" s="61" t="s">
        <v>205</v>
      </c>
      <c r="B258" s="48" t="s">
        <v>31</v>
      </c>
      <c r="C258" s="179" t="s">
        <v>241</v>
      </c>
      <c r="D258" s="48" t="s">
        <v>190</v>
      </c>
      <c r="E258" s="143">
        <v>1</v>
      </c>
      <c r="F258" s="187" t="s">
        <v>305</v>
      </c>
      <c r="G258" s="136">
        <v>0</v>
      </c>
      <c r="H258" s="136">
        <v>1441.31</v>
      </c>
      <c r="I258" s="136">
        <v>5765.22</v>
      </c>
      <c r="J258" s="137">
        <f t="shared" si="4"/>
        <v>7206.5300000000007</v>
      </c>
      <c r="K258" s="138"/>
      <c r="L258" s="138"/>
      <c r="M258" s="138"/>
      <c r="N258" s="138"/>
      <c r="O258" s="138"/>
      <c r="P258" s="138"/>
      <c r="Q258" s="13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s="106" customFormat="1" x14ac:dyDescent="0.2">
      <c r="A259" s="107" t="s">
        <v>205</v>
      </c>
      <c r="B259" s="67" t="s">
        <v>31</v>
      </c>
      <c r="C259" s="101" t="s">
        <v>191</v>
      </c>
      <c r="D259" s="67" t="s">
        <v>190</v>
      </c>
      <c r="E259" s="144">
        <v>1</v>
      </c>
      <c r="F259" s="202" t="s">
        <v>615</v>
      </c>
      <c r="G259" s="140">
        <v>0</v>
      </c>
      <c r="H259" s="136">
        <v>1441.31</v>
      </c>
      <c r="I259" s="136">
        <v>5765.22</v>
      </c>
      <c r="J259" s="141">
        <f t="shared" si="4"/>
        <v>7206.5300000000007</v>
      </c>
      <c r="K259" s="142"/>
      <c r="L259" s="142"/>
      <c r="M259" s="142"/>
      <c r="N259" s="142"/>
      <c r="O259" s="142"/>
      <c r="P259" s="142"/>
      <c r="Q259" s="142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</row>
    <row r="260" spans="1:30" s="106" customFormat="1" x14ac:dyDescent="0.2">
      <c r="A260" s="107" t="s">
        <v>205</v>
      </c>
      <c r="B260" s="67" t="s">
        <v>31</v>
      </c>
      <c r="C260" s="101" t="s">
        <v>186</v>
      </c>
      <c r="D260" s="67" t="s">
        <v>190</v>
      </c>
      <c r="E260" s="144">
        <v>1</v>
      </c>
      <c r="F260" s="119" t="s">
        <v>659</v>
      </c>
      <c r="G260" s="140">
        <v>0</v>
      </c>
      <c r="H260" s="140">
        <v>1441.31</v>
      </c>
      <c r="I260" s="140">
        <v>5765.22</v>
      </c>
      <c r="J260" s="141">
        <f t="shared" si="4"/>
        <v>7206.5300000000007</v>
      </c>
      <c r="K260" s="142"/>
      <c r="L260" s="142"/>
      <c r="M260" s="142"/>
      <c r="N260" s="142"/>
      <c r="O260" s="142"/>
      <c r="P260" s="142"/>
      <c r="Q260" s="142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/>
      <c r="AC260" s="105"/>
      <c r="AD260" s="105"/>
    </row>
    <row r="261" spans="1:30" x14ac:dyDescent="0.2">
      <c r="A261" s="119" t="s">
        <v>205</v>
      </c>
      <c r="B261" s="67" t="s">
        <v>31</v>
      </c>
      <c r="C261" s="101" t="s">
        <v>185</v>
      </c>
      <c r="D261" s="67" t="s">
        <v>190</v>
      </c>
      <c r="E261" s="144">
        <v>1</v>
      </c>
      <c r="F261" s="202" t="s">
        <v>656</v>
      </c>
      <c r="G261" s="140">
        <v>0</v>
      </c>
      <c r="H261" s="140">
        <v>1441.31</v>
      </c>
      <c r="I261" s="140">
        <v>5765.22</v>
      </c>
      <c r="J261" s="141">
        <f t="shared" si="4"/>
        <v>7206.5300000000007</v>
      </c>
      <c r="K261" s="142"/>
      <c r="L261" s="142"/>
      <c r="M261" s="142"/>
      <c r="N261" s="142"/>
      <c r="O261" s="142"/>
      <c r="P261" s="142"/>
      <c r="Q261" s="142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5"/>
      <c r="AD261" s="105"/>
    </row>
    <row r="262" spans="1:30" s="106" customFormat="1" x14ac:dyDescent="0.2">
      <c r="A262" s="119" t="s">
        <v>205</v>
      </c>
      <c r="B262" s="67" t="s">
        <v>31</v>
      </c>
      <c r="C262" s="101" t="s">
        <v>191</v>
      </c>
      <c r="D262" s="67" t="s">
        <v>190</v>
      </c>
      <c r="E262" s="144">
        <v>1</v>
      </c>
      <c r="F262" s="203" t="s">
        <v>613</v>
      </c>
      <c r="G262" s="140">
        <v>0</v>
      </c>
      <c r="H262" s="140">
        <v>1441.31</v>
      </c>
      <c r="I262" s="140">
        <v>5765.22</v>
      </c>
      <c r="J262" s="141">
        <f t="shared" si="4"/>
        <v>7206.5300000000007</v>
      </c>
      <c r="K262" s="142"/>
      <c r="L262" s="142"/>
      <c r="M262" s="142"/>
      <c r="N262" s="142"/>
      <c r="O262" s="142"/>
      <c r="P262" s="142"/>
      <c r="Q262" s="142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105"/>
    </row>
    <row r="263" spans="1:30" s="106" customFormat="1" x14ac:dyDescent="0.2">
      <c r="A263" s="82" t="s">
        <v>205</v>
      </c>
      <c r="B263" s="48" t="s">
        <v>31</v>
      </c>
      <c r="C263" s="195" t="s">
        <v>186</v>
      </c>
      <c r="D263" s="48" t="s">
        <v>190</v>
      </c>
      <c r="E263" s="143">
        <v>1</v>
      </c>
      <c r="F263" s="202" t="s">
        <v>671</v>
      </c>
      <c r="G263" s="136">
        <v>0</v>
      </c>
      <c r="H263" s="140">
        <v>1441.31</v>
      </c>
      <c r="I263" s="140">
        <v>5765.22</v>
      </c>
      <c r="J263" s="137">
        <f t="shared" si="4"/>
        <v>7206.5300000000007</v>
      </c>
      <c r="K263" s="138"/>
      <c r="L263" s="138"/>
      <c r="M263" s="138"/>
      <c r="N263" s="138"/>
      <c r="O263" s="138"/>
      <c r="P263" s="138"/>
      <c r="Q263" s="13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s="106" customFormat="1" x14ac:dyDescent="0.2">
      <c r="A264" s="82" t="s">
        <v>205</v>
      </c>
      <c r="B264" s="48" t="s">
        <v>31</v>
      </c>
      <c r="C264" s="195" t="s">
        <v>187</v>
      </c>
      <c r="D264" s="48" t="s">
        <v>190</v>
      </c>
      <c r="E264" s="143">
        <v>1</v>
      </c>
      <c r="F264" s="202" t="s">
        <v>674</v>
      </c>
      <c r="G264" s="136">
        <v>0</v>
      </c>
      <c r="H264" s="140">
        <v>1441.31</v>
      </c>
      <c r="I264" s="140">
        <v>5765.22</v>
      </c>
      <c r="J264" s="137">
        <f t="shared" si="4"/>
        <v>7206.5300000000007</v>
      </c>
      <c r="K264" s="138"/>
      <c r="L264" s="138"/>
      <c r="M264" s="138"/>
      <c r="N264" s="138"/>
      <c r="O264" s="138"/>
      <c r="P264" s="138"/>
      <c r="Q264" s="13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s="106" customFormat="1" x14ac:dyDescent="0.2">
      <c r="A265" s="82" t="s">
        <v>205</v>
      </c>
      <c r="B265" s="48" t="s">
        <v>31</v>
      </c>
      <c r="C265" s="195" t="s">
        <v>185</v>
      </c>
      <c r="D265" s="48" t="s">
        <v>190</v>
      </c>
      <c r="E265" s="143">
        <v>1</v>
      </c>
      <c r="F265" s="204" t="s">
        <v>678</v>
      </c>
      <c r="G265" s="136">
        <v>0</v>
      </c>
      <c r="H265" s="140">
        <v>1441.31</v>
      </c>
      <c r="I265" s="140">
        <v>5765.22</v>
      </c>
      <c r="J265" s="137">
        <f t="shared" si="4"/>
        <v>7206.5300000000007</v>
      </c>
      <c r="K265" s="138"/>
      <c r="L265" s="138"/>
      <c r="M265" s="138"/>
      <c r="N265" s="138"/>
      <c r="O265" s="138"/>
      <c r="P265" s="138"/>
      <c r="Q265" s="13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s="106" customFormat="1" x14ac:dyDescent="0.2">
      <c r="A266" s="82" t="s">
        <v>205</v>
      </c>
      <c r="B266" s="48" t="s">
        <v>31</v>
      </c>
      <c r="C266" s="195" t="s">
        <v>188</v>
      </c>
      <c r="D266" s="48" t="s">
        <v>190</v>
      </c>
      <c r="E266" s="143">
        <v>1</v>
      </c>
      <c r="F266" s="204" t="s">
        <v>735</v>
      </c>
      <c r="G266" s="136">
        <v>0</v>
      </c>
      <c r="H266" s="140">
        <v>1441.31</v>
      </c>
      <c r="I266" s="140">
        <v>5765.22</v>
      </c>
      <c r="J266" s="137">
        <f t="shared" si="4"/>
        <v>7206.5300000000007</v>
      </c>
      <c r="K266" s="138"/>
      <c r="L266" s="138"/>
      <c r="M266" s="138"/>
      <c r="N266" s="138"/>
      <c r="O266" s="138"/>
      <c r="P266" s="138"/>
      <c r="Q266" s="13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s="106" customFormat="1" x14ac:dyDescent="0.2">
      <c r="A267" s="82" t="s">
        <v>205</v>
      </c>
      <c r="B267" s="48" t="s">
        <v>31</v>
      </c>
      <c r="C267" s="195" t="s">
        <v>185</v>
      </c>
      <c r="D267" s="48" t="s">
        <v>190</v>
      </c>
      <c r="E267" s="143">
        <v>1</v>
      </c>
      <c r="F267" s="202" t="s">
        <v>683</v>
      </c>
      <c r="G267" s="136">
        <v>0</v>
      </c>
      <c r="H267" s="140">
        <v>1441.31</v>
      </c>
      <c r="I267" s="140">
        <v>5765.22</v>
      </c>
      <c r="J267" s="137">
        <f t="shared" si="4"/>
        <v>7206.5300000000007</v>
      </c>
      <c r="K267" s="138"/>
      <c r="L267" s="138"/>
      <c r="M267" s="138"/>
      <c r="N267" s="138"/>
      <c r="O267" s="138"/>
      <c r="P267" s="138"/>
      <c r="Q267" s="13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82" t="s">
        <v>205</v>
      </c>
      <c r="B268" s="48" t="s">
        <v>31</v>
      </c>
      <c r="C268" s="195" t="s">
        <v>186</v>
      </c>
      <c r="D268" s="48" t="s">
        <v>190</v>
      </c>
      <c r="E268" s="143">
        <v>1</v>
      </c>
      <c r="F268" s="202" t="s">
        <v>684</v>
      </c>
      <c r="G268" s="136">
        <v>0</v>
      </c>
      <c r="H268" s="140">
        <v>1441.31</v>
      </c>
      <c r="I268" s="140">
        <v>5765.22</v>
      </c>
      <c r="J268" s="137">
        <f t="shared" si="4"/>
        <v>7206.5300000000007</v>
      </c>
      <c r="K268" s="138"/>
      <c r="L268" s="138"/>
      <c r="M268" s="138"/>
      <c r="N268" s="138"/>
      <c r="O268" s="138"/>
      <c r="P268" s="138"/>
      <c r="Q268" s="13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107" t="s">
        <v>205</v>
      </c>
      <c r="B269" s="67" t="s">
        <v>31</v>
      </c>
      <c r="C269" s="184" t="s">
        <v>187</v>
      </c>
      <c r="D269" s="67" t="s">
        <v>190</v>
      </c>
      <c r="E269" s="144">
        <v>1</v>
      </c>
      <c r="F269" s="192" t="s">
        <v>605</v>
      </c>
      <c r="G269" s="140">
        <v>0</v>
      </c>
      <c r="H269" s="140">
        <v>1441.31</v>
      </c>
      <c r="I269" s="140">
        <v>5765.22</v>
      </c>
      <c r="J269" s="141">
        <f t="shared" si="4"/>
        <v>7206.5300000000007</v>
      </c>
      <c r="K269" s="138"/>
      <c r="L269" s="138"/>
      <c r="M269" s="138"/>
      <c r="N269" s="138"/>
      <c r="O269" s="138"/>
      <c r="P269" s="138"/>
      <c r="Q269" s="13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82" t="s">
        <v>205</v>
      </c>
      <c r="B270" s="48" t="s">
        <v>31</v>
      </c>
      <c r="C270" s="195" t="s">
        <v>212</v>
      </c>
      <c r="D270" s="48" t="s">
        <v>190</v>
      </c>
      <c r="E270" s="143">
        <v>1</v>
      </c>
      <c r="F270" s="204" t="s">
        <v>314</v>
      </c>
      <c r="G270" s="136">
        <v>0</v>
      </c>
      <c r="H270" s="140">
        <v>1441.31</v>
      </c>
      <c r="I270" s="140">
        <v>5765.22</v>
      </c>
      <c r="J270" s="137">
        <f t="shared" si="4"/>
        <v>7206.5300000000007</v>
      </c>
      <c r="K270" s="138"/>
      <c r="L270" s="138"/>
      <c r="M270" s="138"/>
      <c r="N270" s="138"/>
      <c r="O270" s="138"/>
      <c r="P270" s="138"/>
      <c r="Q270" s="13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82" t="s">
        <v>205</v>
      </c>
      <c r="B271" s="48" t="s">
        <v>31</v>
      </c>
      <c r="C271" s="195" t="s">
        <v>185</v>
      </c>
      <c r="D271" s="48" t="s">
        <v>190</v>
      </c>
      <c r="E271" s="143">
        <v>1</v>
      </c>
      <c r="F271" s="205" t="s">
        <v>687</v>
      </c>
      <c r="G271" s="136">
        <v>0</v>
      </c>
      <c r="H271" s="140">
        <v>1441.31</v>
      </c>
      <c r="I271" s="140">
        <v>5765.22</v>
      </c>
      <c r="J271" s="137">
        <f t="shared" si="4"/>
        <v>7206.5300000000007</v>
      </c>
      <c r="K271" s="138"/>
      <c r="L271" s="138"/>
      <c r="M271" s="138"/>
      <c r="N271" s="138"/>
      <c r="O271" s="138"/>
      <c r="P271" s="138"/>
      <c r="Q271" s="13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82" t="s">
        <v>205</v>
      </c>
      <c r="B272" s="48" t="s">
        <v>31</v>
      </c>
      <c r="C272" s="195" t="s">
        <v>185</v>
      </c>
      <c r="D272" s="48" t="s">
        <v>190</v>
      </c>
      <c r="E272" s="143">
        <v>1</v>
      </c>
      <c r="F272" s="202" t="s">
        <v>688</v>
      </c>
      <c r="G272" s="136">
        <v>0</v>
      </c>
      <c r="H272" s="140">
        <v>1441.31</v>
      </c>
      <c r="I272" s="140">
        <v>5765.22</v>
      </c>
      <c r="J272" s="137">
        <f t="shared" si="4"/>
        <v>7206.5300000000007</v>
      </c>
      <c r="K272" s="138"/>
      <c r="L272" s="138"/>
      <c r="M272" s="138"/>
      <c r="N272" s="138"/>
      <c r="O272" s="138"/>
      <c r="P272" s="138"/>
      <c r="Q272" s="138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s="106" customFormat="1" x14ac:dyDescent="0.2">
      <c r="A273" s="107" t="s">
        <v>205</v>
      </c>
      <c r="B273" s="67" t="s">
        <v>31</v>
      </c>
      <c r="C273" s="184" t="s">
        <v>212</v>
      </c>
      <c r="D273" s="67" t="s">
        <v>190</v>
      </c>
      <c r="E273" s="144">
        <v>1</v>
      </c>
      <c r="F273" s="204" t="s">
        <v>761</v>
      </c>
      <c r="G273" s="140">
        <v>0</v>
      </c>
      <c r="H273" s="140">
        <v>1441.31</v>
      </c>
      <c r="I273" s="140">
        <v>5765.22</v>
      </c>
      <c r="J273" s="137">
        <f t="shared" si="4"/>
        <v>7206.5300000000007</v>
      </c>
      <c r="K273" s="142"/>
      <c r="L273" s="142"/>
      <c r="M273" s="142"/>
      <c r="N273" s="142"/>
      <c r="O273" s="142"/>
      <c r="P273" s="142"/>
      <c r="Q273" s="142"/>
      <c r="R273" s="105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</row>
    <row r="274" spans="1:30" s="106" customFormat="1" x14ac:dyDescent="0.2">
      <c r="A274" s="107" t="s">
        <v>205</v>
      </c>
      <c r="B274" s="67" t="s">
        <v>31</v>
      </c>
      <c r="C274" s="184" t="s">
        <v>186</v>
      </c>
      <c r="D274" s="67" t="s">
        <v>190</v>
      </c>
      <c r="E274" s="144">
        <v>1</v>
      </c>
      <c r="F274" s="204" t="s">
        <v>691</v>
      </c>
      <c r="G274" s="140">
        <v>0</v>
      </c>
      <c r="H274" s="140">
        <v>1441.31</v>
      </c>
      <c r="I274" s="140">
        <v>5765.22</v>
      </c>
      <c r="J274" s="141">
        <f t="shared" si="4"/>
        <v>7206.5300000000007</v>
      </c>
      <c r="K274" s="142"/>
      <c r="L274" s="142"/>
      <c r="M274" s="142"/>
      <c r="N274" s="142"/>
      <c r="O274" s="142"/>
      <c r="P274" s="142"/>
      <c r="Q274" s="142"/>
      <c r="R274" s="105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</row>
    <row r="275" spans="1:30" s="106" customFormat="1" x14ac:dyDescent="0.2">
      <c r="A275" s="107" t="s">
        <v>205</v>
      </c>
      <c r="B275" s="67" t="s">
        <v>31</v>
      </c>
      <c r="C275" s="184" t="s">
        <v>186</v>
      </c>
      <c r="D275" s="67" t="s">
        <v>190</v>
      </c>
      <c r="E275" s="144">
        <v>1</v>
      </c>
      <c r="F275" s="204" t="s">
        <v>696</v>
      </c>
      <c r="G275" s="140">
        <v>0</v>
      </c>
      <c r="H275" s="140">
        <v>1441.31</v>
      </c>
      <c r="I275" s="140">
        <v>5765.22</v>
      </c>
      <c r="J275" s="141">
        <f t="shared" si="4"/>
        <v>7206.5300000000007</v>
      </c>
      <c r="K275" s="142"/>
      <c r="L275" s="142"/>
      <c r="M275" s="142"/>
      <c r="N275" s="142"/>
      <c r="O275" s="142"/>
      <c r="P275" s="142"/>
      <c r="Q275" s="142"/>
      <c r="R275" s="105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</row>
    <row r="276" spans="1:30" s="106" customFormat="1" x14ac:dyDescent="0.2">
      <c r="A276" s="107" t="s">
        <v>205</v>
      </c>
      <c r="B276" s="67" t="s">
        <v>31</v>
      </c>
      <c r="C276" s="184" t="s">
        <v>186</v>
      </c>
      <c r="D276" s="67" t="s">
        <v>190</v>
      </c>
      <c r="E276" s="144">
        <v>1</v>
      </c>
      <c r="F276" s="203" t="s">
        <v>697</v>
      </c>
      <c r="G276" s="140">
        <v>0</v>
      </c>
      <c r="H276" s="140">
        <v>1441.31</v>
      </c>
      <c r="I276" s="140">
        <v>5765.22</v>
      </c>
      <c r="J276" s="141">
        <f t="shared" si="4"/>
        <v>7206.5300000000007</v>
      </c>
      <c r="K276" s="142"/>
      <c r="L276" s="142"/>
      <c r="M276" s="142"/>
      <c r="N276" s="142"/>
      <c r="O276" s="142"/>
      <c r="P276" s="142"/>
      <c r="Q276" s="142"/>
      <c r="R276" s="105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</row>
    <row r="277" spans="1:30" s="106" customFormat="1" x14ac:dyDescent="0.2">
      <c r="A277" s="107" t="s">
        <v>205</v>
      </c>
      <c r="B277" s="67" t="s">
        <v>31</v>
      </c>
      <c r="C277" s="184" t="s">
        <v>186</v>
      </c>
      <c r="D277" s="67" t="s">
        <v>190</v>
      </c>
      <c r="E277" s="144">
        <v>1</v>
      </c>
      <c r="F277" s="203" t="s">
        <v>698</v>
      </c>
      <c r="G277" s="140">
        <v>0</v>
      </c>
      <c r="H277" s="140">
        <v>1441.31</v>
      </c>
      <c r="I277" s="140">
        <v>5765.22</v>
      </c>
      <c r="J277" s="141">
        <f t="shared" si="4"/>
        <v>7206.5300000000007</v>
      </c>
      <c r="K277" s="142"/>
      <c r="L277" s="142"/>
      <c r="M277" s="142"/>
      <c r="N277" s="142"/>
      <c r="O277" s="142"/>
      <c r="P277" s="142"/>
      <c r="Q277" s="142"/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</row>
    <row r="278" spans="1:30" s="106" customFormat="1" x14ac:dyDescent="0.2">
      <c r="A278" s="107" t="s">
        <v>205</v>
      </c>
      <c r="B278" s="67" t="s">
        <v>31</v>
      </c>
      <c r="C278" s="108" t="s">
        <v>186</v>
      </c>
      <c r="D278" s="67" t="s">
        <v>190</v>
      </c>
      <c r="E278" s="144">
        <v>1</v>
      </c>
      <c r="F278" s="204" t="s">
        <v>700</v>
      </c>
      <c r="G278" s="140">
        <v>0</v>
      </c>
      <c r="H278" s="140">
        <v>1441.31</v>
      </c>
      <c r="I278" s="140">
        <v>5765.22</v>
      </c>
      <c r="J278" s="141">
        <f t="shared" si="4"/>
        <v>7206.5300000000007</v>
      </c>
      <c r="K278" s="142"/>
      <c r="L278" s="142"/>
      <c r="M278" s="142"/>
      <c r="N278" s="142"/>
      <c r="O278" s="142"/>
      <c r="P278" s="142"/>
      <c r="Q278" s="142"/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</row>
    <row r="279" spans="1:30" s="106" customFormat="1" x14ac:dyDescent="0.2">
      <c r="A279" s="107" t="s">
        <v>205</v>
      </c>
      <c r="B279" s="67" t="s">
        <v>31</v>
      </c>
      <c r="C279" s="108" t="s">
        <v>185</v>
      </c>
      <c r="D279" s="67" t="s">
        <v>190</v>
      </c>
      <c r="E279" s="144">
        <v>1</v>
      </c>
      <c r="F279" s="204" t="s">
        <v>701</v>
      </c>
      <c r="G279" s="140">
        <v>0</v>
      </c>
      <c r="H279" s="140">
        <v>1441.31</v>
      </c>
      <c r="I279" s="140">
        <v>5765.22</v>
      </c>
      <c r="J279" s="141">
        <f t="shared" si="4"/>
        <v>7206.5300000000007</v>
      </c>
      <c r="K279" s="142"/>
      <c r="L279" s="142"/>
      <c r="M279" s="142"/>
      <c r="N279" s="142"/>
      <c r="O279" s="142"/>
      <c r="P279" s="142"/>
      <c r="Q279" s="142"/>
      <c r="R279" s="105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</row>
    <row r="280" spans="1:30" s="106" customFormat="1" x14ac:dyDescent="0.2">
      <c r="A280" s="107" t="s">
        <v>205</v>
      </c>
      <c r="B280" s="67" t="s">
        <v>31</v>
      </c>
      <c r="C280" s="108" t="s">
        <v>186</v>
      </c>
      <c r="D280" s="67" t="s">
        <v>190</v>
      </c>
      <c r="E280" s="144">
        <v>1</v>
      </c>
      <c r="F280" s="204" t="s">
        <v>706</v>
      </c>
      <c r="G280" s="140">
        <v>0</v>
      </c>
      <c r="H280" s="140">
        <v>1441.31</v>
      </c>
      <c r="I280" s="140">
        <v>5765.22</v>
      </c>
      <c r="J280" s="141">
        <f t="shared" si="4"/>
        <v>7206.5300000000007</v>
      </c>
      <c r="K280" s="142"/>
      <c r="L280" s="142"/>
      <c r="M280" s="142"/>
      <c r="N280" s="142"/>
      <c r="O280" s="142"/>
      <c r="P280" s="142"/>
      <c r="Q280" s="142"/>
      <c r="R280" s="105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</row>
    <row r="281" spans="1:30" s="106" customFormat="1" x14ac:dyDescent="0.2">
      <c r="A281" s="107" t="s">
        <v>205</v>
      </c>
      <c r="B281" s="67" t="s">
        <v>31</v>
      </c>
      <c r="C281" s="108" t="s">
        <v>186</v>
      </c>
      <c r="D281" s="67" t="s">
        <v>190</v>
      </c>
      <c r="E281" s="144">
        <v>1</v>
      </c>
      <c r="F281" s="204" t="s">
        <v>707</v>
      </c>
      <c r="G281" s="140">
        <v>0</v>
      </c>
      <c r="H281" s="140">
        <v>1441.31</v>
      </c>
      <c r="I281" s="140">
        <v>5765.22</v>
      </c>
      <c r="J281" s="141">
        <f t="shared" si="4"/>
        <v>7206.5300000000007</v>
      </c>
      <c r="K281" s="142"/>
      <c r="L281" s="142"/>
      <c r="M281" s="142"/>
      <c r="N281" s="142"/>
      <c r="O281" s="142"/>
      <c r="P281" s="142"/>
      <c r="Q281" s="142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</row>
    <row r="282" spans="1:30" s="106" customFormat="1" x14ac:dyDescent="0.2">
      <c r="A282" s="107" t="s">
        <v>205</v>
      </c>
      <c r="B282" s="67" t="s">
        <v>31</v>
      </c>
      <c r="C282" s="108" t="s">
        <v>185</v>
      </c>
      <c r="D282" s="67" t="s">
        <v>190</v>
      </c>
      <c r="E282" s="144">
        <v>1</v>
      </c>
      <c r="F282" s="202" t="s">
        <v>712</v>
      </c>
      <c r="G282" s="140">
        <v>0</v>
      </c>
      <c r="H282" s="140">
        <v>1441.31</v>
      </c>
      <c r="I282" s="140">
        <v>5765.22</v>
      </c>
      <c r="J282" s="141">
        <f t="shared" si="4"/>
        <v>7206.5300000000007</v>
      </c>
      <c r="K282" s="142"/>
      <c r="L282" s="142"/>
      <c r="M282" s="142"/>
      <c r="N282" s="142"/>
      <c r="O282" s="142"/>
      <c r="P282" s="142"/>
      <c r="Q282" s="142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</row>
    <row r="283" spans="1:30" s="106" customFormat="1" x14ac:dyDescent="0.2">
      <c r="A283" s="126" t="s">
        <v>205</v>
      </c>
      <c r="B283" s="48" t="s">
        <v>31</v>
      </c>
      <c r="C283" s="125" t="s">
        <v>185</v>
      </c>
      <c r="D283" s="48" t="s">
        <v>190</v>
      </c>
      <c r="E283" s="143">
        <v>1</v>
      </c>
      <c r="F283" s="202" t="s">
        <v>713</v>
      </c>
      <c r="G283" s="136">
        <v>0</v>
      </c>
      <c r="H283" s="140">
        <v>1441.31</v>
      </c>
      <c r="I283" s="140">
        <v>5765.22</v>
      </c>
      <c r="J283" s="137">
        <f t="shared" si="4"/>
        <v>7206.5300000000007</v>
      </c>
      <c r="K283" s="138"/>
      <c r="L283" s="138"/>
      <c r="M283" s="138"/>
      <c r="N283" s="138"/>
      <c r="O283" s="138"/>
      <c r="P283" s="138"/>
      <c r="Q283" s="13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s="106" customFormat="1" x14ac:dyDescent="0.2">
      <c r="A284" s="126" t="s">
        <v>205</v>
      </c>
      <c r="B284" s="48" t="s">
        <v>31</v>
      </c>
      <c r="C284" s="125" t="s">
        <v>186</v>
      </c>
      <c r="D284" s="48" t="s">
        <v>190</v>
      </c>
      <c r="E284" s="143">
        <v>1</v>
      </c>
      <c r="F284" s="202" t="s">
        <v>714</v>
      </c>
      <c r="G284" s="136">
        <v>0</v>
      </c>
      <c r="H284" s="140">
        <v>1441.31</v>
      </c>
      <c r="I284" s="140">
        <v>5765.22</v>
      </c>
      <c r="J284" s="137">
        <f t="shared" si="4"/>
        <v>7206.5300000000007</v>
      </c>
      <c r="K284" s="138"/>
      <c r="L284" s="138"/>
      <c r="M284" s="138"/>
      <c r="N284" s="138"/>
      <c r="O284" s="138"/>
      <c r="P284" s="138"/>
      <c r="Q284" s="13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s="106" customFormat="1" x14ac:dyDescent="0.2">
      <c r="A285" s="107" t="s">
        <v>205</v>
      </c>
      <c r="B285" s="67" t="s">
        <v>31</v>
      </c>
      <c r="C285" s="108" t="s">
        <v>185</v>
      </c>
      <c r="D285" s="67" t="s">
        <v>190</v>
      </c>
      <c r="E285" s="144">
        <v>1</v>
      </c>
      <c r="F285" s="202" t="s">
        <v>715</v>
      </c>
      <c r="G285" s="140">
        <v>0</v>
      </c>
      <c r="H285" s="140">
        <v>1441.31</v>
      </c>
      <c r="I285" s="140">
        <v>5765.22</v>
      </c>
      <c r="J285" s="141">
        <f t="shared" si="4"/>
        <v>7206.5300000000007</v>
      </c>
      <c r="K285" s="142"/>
      <c r="L285" s="142"/>
      <c r="M285" s="142"/>
      <c r="N285" s="142"/>
      <c r="O285" s="142"/>
      <c r="P285" s="142"/>
      <c r="Q285" s="142"/>
      <c r="R285" s="105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105"/>
    </row>
    <row r="286" spans="1:30" s="106" customFormat="1" x14ac:dyDescent="0.2">
      <c r="A286" s="107" t="s">
        <v>205</v>
      </c>
      <c r="B286" s="67" t="s">
        <v>31</v>
      </c>
      <c r="C286" s="108" t="s">
        <v>191</v>
      </c>
      <c r="D286" s="67" t="s">
        <v>190</v>
      </c>
      <c r="E286" s="144">
        <v>1</v>
      </c>
      <c r="F286" s="63" t="s">
        <v>672</v>
      </c>
      <c r="G286" s="140">
        <v>0</v>
      </c>
      <c r="H286" s="140">
        <v>1441.31</v>
      </c>
      <c r="I286" s="140">
        <v>5765.22</v>
      </c>
      <c r="J286" s="141">
        <f t="shared" si="4"/>
        <v>7206.5300000000007</v>
      </c>
      <c r="K286" s="142"/>
      <c r="L286" s="142"/>
      <c r="M286" s="142"/>
      <c r="N286" s="142"/>
      <c r="O286" s="142"/>
      <c r="P286" s="142"/>
      <c r="Q286" s="142"/>
      <c r="R286" s="105"/>
      <c r="S286" s="105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105"/>
    </row>
    <row r="287" spans="1:30" x14ac:dyDescent="0.2">
      <c r="A287" s="107" t="s">
        <v>205</v>
      </c>
      <c r="B287" s="67" t="s">
        <v>31</v>
      </c>
      <c r="C287" s="108" t="s">
        <v>187</v>
      </c>
      <c r="D287" s="67" t="s">
        <v>190</v>
      </c>
      <c r="E287" s="144">
        <v>1</v>
      </c>
      <c r="F287" s="204" t="s">
        <v>736</v>
      </c>
      <c r="G287" s="140">
        <v>0</v>
      </c>
      <c r="H287" s="140">
        <v>1441.31</v>
      </c>
      <c r="I287" s="140">
        <v>5765.22</v>
      </c>
      <c r="J287" s="141">
        <f t="shared" si="4"/>
        <v>7206.5300000000007</v>
      </c>
      <c r="K287" s="142"/>
      <c r="L287" s="142"/>
      <c r="M287" s="142"/>
      <c r="N287" s="142"/>
      <c r="O287" s="142"/>
      <c r="P287" s="142"/>
      <c r="Q287" s="142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</row>
    <row r="288" spans="1:30" x14ac:dyDescent="0.2">
      <c r="A288" s="107" t="s">
        <v>205</v>
      </c>
      <c r="B288" s="67" t="s">
        <v>31</v>
      </c>
      <c r="C288" s="108" t="s">
        <v>186</v>
      </c>
      <c r="D288" s="67" t="s">
        <v>190</v>
      </c>
      <c r="E288" s="144">
        <v>1</v>
      </c>
      <c r="F288" s="204" t="s">
        <v>738</v>
      </c>
      <c r="G288" s="140">
        <v>0</v>
      </c>
      <c r="H288" s="140">
        <v>1441.31</v>
      </c>
      <c r="I288" s="140">
        <v>5765.22</v>
      </c>
      <c r="J288" s="141">
        <f t="shared" si="4"/>
        <v>7206.5300000000007</v>
      </c>
      <c r="K288" s="142"/>
      <c r="L288" s="142"/>
      <c r="M288" s="142"/>
      <c r="N288" s="142"/>
      <c r="O288" s="142"/>
      <c r="P288" s="142"/>
      <c r="Q288" s="142"/>
      <c r="R288" s="105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</row>
    <row r="289" spans="1:30" x14ac:dyDescent="0.2">
      <c r="A289" s="107" t="s">
        <v>742</v>
      </c>
      <c r="B289" s="67" t="s">
        <v>31</v>
      </c>
      <c r="C289" s="108" t="s">
        <v>191</v>
      </c>
      <c r="D289" s="67" t="s">
        <v>189</v>
      </c>
      <c r="E289" s="144">
        <v>1</v>
      </c>
      <c r="F289" s="214" t="s">
        <v>741</v>
      </c>
      <c r="G289" s="140">
        <v>0</v>
      </c>
      <c r="H289" s="140">
        <v>0</v>
      </c>
      <c r="I289" s="140">
        <v>5765.22</v>
      </c>
      <c r="J289" s="141">
        <f t="shared" si="4"/>
        <v>5765.22</v>
      </c>
      <c r="K289" s="142"/>
      <c r="L289" s="142"/>
      <c r="M289" s="142"/>
      <c r="N289" s="142"/>
      <c r="O289" s="142"/>
      <c r="P289" s="142"/>
      <c r="Q289" s="142"/>
      <c r="R289" s="105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</row>
    <row r="290" spans="1:30" x14ac:dyDescent="0.2">
      <c r="A290" s="107" t="s">
        <v>205</v>
      </c>
      <c r="B290" s="67" t="s">
        <v>31</v>
      </c>
      <c r="C290" s="215" t="s">
        <v>191</v>
      </c>
      <c r="D290" s="67" t="s">
        <v>190</v>
      </c>
      <c r="E290" s="144">
        <v>1</v>
      </c>
      <c r="F290" s="204" t="s">
        <v>743</v>
      </c>
      <c r="G290" s="140">
        <v>0</v>
      </c>
      <c r="H290" s="140">
        <v>1441.31</v>
      </c>
      <c r="I290" s="140">
        <v>5765.22</v>
      </c>
      <c r="J290" s="141">
        <f t="shared" si="4"/>
        <v>7206.5300000000007</v>
      </c>
      <c r="K290" s="142"/>
      <c r="L290" s="142"/>
      <c r="M290" s="142"/>
      <c r="N290" s="142"/>
      <c r="O290" s="142"/>
      <c r="P290" s="142"/>
      <c r="Q290" s="142"/>
      <c r="R290" s="105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</row>
    <row r="291" spans="1:30" x14ac:dyDescent="0.2">
      <c r="A291" s="107" t="s">
        <v>205</v>
      </c>
      <c r="B291" s="67" t="s">
        <v>31</v>
      </c>
      <c r="C291" s="108" t="s">
        <v>191</v>
      </c>
      <c r="D291" s="67" t="s">
        <v>190</v>
      </c>
      <c r="E291" s="144">
        <v>1</v>
      </c>
      <c r="F291" s="102" t="s">
        <v>748</v>
      </c>
      <c r="G291" s="140">
        <v>0</v>
      </c>
      <c r="H291" s="140">
        <v>1441.31</v>
      </c>
      <c r="I291" s="140">
        <v>5765.22</v>
      </c>
      <c r="J291" s="141">
        <f t="shared" si="4"/>
        <v>7206.5300000000007</v>
      </c>
      <c r="K291" s="142"/>
      <c r="L291" s="142"/>
      <c r="M291" s="142"/>
      <c r="N291" s="142"/>
      <c r="O291" s="142"/>
      <c r="P291" s="142"/>
      <c r="Q291" s="142"/>
      <c r="R291" s="105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</row>
    <row r="292" spans="1:30" x14ac:dyDescent="0.2">
      <c r="A292" s="107" t="s">
        <v>205</v>
      </c>
      <c r="B292" s="67" t="s">
        <v>31</v>
      </c>
      <c r="C292" s="108" t="s">
        <v>186</v>
      </c>
      <c r="D292" s="67" t="s">
        <v>190</v>
      </c>
      <c r="E292" s="144">
        <v>1</v>
      </c>
      <c r="F292" s="204" t="s">
        <v>762</v>
      </c>
      <c r="G292" s="140">
        <v>0</v>
      </c>
      <c r="H292" s="140">
        <v>1441.31</v>
      </c>
      <c r="I292" s="140">
        <v>5765.22</v>
      </c>
      <c r="J292" s="141">
        <f t="shared" si="4"/>
        <v>7206.5300000000007</v>
      </c>
      <c r="K292" s="142"/>
      <c r="L292" s="142"/>
      <c r="M292" s="142"/>
      <c r="N292" s="142"/>
      <c r="O292" s="142"/>
      <c r="P292" s="142"/>
      <c r="Q292" s="142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</row>
    <row r="293" spans="1:30" x14ac:dyDescent="0.2">
      <c r="A293" s="107" t="s">
        <v>205</v>
      </c>
      <c r="B293" s="67" t="s">
        <v>31</v>
      </c>
      <c r="C293" s="108" t="s">
        <v>186</v>
      </c>
      <c r="D293" s="67" t="s">
        <v>190</v>
      </c>
      <c r="E293" s="144">
        <v>1</v>
      </c>
      <c r="F293" s="204" t="s">
        <v>764</v>
      </c>
      <c r="G293" s="140">
        <v>0</v>
      </c>
      <c r="H293" s="140">
        <v>1441.31</v>
      </c>
      <c r="I293" s="140">
        <v>5765.22</v>
      </c>
      <c r="J293" s="141">
        <f t="shared" si="4"/>
        <v>7206.5300000000007</v>
      </c>
      <c r="K293" s="142"/>
      <c r="L293" s="142"/>
      <c r="M293" s="142"/>
      <c r="N293" s="142"/>
      <c r="O293" s="142"/>
      <c r="P293" s="142"/>
      <c r="Q293" s="142"/>
      <c r="R293" s="105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</row>
    <row r="294" spans="1:30" x14ac:dyDescent="0.2">
      <c r="A294" s="107" t="s">
        <v>205</v>
      </c>
      <c r="B294" s="67" t="s">
        <v>31</v>
      </c>
      <c r="C294" s="108" t="s">
        <v>186</v>
      </c>
      <c r="D294" s="67" t="s">
        <v>190</v>
      </c>
      <c r="E294" s="144">
        <v>1</v>
      </c>
      <c r="F294" s="204" t="s">
        <v>765</v>
      </c>
      <c r="G294" s="140">
        <v>0</v>
      </c>
      <c r="H294" s="140">
        <v>1441.31</v>
      </c>
      <c r="I294" s="140">
        <v>5765.22</v>
      </c>
      <c r="J294" s="141">
        <f t="shared" si="4"/>
        <v>7206.5300000000007</v>
      </c>
      <c r="K294" s="142"/>
      <c r="L294" s="142"/>
      <c r="M294" s="142"/>
      <c r="N294" s="142"/>
      <c r="O294" s="142"/>
      <c r="P294" s="142"/>
      <c r="Q294" s="142"/>
      <c r="R294" s="105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</row>
    <row r="295" spans="1:30" x14ac:dyDescent="0.2">
      <c r="A295" s="107" t="s">
        <v>205</v>
      </c>
      <c r="B295" s="67" t="s">
        <v>31</v>
      </c>
      <c r="C295" s="108" t="s">
        <v>185</v>
      </c>
      <c r="D295" s="67" t="s">
        <v>190</v>
      </c>
      <c r="E295" s="144">
        <v>1</v>
      </c>
      <c r="F295" s="203" t="s">
        <v>766</v>
      </c>
      <c r="G295" s="140">
        <v>0</v>
      </c>
      <c r="H295" s="140">
        <v>1441.31</v>
      </c>
      <c r="I295" s="140">
        <v>5765.22</v>
      </c>
      <c r="J295" s="141">
        <f t="shared" si="4"/>
        <v>7206.5300000000007</v>
      </c>
      <c r="K295" s="142"/>
      <c r="L295" s="142"/>
      <c r="M295" s="142"/>
      <c r="N295" s="142"/>
      <c r="O295" s="142"/>
      <c r="P295" s="142"/>
      <c r="Q295" s="142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</row>
    <row r="296" spans="1:30" x14ac:dyDescent="0.2">
      <c r="A296" s="107" t="s">
        <v>205</v>
      </c>
      <c r="B296" s="67" t="s">
        <v>31</v>
      </c>
      <c r="C296" s="108" t="s">
        <v>185</v>
      </c>
      <c r="D296" s="67" t="s">
        <v>190</v>
      </c>
      <c r="E296" s="144">
        <v>1</v>
      </c>
      <c r="F296" s="204" t="s">
        <v>767</v>
      </c>
      <c r="G296" s="140">
        <v>0</v>
      </c>
      <c r="H296" s="140">
        <v>1441.31</v>
      </c>
      <c r="I296" s="140">
        <v>5765.22</v>
      </c>
      <c r="J296" s="141">
        <f t="shared" si="4"/>
        <v>7206.5300000000007</v>
      </c>
      <c r="K296" s="142"/>
      <c r="L296" s="142"/>
      <c r="M296" s="142"/>
      <c r="N296" s="142"/>
      <c r="O296" s="142"/>
      <c r="P296" s="142"/>
      <c r="Q296" s="142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</row>
    <row r="297" spans="1:30" x14ac:dyDescent="0.2">
      <c r="A297" s="107" t="s">
        <v>775</v>
      </c>
      <c r="B297" s="67" t="s">
        <v>31</v>
      </c>
      <c r="C297" s="108" t="s">
        <v>191</v>
      </c>
      <c r="D297" s="67" t="s">
        <v>190</v>
      </c>
      <c r="E297" s="144">
        <v>1</v>
      </c>
      <c r="F297" s="204" t="s">
        <v>774</v>
      </c>
      <c r="G297" s="140">
        <v>0</v>
      </c>
      <c r="H297" s="140">
        <v>1441.31</v>
      </c>
      <c r="I297" s="140">
        <v>5765.22</v>
      </c>
      <c r="J297" s="141">
        <f t="shared" si="4"/>
        <v>7206.5300000000007</v>
      </c>
      <c r="K297" s="142"/>
      <c r="L297" s="142"/>
      <c r="M297" s="142"/>
      <c r="N297" s="142"/>
      <c r="O297" s="142"/>
      <c r="P297" s="142"/>
      <c r="Q297" s="142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</row>
    <row r="298" spans="1:30" x14ac:dyDescent="0.2">
      <c r="A298" s="107" t="s">
        <v>775</v>
      </c>
      <c r="B298" s="67" t="s">
        <v>31</v>
      </c>
      <c r="C298" s="108" t="s">
        <v>749</v>
      </c>
      <c r="D298" s="67" t="s">
        <v>190</v>
      </c>
      <c r="E298" s="144">
        <v>1</v>
      </c>
      <c r="F298" s="204" t="s">
        <v>780</v>
      </c>
      <c r="G298" s="140">
        <v>0</v>
      </c>
      <c r="H298" s="140">
        <v>1441.31</v>
      </c>
      <c r="I298" s="140">
        <v>5765.22</v>
      </c>
      <c r="J298" s="141">
        <f t="shared" ref="J298:J540" si="5">SUM(G298:I298)</f>
        <v>7206.5300000000007</v>
      </c>
      <c r="K298" s="142"/>
      <c r="L298" s="142"/>
      <c r="M298" s="142"/>
      <c r="N298" s="142"/>
      <c r="O298" s="142"/>
      <c r="P298" s="142"/>
      <c r="Q298" s="142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</row>
    <row r="299" spans="1:30" x14ac:dyDescent="0.2">
      <c r="A299" s="107" t="s">
        <v>775</v>
      </c>
      <c r="B299" s="67" t="s">
        <v>31</v>
      </c>
      <c r="C299" s="108" t="s">
        <v>749</v>
      </c>
      <c r="D299" s="67" t="s">
        <v>190</v>
      </c>
      <c r="E299" s="143">
        <v>1</v>
      </c>
      <c r="F299" s="204" t="s">
        <v>781</v>
      </c>
      <c r="G299" s="136">
        <v>0</v>
      </c>
      <c r="H299" s="140">
        <v>1441.31</v>
      </c>
      <c r="I299" s="140">
        <v>5765.22</v>
      </c>
      <c r="J299" s="137">
        <f t="shared" si="5"/>
        <v>7206.5300000000007</v>
      </c>
      <c r="K299" s="138"/>
      <c r="L299" s="138"/>
      <c r="M299" s="138"/>
      <c r="N299" s="138"/>
      <c r="O299" s="138"/>
      <c r="P299" s="138"/>
      <c r="Q299" s="13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126" t="s">
        <v>775</v>
      </c>
      <c r="B300" s="67" t="s">
        <v>31</v>
      </c>
      <c r="C300" s="108" t="s">
        <v>785</v>
      </c>
      <c r="D300" s="67" t="s">
        <v>190</v>
      </c>
      <c r="E300" s="143">
        <v>1</v>
      </c>
      <c r="F300" s="204" t="s">
        <v>784</v>
      </c>
      <c r="G300" s="136">
        <v>0</v>
      </c>
      <c r="H300" s="140">
        <v>1441.31</v>
      </c>
      <c r="I300" s="140">
        <v>5765.22</v>
      </c>
      <c r="J300" s="137">
        <f t="shared" ref="J300:J363" si="6">SUM(G300:I300)</f>
        <v>7206.5300000000007</v>
      </c>
      <c r="K300" s="138"/>
      <c r="L300" s="138"/>
      <c r="M300" s="138"/>
      <c r="N300" s="138"/>
      <c r="O300" s="138"/>
      <c r="P300" s="138"/>
      <c r="Q300" s="13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126" t="s">
        <v>205</v>
      </c>
      <c r="B301" s="67" t="s">
        <v>31</v>
      </c>
      <c r="C301" s="108" t="s">
        <v>788</v>
      </c>
      <c r="D301" s="67" t="s">
        <v>190</v>
      </c>
      <c r="E301" s="143">
        <v>1</v>
      </c>
      <c r="F301" s="214" t="s">
        <v>787</v>
      </c>
      <c r="G301" s="136">
        <v>0</v>
      </c>
      <c r="H301" s="140">
        <v>1441.31</v>
      </c>
      <c r="I301" s="140">
        <v>5765.22</v>
      </c>
      <c r="J301" s="137">
        <f t="shared" si="6"/>
        <v>7206.5300000000007</v>
      </c>
      <c r="K301" s="138"/>
      <c r="L301" s="138"/>
      <c r="M301" s="138"/>
      <c r="N301" s="138"/>
      <c r="O301" s="138"/>
      <c r="P301" s="138"/>
      <c r="Q301" s="13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126" t="s">
        <v>775</v>
      </c>
      <c r="B302" s="67" t="s">
        <v>31</v>
      </c>
      <c r="C302" s="108" t="s">
        <v>785</v>
      </c>
      <c r="D302" s="67" t="s">
        <v>190</v>
      </c>
      <c r="E302" s="143">
        <v>1</v>
      </c>
      <c r="F302" s="204" t="s">
        <v>790</v>
      </c>
      <c r="G302" s="136">
        <v>0</v>
      </c>
      <c r="H302" s="140">
        <v>1441.31</v>
      </c>
      <c r="I302" s="140">
        <v>5765.22</v>
      </c>
      <c r="J302" s="137">
        <f t="shared" si="6"/>
        <v>7206.5300000000007</v>
      </c>
      <c r="K302" s="138"/>
      <c r="L302" s="138"/>
      <c r="M302" s="138"/>
      <c r="N302" s="138"/>
      <c r="O302" s="138"/>
      <c r="P302" s="138"/>
      <c r="Q302" s="13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126" t="s">
        <v>775</v>
      </c>
      <c r="B303" s="67" t="s">
        <v>31</v>
      </c>
      <c r="C303" s="108" t="s">
        <v>749</v>
      </c>
      <c r="D303" s="67" t="s">
        <v>190</v>
      </c>
      <c r="E303" s="143">
        <v>1</v>
      </c>
      <c r="F303" s="204" t="s">
        <v>791</v>
      </c>
      <c r="G303" s="136">
        <v>0</v>
      </c>
      <c r="H303" s="140">
        <v>1441.31</v>
      </c>
      <c r="I303" s="140">
        <v>5765.22</v>
      </c>
      <c r="J303" s="137">
        <f t="shared" si="6"/>
        <v>7206.5300000000007</v>
      </c>
      <c r="K303" s="138"/>
      <c r="L303" s="138"/>
      <c r="M303" s="138"/>
      <c r="N303" s="138"/>
      <c r="O303" s="138"/>
      <c r="P303" s="138"/>
      <c r="Q303" s="13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126" t="s">
        <v>775</v>
      </c>
      <c r="B304" s="67" t="s">
        <v>31</v>
      </c>
      <c r="C304" s="108" t="s">
        <v>749</v>
      </c>
      <c r="D304" s="67" t="s">
        <v>190</v>
      </c>
      <c r="E304" s="143">
        <v>1</v>
      </c>
      <c r="F304" s="203" t="s">
        <v>794</v>
      </c>
      <c r="G304" s="136">
        <v>0</v>
      </c>
      <c r="H304" s="140">
        <v>1441.31</v>
      </c>
      <c r="I304" s="140">
        <v>5765.22</v>
      </c>
      <c r="J304" s="137">
        <f t="shared" si="6"/>
        <v>7206.5300000000007</v>
      </c>
      <c r="K304" s="138"/>
      <c r="L304" s="138"/>
      <c r="M304" s="138"/>
      <c r="N304" s="138"/>
      <c r="O304" s="138"/>
      <c r="P304" s="138"/>
      <c r="Q304" s="13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126" t="s">
        <v>775</v>
      </c>
      <c r="B305" s="67" t="s">
        <v>31</v>
      </c>
      <c r="C305" s="108" t="s">
        <v>749</v>
      </c>
      <c r="D305" s="67" t="s">
        <v>190</v>
      </c>
      <c r="E305" s="143">
        <v>1</v>
      </c>
      <c r="F305" s="204" t="s">
        <v>795</v>
      </c>
      <c r="G305" s="136">
        <v>0</v>
      </c>
      <c r="H305" s="140">
        <v>1441.31</v>
      </c>
      <c r="I305" s="140">
        <v>5765.22</v>
      </c>
      <c r="J305" s="137">
        <f t="shared" si="6"/>
        <v>7206.5300000000007</v>
      </c>
      <c r="K305" s="138"/>
      <c r="L305" s="138"/>
      <c r="M305" s="138"/>
      <c r="N305" s="138"/>
      <c r="O305" s="138"/>
      <c r="P305" s="138"/>
      <c r="Q305" s="13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126" t="s">
        <v>775</v>
      </c>
      <c r="B306" s="67" t="s">
        <v>31</v>
      </c>
      <c r="C306" s="108" t="s">
        <v>749</v>
      </c>
      <c r="D306" s="67" t="s">
        <v>190</v>
      </c>
      <c r="E306" s="143">
        <v>1</v>
      </c>
      <c r="F306" s="204" t="s">
        <v>796</v>
      </c>
      <c r="G306" s="136">
        <v>0</v>
      </c>
      <c r="H306" s="140">
        <v>1441.31</v>
      </c>
      <c r="I306" s="140">
        <v>5765.22</v>
      </c>
      <c r="J306" s="137">
        <f t="shared" si="6"/>
        <v>7206.5300000000007</v>
      </c>
      <c r="K306" s="138"/>
      <c r="L306" s="138"/>
      <c r="M306" s="138"/>
      <c r="N306" s="138"/>
      <c r="O306" s="138"/>
      <c r="P306" s="138"/>
      <c r="Q306" s="13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126" t="s">
        <v>775</v>
      </c>
      <c r="B307" s="67" t="s">
        <v>31</v>
      </c>
      <c r="C307" s="108" t="s">
        <v>749</v>
      </c>
      <c r="D307" s="67" t="s">
        <v>190</v>
      </c>
      <c r="E307" s="143">
        <v>1</v>
      </c>
      <c r="F307" s="204" t="s">
        <v>797</v>
      </c>
      <c r="G307" s="136">
        <v>0</v>
      </c>
      <c r="H307" s="140">
        <v>1441.31</v>
      </c>
      <c r="I307" s="140">
        <v>5765.22</v>
      </c>
      <c r="J307" s="137">
        <f t="shared" si="6"/>
        <v>7206.5300000000007</v>
      </c>
      <c r="K307" s="138"/>
      <c r="L307" s="138"/>
      <c r="M307" s="138"/>
      <c r="N307" s="138"/>
      <c r="O307" s="138"/>
      <c r="P307" s="138"/>
      <c r="Q307" s="13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126" t="s">
        <v>775</v>
      </c>
      <c r="B308" s="67" t="s">
        <v>31</v>
      </c>
      <c r="C308" s="108" t="s">
        <v>749</v>
      </c>
      <c r="D308" s="67" t="s">
        <v>190</v>
      </c>
      <c r="E308" s="143">
        <v>1</v>
      </c>
      <c r="F308" s="204" t="s">
        <v>798</v>
      </c>
      <c r="G308" s="136">
        <v>0</v>
      </c>
      <c r="H308" s="140">
        <v>1441.31</v>
      </c>
      <c r="I308" s="140">
        <v>5765.22</v>
      </c>
      <c r="J308" s="137">
        <f t="shared" si="6"/>
        <v>7206.5300000000007</v>
      </c>
      <c r="K308" s="138"/>
      <c r="L308" s="138"/>
      <c r="M308" s="138"/>
      <c r="N308" s="138"/>
      <c r="O308" s="138"/>
      <c r="P308" s="138"/>
      <c r="Q308" s="13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126" t="s">
        <v>775</v>
      </c>
      <c r="B309" s="67" t="s">
        <v>31</v>
      </c>
      <c r="C309" s="108" t="s">
        <v>749</v>
      </c>
      <c r="D309" s="67" t="s">
        <v>190</v>
      </c>
      <c r="E309" s="143">
        <v>1</v>
      </c>
      <c r="F309" s="204" t="s">
        <v>799</v>
      </c>
      <c r="G309" s="136">
        <v>0</v>
      </c>
      <c r="H309" s="140">
        <v>1441.31</v>
      </c>
      <c r="I309" s="140">
        <v>5765.22</v>
      </c>
      <c r="J309" s="137">
        <f t="shared" si="6"/>
        <v>7206.5300000000007</v>
      </c>
      <c r="K309" s="138"/>
      <c r="L309" s="138"/>
      <c r="M309" s="138"/>
      <c r="N309" s="138"/>
      <c r="O309" s="138"/>
      <c r="P309" s="138"/>
      <c r="Q309" s="13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126" t="s">
        <v>775</v>
      </c>
      <c r="B310" s="67" t="s">
        <v>31</v>
      </c>
      <c r="C310" s="108" t="s">
        <v>749</v>
      </c>
      <c r="D310" s="67" t="s">
        <v>190</v>
      </c>
      <c r="E310" s="143">
        <v>1</v>
      </c>
      <c r="F310" s="204" t="s">
        <v>800</v>
      </c>
      <c r="G310" s="136">
        <v>0</v>
      </c>
      <c r="H310" s="140">
        <v>1441.31</v>
      </c>
      <c r="I310" s="140">
        <v>5765.22</v>
      </c>
      <c r="J310" s="137">
        <f t="shared" si="6"/>
        <v>7206.5300000000007</v>
      </c>
      <c r="K310" s="138"/>
      <c r="L310" s="138"/>
      <c r="M310" s="138"/>
      <c r="N310" s="138"/>
      <c r="O310" s="138"/>
      <c r="P310" s="138"/>
      <c r="Q310" s="13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107" t="s">
        <v>803</v>
      </c>
      <c r="B311" s="67" t="s">
        <v>31</v>
      </c>
      <c r="C311" s="108" t="s">
        <v>188</v>
      </c>
      <c r="D311" s="67" t="s">
        <v>189</v>
      </c>
      <c r="E311" s="144">
        <v>1</v>
      </c>
      <c r="F311" s="222" t="s">
        <v>802</v>
      </c>
      <c r="G311" s="140">
        <v>0</v>
      </c>
      <c r="H311" s="140">
        <v>0</v>
      </c>
      <c r="I311" s="140">
        <v>5765.22</v>
      </c>
      <c r="J311" s="141">
        <f t="shared" ref="J311" si="7">SUM(G311:I311)</f>
        <v>5765.22</v>
      </c>
      <c r="K311" s="138"/>
      <c r="L311" s="138"/>
      <c r="M311" s="138"/>
      <c r="N311" s="138"/>
      <c r="O311" s="138"/>
      <c r="P311" s="138"/>
      <c r="Q311" s="13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x14ac:dyDescent="0.2">
      <c r="A312" s="62" t="s">
        <v>192</v>
      </c>
      <c r="B312" s="67" t="s">
        <v>31</v>
      </c>
      <c r="C312" s="123" t="s">
        <v>192</v>
      </c>
      <c r="D312" s="67" t="s">
        <v>192</v>
      </c>
      <c r="E312" s="143">
        <v>1</v>
      </c>
      <c r="F312" s="64" t="s">
        <v>192</v>
      </c>
      <c r="G312" s="136">
        <v>0</v>
      </c>
      <c r="H312" s="136">
        <v>0</v>
      </c>
      <c r="I312" s="136">
        <v>0</v>
      </c>
      <c r="J312" s="137">
        <f t="shared" si="6"/>
        <v>0</v>
      </c>
      <c r="K312" s="138"/>
      <c r="L312" s="138"/>
      <c r="M312" s="138"/>
      <c r="N312" s="138"/>
      <c r="O312" s="138"/>
      <c r="P312" s="138"/>
      <c r="Q312" s="138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x14ac:dyDescent="0.2">
      <c r="A313" s="62" t="s">
        <v>192</v>
      </c>
      <c r="B313" s="67" t="s">
        <v>31</v>
      </c>
      <c r="C313" s="123" t="s">
        <v>192</v>
      </c>
      <c r="D313" s="67" t="s">
        <v>192</v>
      </c>
      <c r="E313" s="143">
        <v>1</v>
      </c>
      <c r="F313" s="64" t="s">
        <v>192</v>
      </c>
      <c r="G313" s="136">
        <v>0</v>
      </c>
      <c r="H313" s="136">
        <v>0</v>
      </c>
      <c r="I313" s="136">
        <v>0</v>
      </c>
      <c r="J313" s="137">
        <f t="shared" si="6"/>
        <v>0</v>
      </c>
      <c r="K313" s="138"/>
      <c r="L313" s="138"/>
      <c r="M313" s="138"/>
      <c r="N313" s="138"/>
      <c r="O313" s="138"/>
      <c r="P313" s="138"/>
      <c r="Q313" s="138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x14ac:dyDescent="0.2">
      <c r="A314" s="62" t="s">
        <v>192</v>
      </c>
      <c r="B314" s="67" t="s">
        <v>31</v>
      </c>
      <c r="C314" s="123" t="s">
        <v>192</v>
      </c>
      <c r="D314" s="67" t="s">
        <v>192</v>
      </c>
      <c r="E314" s="143">
        <v>1</v>
      </c>
      <c r="F314" s="64" t="s">
        <v>192</v>
      </c>
      <c r="G314" s="136">
        <v>0</v>
      </c>
      <c r="H314" s="136">
        <v>0</v>
      </c>
      <c r="I314" s="136">
        <v>0</v>
      </c>
      <c r="J314" s="137">
        <f t="shared" si="6"/>
        <v>0</v>
      </c>
      <c r="K314" s="138"/>
      <c r="L314" s="138"/>
      <c r="M314" s="138"/>
      <c r="N314" s="138"/>
      <c r="O314" s="138"/>
      <c r="P314" s="138"/>
      <c r="Q314" s="138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x14ac:dyDescent="0.2">
      <c r="A315" s="62" t="s">
        <v>192</v>
      </c>
      <c r="B315" s="67" t="s">
        <v>31</v>
      </c>
      <c r="C315" s="123" t="s">
        <v>192</v>
      </c>
      <c r="D315" s="67" t="s">
        <v>192</v>
      </c>
      <c r="E315" s="143">
        <v>1</v>
      </c>
      <c r="F315" s="64" t="s">
        <v>192</v>
      </c>
      <c r="G315" s="136">
        <v>0</v>
      </c>
      <c r="H315" s="136">
        <v>0</v>
      </c>
      <c r="I315" s="136">
        <v>0</v>
      </c>
      <c r="J315" s="137">
        <f t="shared" si="6"/>
        <v>0</v>
      </c>
      <c r="K315" s="138"/>
      <c r="L315" s="138"/>
      <c r="M315" s="138"/>
      <c r="N315" s="138"/>
      <c r="O315" s="138"/>
      <c r="P315" s="138"/>
      <c r="Q315" s="13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62" t="s">
        <v>192</v>
      </c>
      <c r="B316" s="67" t="s">
        <v>31</v>
      </c>
      <c r="C316" s="123" t="s">
        <v>192</v>
      </c>
      <c r="D316" s="67" t="s">
        <v>192</v>
      </c>
      <c r="E316" s="143">
        <v>1</v>
      </c>
      <c r="F316" s="64" t="s">
        <v>192</v>
      </c>
      <c r="G316" s="136">
        <v>0</v>
      </c>
      <c r="H316" s="136">
        <v>0</v>
      </c>
      <c r="I316" s="136">
        <v>0</v>
      </c>
      <c r="J316" s="137">
        <f t="shared" si="6"/>
        <v>0</v>
      </c>
      <c r="K316" s="138"/>
      <c r="L316" s="138"/>
      <c r="M316" s="138"/>
      <c r="N316" s="138"/>
      <c r="O316" s="138"/>
      <c r="P316" s="138"/>
      <c r="Q316" s="13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62" t="s">
        <v>192</v>
      </c>
      <c r="B317" s="67" t="s">
        <v>31</v>
      </c>
      <c r="C317" s="123" t="s">
        <v>192</v>
      </c>
      <c r="D317" s="67" t="s">
        <v>192</v>
      </c>
      <c r="E317" s="143">
        <v>1</v>
      </c>
      <c r="F317" s="64" t="s">
        <v>192</v>
      </c>
      <c r="G317" s="136">
        <v>0</v>
      </c>
      <c r="H317" s="136">
        <v>0</v>
      </c>
      <c r="I317" s="136">
        <v>0</v>
      </c>
      <c r="J317" s="137">
        <f t="shared" si="6"/>
        <v>0</v>
      </c>
      <c r="K317" s="138"/>
      <c r="L317" s="138"/>
      <c r="M317" s="138"/>
      <c r="N317" s="138"/>
      <c r="O317" s="138"/>
      <c r="P317" s="138"/>
      <c r="Q317" s="13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62" t="s">
        <v>192</v>
      </c>
      <c r="B318" s="67" t="s">
        <v>31</v>
      </c>
      <c r="C318" s="123" t="s">
        <v>192</v>
      </c>
      <c r="D318" s="67" t="s">
        <v>192</v>
      </c>
      <c r="E318" s="143">
        <v>1</v>
      </c>
      <c r="F318" s="64" t="s">
        <v>192</v>
      </c>
      <c r="G318" s="136">
        <v>0</v>
      </c>
      <c r="H318" s="136">
        <v>0</v>
      </c>
      <c r="I318" s="136">
        <v>0</v>
      </c>
      <c r="J318" s="137">
        <f t="shared" si="6"/>
        <v>0</v>
      </c>
      <c r="K318" s="138"/>
      <c r="L318" s="138"/>
      <c r="M318" s="138"/>
      <c r="N318" s="138"/>
      <c r="O318" s="138"/>
      <c r="P318" s="138"/>
      <c r="Q318" s="13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62" t="s">
        <v>192</v>
      </c>
      <c r="B319" s="67" t="s">
        <v>31</v>
      </c>
      <c r="C319" s="123" t="s">
        <v>192</v>
      </c>
      <c r="D319" s="67" t="s">
        <v>192</v>
      </c>
      <c r="E319" s="143">
        <v>1</v>
      </c>
      <c r="F319" s="64" t="s">
        <v>192</v>
      </c>
      <c r="G319" s="136">
        <v>0</v>
      </c>
      <c r="H319" s="136">
        <v>0</v>
      </c>
      <c r="I319" s="136">
        <v>0</v>
      </c>
      <c r="J319" s="137">
        <f t="shared" si="6"/>
        <v>0</v>
      </c>
      <c r="K319" s="138"/>
      <c r="L319" s="138"/>
      <c r="M319" s="138"/>
      <c r="N319" s="138"/>
      <c r="O319" s="138"/>
      <c r="P319" s="138"/>
      <c r="Q319" s="13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62" t="s">
        <v>192</v>
      </c>
      <c r="B320" s="67" t="s">
        <v>31</v>
      </c>
      <c r="C320" s="123" t="s">
        <v>192</v>
      </c>
      <c r="D320" s="67" t="s">
        <v>192</v>
      </c>
      <c r="E320" s="143">
        <v>1</v>
      </c>
      <c r="F320" s="64" t="s">
        <v>192</v>
      </c>
      <c r="G320" s="136">
        <v>0</v>
      </c>
      <c r="H320" s="136">
        <v>0</v>
      </c>
      <c r="I320" s="136">
        <v>0</v>
      </c>
      <c r="J320" s="137">
        <f t="shared" si="6"/>
        <v>0</v>
      </c>
      <c r="K320" s="138"/>
      <c r="L320" s="138"/>
      <c r="M320" s="138"/>
      <c r="N320" s="138"/>
      <c r="O320" s="138"/>
      <c r="P320" s="138"/>
      <c r="Q320" s="13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62" t="s">
        <v>192</v>
      </c>
      <c r="B321" s="67" t="s">
        <v>31</v>
      </c>
      <c r="C321" s="123" t="s">
        <v>192</v>
      </c>
      <c r="D321" s="67" t="s">
        <v>192</v>
      </c>
      <c r="E321" s="143">
        <v>1</v>
      </c>
      <c r="F321" s="64" t="s">
        <v>192</v>
      </c>
      <c r="G321" s="136">
        <v>0</v>
      </c>
      <c r="H321" s="136">
        <v>0</v>
      </c>
      <c r="I321" s="136">
        <v>0</v>
      </c>
      <c r="J321" s="137">
        <f t="shared" si="6"/>
        <v>0</v>
      </c>
      <c r="K321" s="138"/>
      <c r="L321" s="138"/>
      <c r="M321" s="138"/>
      <c r="N321" s="138"/>
      <c r="O321" s="138"/>
      <c r="P321" s="138"/>
      <c r="Q321" s="13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62" t="s">
        <v>192</v>
      </c>
      <c r="B322" s="67" t="s">
        <v>31</v>
      </c>
      <c r="C322" s="123" t="s">
        <v>192</v>
      </c>
      <c r="D322" s="67" t="s">
        <v>192</v>
      </c>
      <c r="E322" s="143">
        <v>1</v>
      </c>
      <c r="F322" s="64" t="s">
        <v>192</v>
      </c>
      <c r="G322" s="136">
        <v>0</v>
      </c>
      <c r="H322" s="136">
        <v>0</v>
      </c>
      <c r="I322" s="136">
        <v>0</v>
      </c>
      <c r="J322" s="137">
        <f t="shared" si="6"/>
        <v>0</v>
      </c>
      <c r="K322" s="138"/>
      <c r="L322" s="138"/>
      <c r="M322" s="138"/>
      <c r="N322" s="138"/>
      <c r="O322" s="138"/>
      <c r="P322" s="138"/>
      <c r="Q322" s="13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x14ac:dyDescent="0.2">
      <c r="A323" s="62" t="s">
        <v>192</v>
      </c>
      <c r="B323" s="67" t="s">
        <v>31</v>
      </c>
      <c r="C323" s="123" t="s">
        <v>192</v>
      </c>
      <c r="D323" s="67" t="s">
        <v>192</v>
      </c>
      <c r="E323" s="143">
        <v>1</v>
      </c>
      <c r="F323" s="64" t="s">
        <v>192</v>
      </c>
      <c r="G323" s="136">
        <v>0</v>
      </c>
      <c r="H323" s="136">
        <v>0</v>
      </c>
      <c r="I323" s="136">
        <v>0</v>
      </c>
      <c r="J323" s="137">
        <f t="shared" si="6"/>
        <v>0</v>
      </c>
      <c r="K323" s="138"/>
      <c r="L323" s="138"/>
      <c r="M323" s="138"/>
      <c r="N323" s="138"/>
      <c r="O323" s="138"/>
      <c r="P323" s="138"/>
      <c r="Q323" s="138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x14ac:dyDescent="0.2">
      <c r="A324" s="62" t="s">
        <v>192</v>
      </c>
      <c r="B324" s="67" t="s">
        <v>31</v>
      </c>
      <c r="C324" s="123" t="s">
        <v>192</v>
      </c>
      <c r="D324" s="67" t="s">
        <v>192</v>
      </c>
      <c r="E324" s="143">
        <v>1</v>
      </c>
      <c r="F324" s="64" t="s">
        <v>192</v>
      </c>
      <c r="G324" s="136">
        <v>0</v>
      </c>
      <c r="H324" s="136">
        <v>0</v>
      </c>
      <c r="I324" s="136">
        <v>0</v>
      </c>
      <c r="J324" s="137">
        <f t="shared" si="6"/>
        <v>0</v>
      </c>
      <c r="K324" s="138"/>
      <c r="L324" s="138"/>
      <c r="M324" s="138"/>
      <c r="N324" s="138"/>
      <c r="O324" s="138"/>
      <c r="P324" s="138"/>
      <c r="Q324" s="138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x14ac:dyDescent="0.2">
      <c r="A325" s="62" t="s">
        <v>192</v>
      </c>
      <c r="B325" s="67" t="s">
        <v>31</v>
      </c>
      <c r="C325" s="123" t="s">
        <v>192</v>
      </c>
      <c r="D325" s="67" t="s">
        <v>192</v>
      </c>
      <c r="E325" s="143">
        <v>1</v>
      </c>
      <c r="F325" s="64" t="s">
        <v>192</v>
      </c>
      <c r="G325" s="136">
        <v>0</v>
      </c>
      <c r="H325" s="136">
        <v>0</v>
      </c>
      <c r="I325" s="136">
        <v>0</v>
      </c>
      <c r="J325" s="137">
        <f t="shared" si="6"/>
        <v>0</v>
      </c>
      <c r="K325" s="138"/>
      <c r="L325" s="138"/>
      <c r="M325" s="138"/>
      <c r="N325" s="138"/>
      <c r="O325" s="138"/>
      <c r="P325" s="138"/>
      <c r="Q325" s="13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62" t="s">
        <v>192</v>
      </c>
      <c r="B326" s="67" t="s">
        <v>31</v>
      </c>
      <c r="C326" s="123" t="s">
        <v>192</v>
      </c>
      <c r="D326" s="67" t="s">
        <v>192</v>
      </c>
      <c r="E326" s="143">
        <v>1</v>
      </c>
      <c r="F326" s="64" t="s">
        <v>192</v>
      </c>
      <c r="G326" s="136">
        <v>0</v>
      </c>
      <c r="H326" s="136">
        <v>0</v>
      </c>
      <c r="I326" s="136">
        <v>0</v>
      </c>
      <c r="J326" s="137">
        <f t="shared" si="6"/>
        <v>0</v>
      </c>
      <c r="K326" s="138"/>
      <c r="L326" s="138"/>
      <c r="M326" s="138"/>
      <c r="N326" s="138"/>
      <c r="O326" s="138"/>
      <c r="P326" s="138"/>
      <c r="Q326" s="13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62" t="s">
        <v>192</v>
      </c>
      <c r="B327" s="67" t="s">
        <v>31</v>
      </c>
      <c r="C327" s="123" t="s">
        <v>192</v>
      </c>
      <c r="D327" s="67" t="s">
        <v>192</v>
      </c>
      <c r="E327" s="143">
        <v>1</v>
      </c>
      <c r="F327" s="64" t="s">
        <v>192</v>
      </c>
      <c r="G327" s="136">
        <v>0</v>
      </c>
      <c r="H327" s="136">
        <v>0</v>
      </c>
      <c r="I327" s="136">
        <v>0</v>
      </c>
      <c r="J327" s="137">
        <f t="shared" si="6"/>
        <v>0</v>
      </c>
      <c r="K327" s="138"/>
      <c r="L327" s="138"/>
      <c r="M327" s="138"/>
      <c r="N327" s="138"/>
      <c r="O327" s="138"/>
      <c r="P327" s="138"/>
      <c r="Q327" s="13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x14ac:dyDescent="0.2">
      <c r="A328" s="62" t="s">
        <v>192</v>
      </c>
      <c r="B328" s="67" t="s">
        <v>31</v>
      </c>
      <c r="C328" s="123" t="s">
        <v>192</v>
      </c>
      <c r="D328" s="67" t="s">
        <v>192</v>
      </c>
      <c r="E328" s="143">
        <v>1</v>
      </c>
      <c r="F328" s="64" t="s">
        <v>192</v>
      </c>
      <c r="G328" s="136">
        <v>0</v>
      </c>
      <c r="H328" s="136">
        <v>0</v>
      </c>
      <c r="I328" s="136">
        <v>0</v>
      </c>
      <c r="J328" s="137">
        <f t="shared" si="6"/>
        <v>0</v>
      </c>
      <c r="K328" s="138"/>
      <c r="L328" s="138"/>
      <c r="M328" s="138"/>
      <c r="N328" s="138"/>
      <c r="O328" s="138"/>
      <c r="P328" s="138"/>
      <c r="Q328" s="13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x14ac:dyDescent="0.2">
      <c r="A329" s="62" t="s">
        <v>192</v>
      </c>
      <c r="B329" s="67" t="s">
        <v>31</v>
      </c>
      <c r="C329" s="123" t="s">
        <v>192</v>
      </c>
      <c r="D329" s="67" t="s">
        <v>192</v>
      </c>
      <c r="E329" s="143">
        <v>1</v>
      </c>
      <c r="F329" s="64" t="s">
        <v>192</v>
      </c>
      <c r="G329" s="136">
        <v>0</v>
      </c>
      <c r="H329" s="136">
        <v>0</v>
      </c>
      <c r="I329" s="136">
        <v>0</v>
      </c>
      <c r="J329" s="137">
        <f t="shared" si="6"/>
        <v>0</v>
      </c>
      <c r="K329" s="138"/>
      <c r="L329" s="138"/>
      <c r="M329" s="138"/>
      <c r="N329" s="138"/>
      <c r="O329" s="138"/>
      <c r="P329" s="138"/>
      <c r="Q329" s="138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x14ac:dyDescent="0.2">
      <c r="A330" s="62" t="s">
        <v>192</v>
      </c>
      <c r="B330" s="67" t="s">
        <v>31</v>
      </c>
      <c r="C330" s="123" t="s">
        <v>192</v>
      </c>
      <c r="D330" s="67" t="s">
        <v>192</v>
      </c>
      <c r="E330" s="143">
        <v>1</v>
      </c>
      <c r="F330" s="64" t="s">
        <v>192</v>
      </c>
      <c r="G330" s="136">
        <v>0</v>
      </c>
      <c r="H330" s="136">
        <v>0</v>
      </c>
      <c r="I330" s="136">
        <v>0</v>
      </c>
      <c r="J330" s="137">
        <f t="shared" si="6"/>
        <v>0</v>
      </c>
      <c r="K330" s="138"/>
      <c r="L330" s="138"/>
      <c r="M330" s="138"/>
      <c r="N330" s="138"/>
      <c r="O330" s="138"/>
      <c r="P330" s="138"/>
      <c r="Q330" s="138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x14ac:dyDescent="0.2">
      <c r="A331" s="62" t="s">
        <v>192</v>
      </c>
      <c r="B331" s="67" t="s">
        <v>31</v>
      </c>
      <c r="C331" s="123" t="s">
        <v>192</v>
      </c>
      <c r="D331" s="67" t="s">
        <v>192</v>
      </c>
      <c r="E331" s="143">
        <v>1</v>
      </c>
      <c r="F331" s="64" t="s">
        <v>192</v>
      </c>
      <c r="G331" s="136">
        <v>0</v>
      </c>
      <c r="H331" s="136">
        <v>0</v>
      </c>
      <c r="I331" s="136">
        <v>0</v>
      </c>
      <c r="J331" s="137">
        <f t="shared" si="6"/>
        <v>0</v>
      </c>
      <c r="K331" s="138"/>
      <c r="L331" s="138"/>
      <c r="M331" s="138"/>
      <c r="N331" s="138"/>
      <c r="O331" s="138"/>
      <c r="P331" s="138"/>
      <c r="Q331" s="138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x14ac:dyDescent="0.2">
      <c r="A332" s="62" t="s">
        <v>192</v>
      </c>
      <c r="B332" s="67" t="s">
        <v>31</v>
      </c>
      <c r="C332" s="123" t="s">
        <v>192</v>
      </c>
      <c r="D332" s="67" t="s">
        <v>192</v>
      </c>
      <c r="E332" s="143">
        <v>1</v>
      </c>
      <c r="F332" s="64" t="s">
        <v>192</v>
      </c>
      <c r="G332" s="136">
        <v>0</v>
      </c>
      <c r="H332" s="136">
        <v>0</v>
      </c>
      <c r="I332" s="136">
        <v>0</v>
      </c>
      <c r="J332" s="137">
        <f t="shared" si="6"/>
        <v>0</v>
      </c>
      <c r="K332" s="138"/>
      <c r="L332" s="138"/>
      <c r="M332" s="138"/>
      <c r="N332" s="138"/>
      <c r="O332" s="138"/>
      <c r="P332" s="138"/>
      <c r="Q332" s="138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x14ac:dyDescent="0.2">
      <c r="A333" s="62" t="s">
        <v>192</v>
      </c>
      <c r="B333" s="67" t="s">
        <v>31</v>
      </c>
      <c r="C333" s="123" t="s">
        <v>192</v>
      </c>
      <c r="D333" s="67" t="s">
        <v>192</v>
      </c>
      <c r="E333" s="143">
        <v>1</v>
      </c>
      <c r="F333" s="64" t="s">
        <v>192</v>
      </c>
      <c r="G333" s="136">
        <v>0</v>
      </c>
      <c r="H333" s="136">
        <v>0</v>
      </c>
      <c r="I333" s="136">
        <v>0</v>
      </c>
      <c r="J333" s="137">
        <f t="shared" si="6"/>
        <v>0</v>
      </c>
      <c r="K333" s="138"/>
      <c r="L333" s="138"/>
      <c r="M333" s="138"/>
      <c r="N333" s="138"/>
      <c r="O333" s="138"/>
      <c r="P333" s="138"/>
      <c r="Q333" s="138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x14ac:dyDescent="0.2">
      <c r="A334" s="62" t="s">
        <v>192</v>
      </c>
      <c r="B334" s="67" t="s">
        <v>31</v>
      </c>
      <c r="C334" s="123" t="s">
        <v>192</v>
      </c>
      <c r="D334" s="67" t="s">
        <v>192</v>
      </c>
      <c r="E334" s="143">
        <v>1</v>
      </c>
      <c r="F334" s="64" t="s">
        <v>192</v>
      </c>
      <c r="G334" s="136">
        <v>0</v>
      </c>
      <c r="H334" s="136">
        <v>0</v>
      </c>
      <c r="I334" s="136">
        <v>0</v>
      </c>
      <c r="J334" s="137">
        <f t="shared" si="6"/>
        <v>0</v>
      </c>
      <c r="K334" s="138"/>
      <c r="L334" s="138"/>
      <c r="M334" s="138"/>
      <c r="N334" s="138"/>
      <c r="O334" s="138"/>
      <c r="P334" s="138"/>
      <c r="Q334" s="138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x14ac:dyDescent="0.2">
      <c r="A335" s="62" t="s">
        <v>192</v>
      </c>
      <c r="B335" s="67" t="s">
        <v>31</v>
      </c>
      <c r="C335" s="123" t="s">
        <v>192</v>
      </c>
      <c r="D335" s="67" t="s">
        <v>192</v>
      </c>
      <c r="E335" s="143">
        <v>1</v>
      </c>
      <c r="F335" s="64" t="s">
        <v>192</v>
      </c>
      <c r="G335" s="136">
        <v>0</v>
      </c>
      <c r="H335" s="136">
        <v>0</v>
      </c>
      <c r="I335" s="136">
        <v>0</v>
      </c>
      <c r="J335" s="137">
        <f t="shared" si="6"/>
        <v>0</v>
      </c>
      <c r="K335" s="138"/>
      <c r="L335" s="138"/>
      <c r="M335" s="138"/>
      <c r="N335" s="138"/>
      <c r="O335" s="138"/>
      <c r="P335" s="138"/>
      <c r="Q335" s="138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x14ac:dyDescent="0.2">
      <c r="A336" s="62" t="s">
        <v>192</v>
      </c>
      <c r="B336" s="67" t="s">
        <v>31</v>
      </c>
      <c r="C336" s="123" t="s">
        <v>192</v>
      </c>
      <c r="D336" s="67" t="s">
        <v>192</v>
      </c>
      <c r="E336" s="143">
        <v>1</v>
      </c>
      <c r="F336" s="64" t="s">
        <v>192</v>
      </c>
      <c r="G336" s="136">
        <v>0</v>
      </c>
      <c r="H336" s="136">
        <v>0</v>
      </c>
      <c r="I336" s="136">
        <v>0</v>
      </c>
      <c r="J336" s="137">
        <f t="shared" si="6"/>
        <v>0</v>
      </c>
      <c r="K336" s="138"/>
      <c r="L336" s="138"/>
      <c r="M336" s="138"/>
      <c r="N336" s="138"/>
      <c r="O336" s="138"/>
      <c r="P336" s="138"/>
      <c r="Q336" s="138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x14ac:dyDescent="0.2">
      <c r="A337" s="62" t="s">
        <v>192</v>
      </c>
      <c r="B337" s="67" t="s">
        <v>31</v>
      </c>
      <c r="C337" s="123" t="s">
        <v>192</v>
      </c>
      <c r="D337" s="67" t="s">
        <v>192</v>
      </c>
      <c r="E337" s="143">
        <v>1</v>
      </c>
      <c r="F337" s="64" t="s">
        <v>192</v>
      </c>
      <c r="G337" s="136">
        <v>0</v>
      </c>
      <c r="H337" s="136">
        <v>0</v>
      </c>
      <c r="I337" s="136">
        <v>0</v>
      </c>
      <c r="J337" s="137">
        <f t="shared" si="6"/>
        <v>0</v>
      </c>
      <c r="K337" s="138"/>
      <c r="L337" s="138"/>
      <c r="M337" s="138"/>
      <c r="N337" s="138"/>
      <c r="O337" s="138"/>
      <c r="P337" s="138"/>
      <c r="Q337" s="138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x14ac:dyDescent="0.2">
      <c r="A338" s="62" t="s">
        <v>192</v>
      </c>
      <c r="B338" s="67" t="s">
        <v>31</v>
      </c>
      <c r="C338" s="123" t="s">
        <v>192</v>
      </c>
      <c r="D338" s="67" t="s">
        <v>192</v>
      </c>
      <c r="E338" s="143">
        <v>1</v>
      </c>
      <c r="F338" s="64" t="s">
        <v>192</v>
      </c>
      <c r="G338" s="136">
        <v>0</v>
      </c>
      <c r="H338" s="136">
        <v>0</v>
      </c>
      <c r="I338" s="136">
        <v>0</v>
      </c>
      <c r="J338" s="137">
        <f t="shared" si="6"/>
        <v>0</v>
      </c>
      <c r="K338" s="138"/>
      <c r="L338" s="138"/>
      <c r="M338" s="138"/>
      <c r="N338" s="138"/>
      <c r="O338" s="138"/>
      <c r="P338" s="138"/>
      <c r="Q338" s="138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x14ac:dyDescent="0.2">
      <c r="A339" s="62" t="s">
        <v>192</v>
      </c>
      <c r="B339" s="67" t="s">
        <v>31</v>
      </c>
      <c r="C339" s="123" t="s">
        <v>192</v>
      </c>
      <c r="D339" s="67" t="s">
        <v>192</v>
      </c>
      <c r="E339" s="143">
        <v>1</v>
      </c>
      <c r="F339" s="64" t="s">
        <v>192</v>
      </c>
      <c r="G339" s="136">
        <v>0</v>
      </c>
      <c r="H339" s="136">
        <v>0</v>
      </c>
      <c r="I339" s="136">
        <v>0</v>
      </c>
      <c r="J339" s="137">
        <f t="shared" si="6"/>
        <v>0</v>
      </c>
      <c r="K339" s="138"/>
      <c r="L339" s="138"/>
      <c r="M339" s="138"/>
      <c r="N339" s="138"/>
      <c r="O339" s="138"/>
      <c r="P339" s="138"/>
      <c r="Q339" s="138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x14ac:dyDescent="0.2">
      <c r="A340" s="62" t="s">
        <v>192</v>
      </c>
      <c r="B340" s="67" t="s">
        <v>31</v>
      </c>
      <c r="C340" s="123" t="s">
        <v>192</v>
      </c>
      <c r="D340" s="67" t="s">
        <v>192</v>
      </c>
      <c r="E340" s="143">
        <v>1</v>
      </c>
      <c r="F340" s="64" t="s">
        <v>192</v>
      </c>
      <c r="G340" s="136">
        <v>0</v>
      </c>
      <c r="H340" s="136">
        <v>0</v>
      </c>
      <c r="I340" s="136">
        <v>0</v>
      </c>
      <c r="J340" s="137">
        <f t="shared" si="6"/>
        <v>0</v>
      </c>
      <c r="K340" s="138"/>
      <c r="L340" s="138"/>
      <c r="M340" s="138"/>
      <c r="N340" s="138"/>
      <c r="O340" s="138"/>
      <c r="P340" s="138"/>
      <c r="Q340" s="138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x14ac:dyDescent="0.2">
      <c r="A341" s="62" t="s">
        <v>192</v>
      </c>
      <c r="B341" s="67" t="s">
        <v>31</v>
      </c>
      <c r="C341" s="123" t="s">
        <v>192</v>
      </c>
      <c r="D341" s="67" t="s">
        <v>192</v>
      </c>
      <c r="E341" s="143">
        <v>1</v>
      </c>
      <c r="F341" s="64" t="s">
        <v>192</v>
      </c>
      <c r="G341" s="136">
        <v>0</v>
      </c>
      <c r="H341" s="136">
        <v>0</v>
      </c>
      <c r="I341" s="136">
        <v>0</v>
      </c>
      <c r="J341" s="137">
        <f t="shared" si="6"/>
        <v>0</v>
      </c>
      <c r="K341" s="138"/>
      <c r="L341" s="138"/>
      <c r="M341" s="138"/>
      <c r="N341" s="138"/>
      <c r="O341" s="138"/>
      <c r="P341" s="138"/>
      <c r="Q341" s="138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x14ac:dyDescent="0.2">
      <c r="A342" s="62" t="s">
        <v>192</v>
      </c>
      <c r="B342" s="67" t="s">
        <v>31</v>
      </c>
      <c r="C342" s="123" t="s">
        <v>192</v>
      </c>
      <c r="D342" s="67" t="s">
        <v>192</v>
      </c>
      <c r="E342" s="143">
        <v>1</v>
      </c>
      <c r="F342" s="64" t="s">
        <v>192</v>
      </c>
      <c r="G342" s="136">
        <v>0</v>
      </c>
      <c r="H342" s="136">
        <v>0</v>
      </c>
      <c r="I342" s="136">
        <v>0</v>
      </c>
      <c r="J342" s="137">
        <f t="shared" si="6"/>
        <v>0</v>
      </c>
      <c r="K342" s="138"/>
      <c r="L342" s="138"/>
      <c r="M342" s="138"/>
      <c r="N342" s="138"/>
      <c r="O342" s="138"/>
      <c r="P342" s="138"/>
      <c r="Q342" s="138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x14ac:dyDescent="0.2">
      <c r="A343" s="62" t="s">
        <v>192</v>
      </c>
      <c r="B343" s="67" t="s">
        <v>31</v>
      </c>
      <c r="C343" s="123" t="s">
        <v>192</v>
      </c>
      <c r="D343" s="67" t="s">
        <v>192</v>
      </c>
      <c r="E343" s="143">
        <v>1</v>
      </c>
      <c r="F343" s="64" t="s">
        <v>192</v>
      </c>
      <c r="G343" s="136">
        <v>0</v>
      </c>
      <c r="H343" s="136">
        <v>0</v>
      </c>
      <c r="I343" s="136">
        <v>0</v>
      </c>
      <c r="J343" s="137">
        <f t="shared" si="6"/>
        <v>0</v>
      </c>
      <c r="K343" s="138"/>
      <c r="L343" s="138"/>
      <c r="M343" s="138"/>
      <c r="N343" s="138"/>
      <c r="O343" s="138"/>
      <c r="P343" s="138"/>
      <c r="Q343" s="138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x14ac:dyDescent="0.2">
      <c r="A344" s="62" t="s">
        <v>192</v>
      </c>
      <c r="B344" s="67" t="s">
        <v>31</v>
      </c>
      <c r="C344" s="123" t="s">
        <v>192</v>
      </c>
      <c r="D344" s="67" t="s">
        <v>192</v>
      </c>
      <c r="E344" s="143">
        <v>1</v>
      </c>
      <c r="F344" s="64" t="s">
        <v>192</v>
      </c>
      <c r="G344" s="136">
        <v>0</v>
      </c>
      <c r="H344" s="136">
        <v>0</v>
      </c>
      <c r="I344" s="136">
        <v>0</v>
      </c>
      <c r="J344" s="137">
        <f t="shared" si="6"/>
        <v>0</v>
      </c>
      <c r="K344" s="138"/>
      <c r="L344" s="138"/>
      <c r="M344" s="138"/>
      <c r="N344" s="138"/>
      <c r="O344" s="138"/>
      <c r="P344" s="138"/>
      <c r="Q344" s="138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x14ac:dyDescent="0.2">
      <c r="A345" s="62" t="s">
        <v>192</v>
      </c>
      <c r="B345" s="67" t="s">
        <v>31</v>
      </c>
      <c r="C345" s="123" t="s">
        <v>192</v>
      </c>
      <c r="D345" s="67" t="s">
        <v>192</v>
      </c>
      <c r="E345" s="143">
        <v>1</v>
      </c>
      <c r="F345" s="64" t="s">
        <v>192</v>
      </c>
      <c r="G345" s="136">
        <v>0</v>
      </c>
      <c r="H345" s="136">
        <v>0</v>
      </c>
      <c r="I345" s="136">
        <v>0</v>
      </c>
      <c r="J345" s="137">
        <f t="shared" si="6"/>
        <v>0</v>
      </c>
      <c r="K345" s="138"/>
      <c r="L345" s="138"/>
      <c r="M345" s="138"/>
      <c r="N345" s="138"/>
      <c r="O345" s="138"/>
      <c r="P345" s="138"/>
      <c r="Q345" s="13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62" t="s">
        <v>192</v>
      </c>
      <c r="B346" s="67" t="s">
        <v>31</v>
      </c>
      <c r="C346" s="123" t="s">
        <v>192</v>
      </c>
      <c r="D346" s="67" t="s">
        <v>192</v>
      </c>
      <c r="E346" s="143">
        <v>1</v>
      </c>
      <c r="F346" s="64" t="s">
        <v>192</v>
      </c>
      <c r="G346" s="136">
        <v>0</v>
      </c>
      <c r="H346" s="136">
        <v>0</v>
      </c>
      <c r="I346" s="136">
        <v>0</v>
      </c>
      <c r="J346" s="137">
        <f t="shared" si="6"/>
        <v>0</v>
      </c>
      <c r="K346" s="138"/>
      <c r="L346" s="138"/>
      <c r="M346" s="138"/>
      <c r="N346" s="138"/>
      <c r="O346" s="138"/>
      <c r="P346" s="138"/>
      <c r="Q346" s="13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62" t="s">
        <v>192</v>
      </c>
      <c r="B347" s="67" t="s">
        <v>31</v>
      </c>
      <c r="C347" s="123" t="s">
        <v>192</v>
      </c>
      <c r="D347" s="67" t="s">
        <v>192</v>
      </c>
      <c r="E347" s="143">
        <v>1</v>
      </c>
      <c r="F347" s="64" t="s">
        <v>192</v>
      </c>
      <c r="G347" s="136">
        <v>0</v>
      </c>
      <c r="H347" s="136">
        <v>0</v>
      </c>
      <c r="I347" s="136">
        <v>0</v>
      </c>
      <c r="J347" s="137">
        <f t="shared" si="6"/>
        <v>0</v>
      </c>
      <c r="K347" s="138"/>
      <c r="L347" s="138"/>
      <c r="M347" s="138"/>
      <c r="N347" s="138"/>
      <c r="O347" s="138"/>
      <c r="P347" s="138"/>
      <c r="Q347" s="13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62" t="s">
        <v>192</v>
      </c>
      <c r="B348" s="67" t="s">
        <v>31</v>
      </c>
      <c r="C348" s="123" t="s">
        <v>192</v>
      </c>
      <c r="D348" s="67" t="s">
        <v>192</v>
      </c>
      <c r="E348" s="143">
        <v>1</v>
      </c>
      <c r="F348" s="64" t="s">
        <v>192</v>
      </c>
      <c r="G348" s="136">
        <v>0</v>
      </c>
      <c r="H348" s="136">
        <v>0</v>
      </c>
      <c r="I348" s="136">
        <v>0</v>
      </c>
      <c r="J348" s="137">
        <f t="shared" si="6"/>
        <v>0</v>
      </c>
      <c r="K348" s="138"/>
      <c r="L348" s="138"/>
      <c r="M348" s="138"/>
      <c r="N348" s="138"/>
      <c r="O348" s="138"/>
      <c r="P348" s="138"/>
      <c r="Q348" s="13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62" t="s">
        <v>192</v>
      </c>
      <c r="B349" s="67" t="s">
        <v>31</v>
      </c>
      <c r="C349" s="123" t="s">
        <v>192</v>
      </c>
      <c r="D349" s="67" t="s">
        <v>192</v>
      </c>
      <c r="E349" s="143">
        <v>1</v>
      </c>
      <c r="F349" s="64" t="s">
        <v>192</v>
      </c>
      <c r="G349" s="136">
        <v>0</v>
      </c>
      <c r="H349" s="136">
        <v>0</v>
      </c>
      <c r="I349" s="136">
        <v>0</v>
      </c>
      <c r="J349" s="137">
        <f t="shared" si="6"/>
        <v>0</v>
      </c>
      <c r="K349" s="138"/>
      <c r="L349" s="138"/>
      <c r="M349" s="138"/>
      <c r="N349" s="138"/>
      <c r="O349" s="138"/>
      <c r="P349" s="138"/>
      <c r="Q349" s="13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62" t="s">
        <v>192</v>
      </c>
      <c r="B350" s="67" t="s">
        <v>31</v>
      </c>
      <c r="C350" s="123" t="s">
        <v>192</v>
      </c>
      <c r="D350" s="67" t="s">
        <v>192</v>
      </c>
      <c r="E350" s="143">
        <v>1</v>
      </c>
      <c r="F350" s="64" t="s">
        <v>192</v>
      </c>
      <c r="G350" s="136">
        <v>0</v>
      </c>
      <c r="H350" s="136">
        <v>0</v>
      </c>
      <c r="I350" s="136">
        <v>0</v>
      </c>
      <c r="J350" s="137">
        <f t="shared" si="6"/>
        <v>0</v>
      </c>
      <c r="K350" s="138"/>
      <c r="L350" s="138"/>
      <c r="M350" s="138"/>
      <c r="N350" s="138"/>
      <c r="O350" s="138"/>
      <c r="P350" s="138"/>
      <c r="Q350" s="13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62" t="s">
        <v>192</v>
      </c>
      <c r="B351" s="67" t="s">
        <v>31</v>
      </c>
      <c r="C351" s="123" t="s">
        <v>192</v>
      </c>
      <c r="D351" s="67" t="s">
        <v>192</v>
      </c>
      <c r="E351" s="143">
        <v>1</v>
      </c>
      <c r="F351" s="64" t="s">
        <v>192</v>
      </c>
      <c r="G351" s="136">
        <v>0</v>
      </c>
      <c r="H351" s="136">
        <v>0</v>
      </c>
      <c r="I351" s="136">
        <v>0</v>
      </c>
      <c r="J351" s="137">
        <f t="shared" si="6"/>
        <v>0</v>
      </c>
      <c r="K351" s="138"/>
      <c r="L351" s="138"/>
      <c r="M351" s="138"/>
      <c r="N351" s="138"/>
      <c r="O351" s="138"/>
      <c r="P351" s="138"/>
      <c r="Q351" s="13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62" t="s">
        <v>192</v>
      </c>
      <c r="B352" s="67" t="s">
        <v>31</v>
      </c>
      <c r="C352" s="123" t="s">
        <v>192</v>
      </c>
      <c r="D352" s="67" t="s">
        <v>192</v>
      </c>
      <c r="E352" s="143">
        <v>1</v>
      </c>
      <c r="F352" s="64" t="s">
        <v>192</v>
      </c>
      <c r="G352" s="136">
        <v>0</v>
      </c>
      <c r="H352" s="136">
        <v>0</v>
      </c>
      <c r="I352" s="136">
        <v>0</v>
      </c>
      <c r="J352" s="137">
        <f t="shared" si="6"/>
        <v>0</v>
      </c>
      <c r="K352" s="138"/>
      <c r="L352" s="138"/>
      <c r="M352" s="138"/>
      <c r="N352" s="138"/>
      <c r="O352" s="138"/>
      <c r="P352" s="138"/>
      <c r="Q352" s="13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62" t="s">
        <v>192</v>
      </c>
      <c r="B353" s="67" t="s">
        <v>31</v>
      </c>
      <c r="C353" s="123" t="s">
        <v>192</v>
      </c>
      <c r="D353" s="67" t="s">
        <v>192</v>
      </c>
      <c r="E353" s="143">
        <v>1</v>
      </c>
      <c r="F353" s="64" t="s">
        <v>192</v>
      </c>
      <c r="G353" s="136">
        <v>0</v>
      </c>
      <c r="H353" s="136">
        <v>0</v>
      </c>
      <c r="I353" s="136">
        <v>0</v>
      </c>
      <c r="J353" s="137">
        <f t="shared" si="6"/>
        <v>0</v>
      </c>
      <c r="K353" s="138"/>
      <c r="L353" s="138"/>
      <c r="M353" s="138"/>
      <c r="N353" s="138"/>
      <c r="O353" s="138"/>
      <c r="P353" s="138"/>
      <c r="Q353" s="13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62" t="s">
        <v>192</v>
      </c>
      <c r="B354" s="67" t="s">
        <v>31</v>
      </c>
      <c r="C354" s="123" t="s">
        <v>192</v>
      </c>
      <c r="D354" s="67" t="s">
        <v>192</v>
      </c>
      <c r="E354" s="143">
        <v>1</v>
      </c>
      <c r="F354" s="64" t="s">
        <v>192</v>
      </c>
      <c r="G354" s="136">
        <v>0</v>
      </c>
      <c r="H354" s="136">
        <v>0</v>
      </c>
      <c r="I354" s="136">
        <v>0</v>
      </c>
      <c r="J354" s="137">
        <f t="shared" si="6"/>
        <v>0</v>
      </c>
      <c r="K354" s="138"/>
      <c r="L354" s="138"/>
      <c r="M354" s="138"/>
      <c r="N354" s="138"/>
      <c r="O354" s="138"/>
      <c r="P354" s="138"/>
      <c r="Q354" s="13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62" t="s">
        <v>192</v>
      </c>
      <c r="B355" s="67" t="s">
        <v>31</v>
      </c>
      <c r="C355" s="123" t="s">
        <v>192</v>
      </c>
      <c r="D355" s="67" t="s">
        <v>192</v>
      </c>
      <c r="E355" s="143">
        <v>1</v>
      </c>
      <c r="F355" s="64" t="s">
        <v>192</v>
      </c>
      <c r="G355" s="136">
        <v>0</v>
      </c>
      <c r="H355" s="136">
        <v>0</v>
      </c>
      <c r="I355" s="136">
        <v>0</v>
      </c>
      <c r="J355" s="137">
        <f t="shared" si="6"/>
        <v>0</v>
      </c>
      <c r="K355" s="138"/>
      <c r="L355" s="138"/>
      <c r="M355" s="138"/>
      <c r="N355" s="138"/>
      <c r="O355" s="138"/>
      <c r="P355" s="138"/>
      <c r="Q355" s="13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62" t="s">
        <v>192</v>
      </c>
      <c r="B356" s="67" t="s">
        <v>31</v>
      </c>
      <c r="C356" s="123" t="s">
        <v>192</v>
      </c>
      <c r="D356" s="67" t="s">
        <v>192</v>
      </c>
      <c r="E356" s="143">
        <v>1</v>
      </c>
      <c r="F356" s="64" t="s">
        <v>192</v>
      </c>
      <c r="G356" s="136">
        <v>0</v>
      </c>
      <c r="H356" s="136">
        <v>0</v>
      </c>
      <c r="I356" s="136">
        <v>0</v>
      </c>
      <c r="J356" s="137">
        <f t="shared" si="6"/>
        <v>0</v>
      </c>
      <c r="K356" s="138"/>
      <c r="L356" s="138"/>
      <c r="M356" s="138"/>
      <c r="N356" s="138"/>
      <c r="O356" s="138"/>
      <c r="P356" s="138"/>
      <c r="Q356" s="13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x14ac:dyDescent="0.2">
      <c r="A357" s="62" t="s">
        <v>192</v>
      </c>
      <c r="B357" s="67" t="s">
        <v>31</v>
      </c>
      <c r="C357" s="123" t="s">
        <v>192</v>
      </c>
      <c r="D357" s="67" t="s">
        <v>192</v>
      </c>
      <c r="E357" s="143">
        <v>1</v>
      </c>
      <c r="F357" s="64" t="s">
        <v>192</v>
      </c>
      <c r="G357" s="136">
        <v>0</v>
      </c>
      <c r="H357" s="136">
        <v>0</v>
      </c>
      <c r="I357" s="136">
        <v>0</v>
      </c>
      <c r="J357" s="137">
        <f t="shared" si="6"/>
        <v>0</v>
      </c>
      <c r="K357" s="138"/>
      <c r="L357" s="138"/>
      <c r="M357" s="138"/>
      <c r="N357" s="138"/>
      <c r="O357" s="138"/>
      <c r="P357" s="138"/>
      <c r="Q357" s="138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x14ac:dyDescent="0.2">
      <c r="A358" s="62" t="s">
        <v>192</v>
      </c>
      <c r="B358" s="67" t="s">
        <v>31</v>
      </c>
      <c r="C358" s="123" t="s">
        <v>192</v>
      </c>
      <c r="D358" s="67" t="s">
        <v>192</v>
      </c>
      <c r="E358" s="143">
        <v>1</v>
      </c>
      <c r="F358" s="64" t="s">
        <v>192</v>
      </c>
      <c r="G358" s="136">
        <v>0</v>
      </c>
      <c r="H358" s="136">
        <v>0</v>
      </c>
      <c r="I358" s="136">
        <v>0</v>
      </c>
      <c r="J358" s="137">
        <f t="shared" si="6"/>
        <v>0</v>
      </c>
      <c r="K358" s="138"/>
      <c r="L358" s="138"/>
      <c r="M358" s="138"/>
      <c r="N358" s="138"/>
      <c r="O358" s="138"/>
      <c r="P358" s="138"/>
      <c r="Q358" s="138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x14ac:dyDescent="0.2">
      <c r="A359" s="62" t="s">
        <v>192</v>
      </c>
      <c r="B359" s="67" t="s">
        <v>31</v>
      </c>
      <c r="C359" s="123" t="s">
        <v>192</v>
      </c>
      <c r="D359" s="67" t="s">
        <v>192</v>
      </c>
      <c r="E359" s="143">
        <v>1</v>
      </c>
      <c r="F359" s="64" t="s">
        <v>192</v>
      </c>
      <c r="G359" s="136">
        <v>0</v>
      </c>
      <c r="H359" s="136">
        <v>0</v>
      </c>
      <c r="I359" s="136">
        <v>0</v>
      </c>
      <c r="J359" s="137">
        <f t="shared" si="6"/>
        <v>0</v>
      </c>
      <c r="K359" s="138"/>
      <c r="L359" s="138"/>
      <c r="M359" s="138"/>
      <c r="N359" s="138"/>
      <c r="O359" s="138"/>
      <c r="P359" s="138"/>
      <c r="Q359" s="13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62" t="s">
        <v>192</v>
      </c>
      <c r="B360" s="67" t="s">
        <v>31</v>
      </c>
      <c r="C360" s="123" t="s">
        <v>192</v>
      </c>
      <c r="D360" s="67" t="s">
        <v>192</v>
      </c>
      <c r="E360" s="143">
        <v>1</v>
      </c>
      <c r="F360" s="64" t="s">
        <v>192</v>
      </c>
      <c r="G360" s="136">
        <v>0</v>
      </c>
      <c r="H360" s="136">
        <v>0</v>
      </c>
      <c r="I360" s="136">
        <v>0</v>
      </c>
      <c r="J360" s="137">
        <f t="shared" si="6"/>
        <v>0</v>
      </c>
      <c r="K360" s="138"/>
      <c r="L360" s="138"/>
      <c r="M360" s="138"/>
      <c r="N360" s="138"/>
      <c r="O360" s="138"/>
      <c r="P360" s="138"/>
      <c r="Q360" s="13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62" t="s">
        <v>192</v>
      </c>
      <c r="B361" s="67" t="s">
        <v>31</v>
      </c>
      <c r="C361" s="123" t="s">
        <v>192</v>
      </c>
      <c r="D361" s="67" t="s">
        <v>192</v>
      </c>
      <c r="E361" s="143">
        <v>1</v>
      </c>
      <c r="F361" s="64" t="s">
        <v>192</v>
      </c>
      <c r="G361" s="136">
        <v>0</v>
      </c>
      <c r="H361" s="136">
        <v>0</v>
      </c>
      <c r="I361" s="136">
        <v>0</v>
      </c>
      <c r="J361" s="137">
        <f t="shared" si="6"/>
        <v>0</v>
      </c>
      <c r="K361" s="138"/>
      <c r="L361" s="138"/>
      <c r="M361" s="138"/>
      <c r="N361" s="138"/>
      <c r="O361" s="138"/>
      <c r="P361" s="138"/>
      <c r="Q361" s="13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62" t="s">
        <v>192</v>
      </c>
      <c r="B362" s="67" t="s">
        <v>31</v>
      </c>
      <c r="C362" s="123" t="s">
        <v>192</v>
      </c>
      <c r="D362" s="67" t="s">
        <v>192</v>
      </c>
      <c r="E362" s="143">
        <v>1</v>
      </c>
      <c r="F362" s="64" t="s">
        <v>192</v>
      </c>
      <c r="G362" s="136">
        <v>0</v>
      </c>
      <c r="H362" s="136">
        <v>0</v>
      </c>
      <c r="I362" s="136">
        <v>0</v>
      </c>
      <c r="J362" s="137">
        <f t="shared" si="6"/>
        <v>0</v>
      </c>
      <c r="K362" s="138"/>
      <c r="L362" s="138"/>
      <c r="M362" s="138"/>
      <c r="N362" s="138"/>
      <c r="O362" s="138"/>
      <c r="P362" s="138"/>
      <c r="Q362" s="13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x14ac:dyDescent="0.2">
      <c r="A363" s="62" t="s">
        <v>192</v>
      </c>
      <c r="B363" s="67" t="s">
        <v>31</v>
      </c>
      <c r="C363" s="123" t="s">
        <v>192</v>
      </c>
      <c r="D363" s="67" t="s">
        <v>192</v>
      </c>
      <c r="E363" s="143">
        <v>1</v>
      </c>
      <c r="F363" s="64" t="s">
        <v>192</v>
      </c>
      <c r="G363" s="136">
        <v>0</v>
      </c>
      <c r="H363" s="136">
        <v>0</v>
      </c>
      <c r="I363" s="136">
        <v>0</v>
      </c>
      <c r="J363" s="137">
        <f t="shared" si="6"/>
        <v>0</v>
      </c>
      <c r="K363" s="138"/>
      <c r="L363" s="138"/>
      <c r="M363" s="138"/>
      <c r="N363" s="138"/>
      <c r="O363" s="138"/>
      <c r="P363" s="138"/>
      <c r="Q363" s="13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x14ac:dyDescent="0.2">
      <c r="A364" s="62" t="s">
        <v>192</v>
      </c>
      <c r="B364" s="67" t="s">
        <v>31</v>
      </c>
      <c r="C364" s="123" t="s">
        <v>192</v>
      </c>
      <c r="D364" s="67" t="s">
        <v>192</v>
      </c>
      <c r="E364" s="143">
        <v>1</v>
      </c>
      <c r="F364" s="64" t="s">
        <v>192</v>
      </c>
      <c r="G364" s="136">
        <v>0</v>
      </c>
      <c r="H364" s="136">
        <v>0</v>
      </c>
      <c r="I364" s="136">
        <v>0</v>
      </c>
      <c r="J364" s="137">
        <f t="shared" ref="J364:J427" si="8">SUM(G364:I364)</f>
        <v>0</v>
      </c>
      <c r="K364" s="138"/>
      <c r="L364" s="138"/>
      <c r="M364" s="138"/>
      <c r="N364" s="138"/>
      <c r="O364" s="138"/>
      <c r="P364" s="138"/>
      <c r="Q364" s="13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x14ac:dyDescent="0.2">
      <c r="A365" s="62" t="s">
        <v>192</v>
      </c>
      <c r="B365" s="67" t="s">
        <v>31</v>
      </c>
      <c r="C365" s="123" t="s">
        <v>192</v>
      </c>
      <c r="D365" s="67" t="s">
        <v>192</v>
      </c>
      <c r="E365" s="143">
        <v>1</v>
      </c>
      <c r="F365" s="64" t="s">
        <v>192</v>
      </c>
      <c r="G365" s="136">
        <v>0</v>
      </c>
      <c r="H365" s="136">
        <v>0</v>
      </c>
      <c r="I365" s="136">
        <v>0</v>
      </c>
      <c r="J365" s="137">
        <f t="shared" si="8"/>
        <v>0</v>
      </c>
      <c r="K365" s="138"/>
      <c r="L365" s="138"/>
      <c r="M365" s="138"/>
      <c r="N365" s="138"/>
      <c r="O365" s="138"/>
      <c r="P365" s="138"/>
      <c r="Q365" s="13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x14ac:dyDescent="0.2">
      <c r="A366" s="62" t="s">
        <v>192</v>
      </c>
      <c r="B366" s="67" t="s">
        <v>31</v>
      </c>
      <c r="C366" s="123" t="s">
        <v>192</v>
      </c>
      <c r="D366" s="67" t="s">
        <v>192</v>
      </c>
      <c r="E366" s="143">
        <v>1</v>
      </c>
      <c r="F366" s="64" t="s">
        <v>192</v>
      </c>
      <c r="G366" s="136">
        <v>0</v>
      </c>
      <c r="H366" s="136">
        <v>0</v>
      </c>
      <c r="I366" s="136">
        <v>0</v>
      </c>
      <c r="J366" s="137">
        <f t="shared" si="8"/>
        <v>0</v>
      </c>
      <c r="K366" s="138"/>
      <c r="L366" s="138"/>
      <c r="M366" s="138"/>
      <c r="N366" s="138"/>
      <c r="O366" s="138"/>
      <c r="P366" s="138"/>
      <c r="Q366" s="138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x14ac:dyDescent="0.2">
      <c r="A367" s="62" t="s">
        <v>192</v>
      </c>
      <c r="B367" s="67" t="s">
        <v>31</v>
      </c>
      <c r="C367" s="123" t="s">
        <v>192</v>
      </c>
      <c r="D367" s="67" t="s">
        <v>192</v>
      </c>
      <c r="E367" s="143">
        <v>1</v>
      </c>
      <c r="F367" s="64" t="s">
        <v>192</v>
      </c>
      <c r="G367" s="136">
        <v>0</v>
      </c>
      <c r="H367" s="136">
        <v>0</v>
      </c>
      <c r="I367" s="136">
        <v>0</v>
      </c>
      <c r="J367" s="137">
        <f t="shared" si="8"/>
        <v>0</v>
      </c>
      <c r="K367" s="138"/>
      <c r="L367" s="138"/>
      <c r="M367" s="138"/>
      <c r="N367" s="138"/>
      <c r="O367" s="138"/>
      <c r="P367" s="138"/>
      <c r="Q367" s="138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x14ac:dyDescent="0.2">
      <c r="A368" s="62" t="s">
        <v>192</v>
      </c>
      <c r="B368" s="67" t="s">
        <v>31</v>
      </c>
      <c r="C368" s="123" t="s">
        <v>192</v>
      </c>
      <c r="D368" s="67" t="s">
        <v>192</v>
      </c>
      <c r="E368" s="143">
        <v>1</v>
      </c>
      <c r="F368" s="64" t="s">
        <v>192</v>
      </c>
      <c r="G368" s="136">
        <v>0</v>
      </c>
      <c r="H368" s="136">
        <v>0</v>
      </c>
      <c r="I368" s="136">
        <v>0</v>
      </c>
      <c r="J368" s="137">
        <f t="shared" si="8"/>
        <v>0</v>
      </c>
      <c r="K368" s="138"/>
      <c r="L368" s="138"/>
      <c r="M368" s="138"/>
      <c r="N368" s="138"/>
      <c r="O368" s="138"/>
      <c r="P368" s="138"/>
      <c r="Q368" s="13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62" t="s">
        <v>192</v>
      </c>
      <c r="B369" s="67" t="s">
        <v>31</v>
      </c>
      <c r="C369" s="123" t="s">
        <v>192</v>
      </c>
      <c r="D369" s="67" t="s">
        <v>192</v>
      </c>
      <c r="E369" s="143">
        <v>1</v>
      </c>
      <c r="F369" s="64" t="s">
        <v>192</v>
      </c>
      <c r="G369" s="136">
        <v>0</v>
      </c>
      <c r="H369" s="136">
        <v>0</v>
      </c>
      <c r="I369" s="136">
        <v>0</v>
      </c>
      <c r="J369" s="137">
        <f t="shared" si="8"/>
        <v>0</v>
      </c>
      <c r="K369" s="138"/>
      <c r="L369" s="138"/>
      <c r="M369" s="138"/>
      <c r="N369" s="138"/>
      <c r="O369" s="138"/>
      <c r="P369" s="138"/>
      <c r="Q369" s="13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62" t="s">
        <v>192</v>
      </c>
      <c r="B370" s="67" t="s">
        <v>31</v>
      </c>
      <c r="C370" s="123" t="s">
        <v>192</v>
      </c>
      <c r="D370" s="67" t="s">
        <v>192</v>
      </c>
      <c r="E370" s="143">
        <v>1</v>
      </c>
      <c r="F370" s="64" t="s">
        <v>192</v>
      </c>
      <c r="G370" s="136">
        <v>0</v>
      </c>
      <c r="H370" s="136">
        <v>0</v>
      </c>
      <c r="I370" s="136">
        <v>0</v>
      </c>
      <c r="J370" s="137">
        <f t="shared" si="8"/>
        <v>0</v>
      </c>
      <c r="K370" s="138"/>
      <c r="L370" s="138"/>
      <c r="M370" s="138"/>
      <c r="N370" s="138"/>
      <c r="O370" s="138"/>
      <c r="P370" s="138"/>
      <c r="Q370" s="13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62" t="s">
        <v>192</v>
      </c>
      <c r="B371" s="67" t="s">
        <v>31</v>
      </c>
      <c r="C371" s="123" t="s">
        <v>192</v>
      </c>
      <c r="D371" s="67" t="s">
        <v>192</v>
      </c>
      <c r="E371" s="143">
        <v>1</v>
      </c>
      <c r="F371" s="64" t="s">
        <v>192</v>
      </c>
      <c r="G371" s="136">
        <v>0</v>
      </c>
      <c r="H371" s="136">
        <v>0</v>
      </c>
      <c r="I371" s="136">
        <v>0</v>
      </c>
      <c r="J371" s="137">
        <f t="shared" si="8"/>
        <v>0</v>
      </c>
      <c r="K371" s="138"/>
      <c r="L371" s="138"/>
      <c r="M371" s="138"/>
      <c r="N371" s="138"/>
      <c r="O371" s="138"/>
      <c r="P371" s="138"/>
      <c r="Q371" s="13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62" t="s">
        <v>192</v>
      </c>
      <c r="B372" s="67" t="s">
        <v>31</v>
      </c>
      <c r="C372" s="123" t="s">
        <v>192</v>
      </c>
      <c r="D372" s="67" t="s">
        <v>192</v>
      </c>
      <c r="E372" s="143">
        <v>1</v>
      </c>
      <c r="F372" s="64" t="s">
        <v>192</v>
      </c>
      <c r="G372" s="136">
        <v>0</v>
      </c>
      <c r="H372" s="136">
        <v>0</v>
      </c>
      <c r="I372" s="136">
        <v>0</v>
      </c>
      <c r="J372" s="137">
        <f t="shared" si="8"/>
        <v>0</v>
      </c>
      <c r="K372" s="138"/>
      <c r="L372" s="138"/>
      <c r="M372" s="138"/>
      <c r="N372" s="138"/>
      <c r="O372" s="138"/>
      <c r="P372" s="138"/>
      <c r="Q372" s="13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62" t="s">
        <v>192</v>
      </c>
      <c r="B373" s="67" t="s">
        <v>31</v>
      </c>
      <c r="C373" s="123" t="s">
        <v>192</v>
      </c>
      <c r="D373" s="67" t="s">
        <v>192</v>
      </c>
      <c r="E373" s="143">
        <v>1</v>
      </c>
      <c r="F373" s="64" t="s">
        <v>192</v>
      </c>
      <c r="G373" s="136">
        <v>0</v>
      </c>
      <c r="H373" s="136">
        <v>0</v>
      </c>
      <c r="I373" s="136">
        <v>0</v>
      </c>
      <c r="J373" s="137">
        <f t="shared" si="8"/>
        <v>0</v>
      </c>
      <c r="K373" s="138"/>
      <c r="L373" s="138"/>
      <c r="M373" s="138"/>
      <c r="N373" s="138"/>
      <c r="O373" s="138"/>
      <c r="P373" s="138"/>
      <c r="Q373" s="13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62" t="s">
        <v>192</v>
      </c>
      <c r="B374" s="67" t="s">
        <v>31</v>
      </c>
      <c r="C374" s="123" t="s">
        <v>192</v>
      </c>
      <c r="D374" s="67" t="s">
        <v>192</v>
      </c>
      <c r="E374" s="143">
        <v>1</v>
      </c>
      <c r="F374" s="64" t="s">
        <v>192</v>
      </c>
      <c r="G374" s="136">
        <v>0</v>
      </c>
      <c r="H374" s="136">
        <v>0</v>
      </c>
      <c r="I374" s="136">
        <v>0</v>
      </c>
      <c r="J374" s="137">
        <f t="shared" si="8"/>
        <v>0</v>
      </c>
      <c r="K374" s="138"/>
      <c r="L374" s="138"/>
      <c r="M374" s="138"/>
      <c r="N374" s="138"/>
      <c r="O374" s="138"/>
      <c r="P374" s="138"/>
      <c r="Q374" s="13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62" t="s">
        <v>192</v>
      </c>
      <c r="B375" s="67" t="s">
        <v>31</v>
      </c>
      <c r="C375" s="123" t="s">
        <v>192</v>
      </c>
      <c r="D375" s="67" t="s">
        <v>192</v>
      </c>
      <c r="E375" s="143">
        <v>1</v>
      </c>
      <c r="F375" s="64" t="s">
        <v>192</v>
      </c>
      <c r="G375" s="136">
        <v>0</v>
      </c>
      <c r="H375" s="136">
        <v>0</v>
      </c>
      <c r="I375" s="136">
        <v>0</v>
      </c>
      <c r="J375" s="137">
        <f t="shared" si="8"/>
        <v>0</v>
      </c>
      <c r="K375" s="138"/>
      <c r="L375" s="138"/>
      <c r="M375" s="138"/>
      <c r="N375" s="138"/>
      <c r="O375" s="138"/>
      <c r="P375" s="138"/>
      <c r="Q375" s="13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62" t="s">
        <v>192</v>
      </c>
      <c r="B376" s="67" t="s">
        <v>31</v>
      </c>
      <c r="C376" s="123" t="s">
        <v>192</v>
      </c>
      <c r="D376" s="67" t="s">
        <v>192</v>
      </c>
      <c r="E376" s="143">
        <v>1</v>
      </c>
      <c r="F376" s="64" t="s">
        <v>192</v>
      </c>
      <c r="G376" s="136">
        <v>0</v>
      </c>
      <c r="H376" s="136">
        <v>0</v>
      </c>
      <c r="I376" s="136">
        <v>0</v>
      </c>
      <c r="J376" s="137">
        <f t="shared" si="8"/>
        <v>0</v>
      </c>
      <c r="K376" s="138"/>
      <c r="L376" s="138"/>
      <c r="M376" s="138"/>
      <c r="N376" s="138"/>
      <c r="O376" s="138"/>
      <c r="P376" s="138"/>
      <c r="Q376" s="13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62" t="s">
        <v>192</v>
      </c>
      <c r="B377" s="67" t="s">
        <v>31</v>
      </c>
      <c r="C377" s="123" t="s">
        <v>192</v>
      </c>
      <c r="D377" s="67" t="s">
        <v>192</v>
      </c>
      <c r="E377" s="143">
        <v>1</v>
      </c>
      <c r="F377" s="64" t="s">
        <v>192</v>
      </c>
      <c r="G377" s="136">
        <v>0</v>
      </c>
      <c r="H377" s="136">
        <v>0</v>
      </c>
      <c r="I377" s="136">
        <v>0</v>
      </c>
      <c r="J377" s="137">
        <f t="shared" si="8"/>
        <v>0</v>
      </c>
      <c r="K377" s="138"/>
      <c r="L377" s="138"/>
      <c r="M377" s="138"/>
      <c r="N377" s="138"/>
      <c r="O377" s="138"/>
      <c r="P377" s="138"/>
      <c r="Q377" s="13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62" t="s">
        <v>192</v>
      </c>
      <c r="B378" s="67" t="s">
        <v>31</v>
      </c>
      <c r="C378" s="123" t="s">
        <v>192</v>
      </c>
      <c r="D378" s="67" t="s">
        <v>192</v>
      </c>
      <c r="E378" s="143">
        <v>1</v>
      </c>
      <c r="F378" s="64" t="s">
        <v>192</v>
      </c>
      <c r="G378" s="136">
        <v>0</v>
      </c>
      <c r="H378" s="136">
        <v>0</v>
      </c>
      <c r="I378" s="136">
        <v>0</v>
      </c>
      <c r="J378" s="137">
        <f t="shared" si="8"/>
        <v>0</v>
      </c>
      <c r="K378" s="138"/>
      <c r="L378" s="138"/>
      <c r="M378" s="138"/>
      <c r="N378" s="138"/>
      <c r="O378" s="138"/>
      <c r="P378" s="138"/>
      <c r="Q378" s="13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62" t="s">
        <v>192</v>
      </c>
      <c r="B379" s="67" t="s">
        <v>31</v>
      </c>
      <c r="C379" s="123" t="s">
        <v>192</v>
      </c>
      <c r="D379" s="67" t="s">
        <v>192</v>
      </c>
      <c r="E379" s="143">
        <v>1</v>
      </c>
      <c r="F379" s="64" t="s">
        <v>192</v>
      </c>
      <c r="G379" s="136">
        <v>0</v>
      </c>
      <c r="H379" s="136">
        <v>0</v>
      </c>
      <c r="I379" s="136">
        <v>0</v>
      </c>
      <c r="J379" s="137">
        <f t="shared" si="8"/>
        <v>0</v>
      </c>
      <c r="K379" s="138"/>
      <c r="L379" s="138"/>
      <c r="M379" s="138"/>
      <c r="N379" s="138"/>
      <c r="O379" s="138"/>
      <c r="P379" s="138"/>
      <c r="Q379" s="13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62" t="s">
        <v>192</v>
      </c>
      <c r="B380" s="67" t="s">
        <v>31</v>
      </c>
      <c r="C380" s="123" t="s">
        <v>192</v>
      </c>
      <c r="D380" s="67" t="s">
        <v>192</v>
      </c>
      <c r="E380" s="143">
        <v>1</v>
      </c>
      <c r="F380" s="64" t="s">
        <v>192</v>
      </c>
      <c r="G380" s="136">
        <v>0</v>
      </c>
      <c r="H380" s="136">
        <v>0</v>
      </c>
      <c r="I380" s="136">
        <v>0</v>
      </c>
      <c r="J380" s="137">
        <f t="shared" si="8"/>
        <v>0</v>
      </c>
      <c r="K380" s="138"/>
      <c r="L380" s="138"/>
      <c r="M380" s="138"/>
      <c r="N380" s="138"/>
      <c r="O380" s="138"/>
      <c r="P380" s="138"/>
      <c r="Q380" s="13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62" t="s">
        <v>192</v>
      </c>
      <c r="B381" s="67" t="s">
        <v>31</v>
      </c>
      <c r="C381" s="123" t="s">
        <v>192</v>
      </c>
      <c r="D381" s="67" t="s">
        <v>192</v>
      </c>
      <c r="E381" s="143">
        <v>1</v>
      </c>
      <c r="F381" s="64" t="s">
        <v>192</v>
      </c>
      <c r="G381" s="136">
        <v>0</v>
      </c>
      <c r="H381" s="136">
        <v>0</v>
      </c>
      <c r="I381" s="136">
        <v>0</v>
      </c>
      <c r="J381" s="137">
        <f t="shared" si="8"/>
        <v>0</v>
      </c>
      <c r="K381" s="138"/>
      <c r="L381" s="138"/>
      <c r="M381" s="138"/>
      <c r="N381" s="138"/>
      <c r="O381" s="138"/>
      <c r="P381" s="138"/>
      <c r="Q381" s="13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62" t="s">
        <v>192</v>
      </c>
      <c r="B382" s="67" t="s">
        <v>31</v>
      </c>
      <c r="C382" s="123" t="s">
        <v>192</v>
      </c>
      <c r="D382" s="67" t="s">
        <v>192</v>
      </c>
      <c r="E382" s="143">
        <v>1</v>
      </c>
      <c r="F382" s="64" t="s">
        <v>192</v>
      </c>
      <c r="G382" s="136">
        <v>0</v>
      </c>
      <c r="H382" s="136">
        <v>0</v>
      </c>
      <c r="I382" s="136">
        <v>0</v>
      </c>
      <c r="J382" s="137">
        <f t="shared" si="8"/>
        <v>0</v>
      </c>
      <c r="K382" s="138"/>
      <c r="L382" s="138"/>
      <c r="M382" s="138"/>
      <c r="N382" s="138"/>
      <c r="O382" s="138"/>
      <c r="P382" s="138"/>
      <c r="Q382" s="13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62" t="s">
        <v>192</v>
      </c>
      <c r="B383" s="67" t="s">
        <v>31</v>
      </c>
      <c r="C383" s="123" t="s">
        <v>192</v>
      </c>
      <c r="D383" s="67" t="s">
        <v>192</v>
      </c>
      <c r="E383" s="143">
        <v>1</v>
      </c>
      <c r="F383" s="64" t="s">
        <v>192</v>
      </c>
      <c r="G383" s="136">
        <v>0</v>
      </c>
      <c r="H383" s="136">
        <v>0</v>
      </c>
      <c r="I383" s="136">
        <v>0</v>
      </c>
      <c r="J383" s="137">
        <f t="shared" si="8"/>
        <v>0</v>
      </c>
      <c r="K383" s="138"/>
      <c r="L383" s="138"/>
      <c r="M383" s="138"/>
      <c r="N383" s="138"/>
      <c r="O383" s="138"/>
      <c r="P383" s="138"/>
      <c r="Q383" s="13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62" t="s">
        <v>192</v>
      </c>
      <c r="B384" s="67" t="s">
        <v>31</v>
      </c>
      <c r="C384" s="123" t="s">
        <v>192</v>
      </c>
      <c r="D384" s="67" t="s">
        <v>192</v>
      </c>
      <c r="E384" s="143">
        <v>1</v>
      </c>
      <c r="F384" s="64" t="s">
        <v>192</v>
      </c>
      <c r="G384" s="136">
        <v>0</v>
      </c>
      <c r="H384" s="136">
        <v>0</v>
      </c>
      <c r="I384" s="136">
        <v>0</v>
      </c>
      <c r="J384" s="137">
        <f t="shared" si="8"/>
        <v>0</v>
      </c>
      <c r="K384" s="138"/>
      <c r="L384" s="138"/>
      <c r="M384" s="138"/>
      <c r="N384" s="138"/>
      <c r="O384" s="138"/>
      <c r="P384" s="138"/>
      <c r="Q384" s="13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62" t="s">
        <v>192</v>
      </c>
      <c r="B385" s="67" t="s">
        <v>31</v>
      </c>
      <c r="C385" s="123" t="s">
        <v>192</v>
      </c>
      <c r="D385" s="67" t="s">
        <v>192</v>
      </c>
      <c r="E385" s="143">
        <v>1</v>
      </c>
      <c r="F385" s="64" t="s">
        <v>192</v>
      </c>
      <c r="G385" s="136">
        <v>0</v>
      </c>
      <c r="H385" s="136">
        <v>0</v>
      </c>
      <c r="I385" s="136">
        <v>0</v>
      </c>
      <c r="J385" s="137">
        <f t="shared" si="8"/>
        <v>0</v>
      </c>
      <c r="K385" s="138"/>
      <c r="L385" s="138"/>
      <c r="M385" s="138"/>
      <c r="N385" s="138"/>
      <c r="O385" s="138"/>
      <c r="P385" s="138"/>
      <c r="Q385" s="13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62" t="s">
        <v>192</v>
      </c>
      <c r="B386" s="67" t="s">
        <v>31</v>
      </c>
      <c r="C386" s="123" t="s">
        <v>192</v>
      </c>
      <c r="D386" s="67" t="s">
        <v>192</v>
      </c>
      <c r="E386" s="143">
        <v>1</v>
      </c>
      <c r="F386" s="64" t="s">
        <v>192</v>
      </c>
      <c r="G386" s="136">
        <v>0</v>
      </c>
      <c r="H386" s="136">
        <v>0</v>
      </c>
      <c r="I386" s="136">
        <v>0</v>
      </c>
      <c r="J386" s="137">
        <f t="shared" si="8"/>
        <v>0</v>
      </c>
      <c r="K386" s="138"/>
      <c r="L386" s="138"/>
      <c r="M386" s="138"/>
      <c r="N386" s="138"/>
      <c r="O386" s="138"/>
      <c r="P386" s="138"/>
      <c r="Q386" s="13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62" t="s">
        <v>192</v>
      </c>
      <c r="B387" s="67" t="s">
        <v>31</v>
      </c>
      <c r="C387" s="123" t="s">
        <v>192</v>
      </c>
      <c r="D387" s="67" t="s">
        <v>192</v>
      </c>
      <c r="E387" s="143">
        <v>1</v>
      </c>
      <c r="F387" s="64" t="s">
        <v>192</v>
      </c>
      <c r="G387" s="136">
        <v>0</v>
      </c>
      <c r="H387" s="136">
        <v>0</v>
      </c>
      <c r="I387" s="136">
        <v>0</v>
      </c>
      <c r="J387" s="137">
        <f t="shared" si="8"/>
        <v>0</v>
      </c>
      <c r="K387" s="138"/>
      <c r="L387" s="138"/>
      <c r="M387" s="138"/>
      <c r="N387" s="138"/>
      <c r="O387" s="138"/>
      <c r="P387" s="138"/>
      <c r="Q387" s="13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62" t="s">
        <v>192</v>
      </c>
      <c r="B388" s="67" t="s">
        <v>31</v>
      </c>
      <c r="C388" s="123" t="s">
        <v>192</v>
      </c>
      <c r="D388" s="67" t="s">
        <v>192</v>
      </c>
      <c r="E388" s="143">
        <v>1</v>
      </c>
      <c r="F388" s="64" t="s">
        <v>192</v>
      </c>
      <c r="G388" s="136">
        <v>0</v>
      </c>
      <c r="H388" s="136">
        <v>0</v>
      </c>
      <c r="I388" s="136">
        <v>0</v>
      </c>
      <c r="J388" s="137">
        <f t="shared" si="8"/>
        <v>0</v>
      </c>
      <c r="K388" s="138"/>
      <c r="L388" s="138"/>
      <c r="M388" s="138"/>
      <c r="N388" s="138"/>
      <c r="O388" s="138"/>
      <c r="P388" s="138"/>
      <c r="Q388" s="13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62" t="s">
        <v>192</v>
      </c>
      <c r="B389" s="67" t="s">
        <v>31</v>
      </c>
      <c r="C389" s="123" t="s">
        <v>192</v>
      </c>
      <c r="D389" s="67" t="s">
        <v>192</v>
      </c>
      <c r="E389" s="143">
        <v>1</v>
      </c>
      <c r="F389" s="64" t="s">
        <v>192</v>
      </c>
      <c r="G389" s="136">
        <v>0</v>
      </c>
      <c r="H389" s="136">
        <v>0</v>
      </c>
      <c r="I389" s="136">
        <v>0</v>
      </c>
      <c r="J389" s="137">
        <f t="shared" si="8"/>
        <v>0</v>
      </c>
      <c r="K389" s="138"/>
      <c r="L389" s="138"/>
      <c r="M389" s="138"/>
      <c r="N389" s="138"/>
      <c r="O389" s="138"/>
      <c r="P389" s="138"/>
      <c r="Q389" s="13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62" t="s">
        <v>192</v>
      </c>
      <c r="B390" s="67" t="s">
        <v>31</v>
      </c>
      <c r="C390" s="123" t="s">
        <v>192</v>
      </c>
      <c r="D390" s="67" t="s">
        <v>192</v>
      </c>
      <c r="E390" s="143">
        <v>1</v>
      </c>
      <c r="F390" s="64" t="s">
        <v>192</v>
      </c>
      <c r="G390" s="136">
        <v>0</v>
      </c>
      <c r="H390" s="136">
        <v>0</v>
      </c>
      <c r="I390" s="136">
        <v>0</v>
      </c>
      <c r="J390" s="137">
        <f t="shared" si="8"/>
        <v>0</v>
      </c>
      <c r="K390" s="138"/>
      <c r="L390" s="138"/>
      <c r="M390" s="138"/>
      <c r="N390" s="138"/>
      <c r="O390" s="138"/>
      <c r="P390" s="138"/>
      <c r="Q390" s="13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62" t="s">
        <v>192</v>
      </c>
      <c r="B391" s="67" t="s">
        <v>31</v>
      </c>
      <c r="C391" s="123" t="s">
        <v>192</v>
      </c>
      <c r="D391" s="67" t="s">
        <v>192</v>
      </c>
      <c r="E391" s="143">
        <v>1</v>
      </c>
      <c r="F391" s="64" t="s">
        <v>192</v>
      </c>
      <c r="G391" s="136">
        <v>0</v>
      </c>
      <c r="H391" s="136">
        <v>0</v>
      </c>
      <c r="I391" s="136">
        <v>0</v>
      </c>
      <c r="J391" s="137">
        <f t="shared" si="8"/>
        <v>0</v>
      </c>
      <c r="K391" s="138"/>
      <c r="L391" s="138"/>
      <c r="M391" s="138"/>
      <c r="N391" s="138"/>
      <c r="O391" s="138"/>
      <c r="P391" s="138"/>
      <c r="Q391" s="13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62" t="s">
        <v>192</v>
      </c>
      <c r="B392" s="67" t="s">
        <v>31</v>
      </c>
      <c r="C392" s="123" t="s">
        <v>192</v>
      </c>
      <c r="D392" s="67" t="s">
        <v>192</v>
      </c>
      <c r="E392" s="143">
        <v>1</v>
      </c>
      <c r="F392" s="64" t="s">
        <v>192</v>
      </c>
      <c r="G392" s="136">
        <v>0</v>
      </c>
      <c r="H392" s="136">
        <v>0</v>
      </c>
      <c r="I392" s="136">
        <v>0</v>
      </c>
      <c r="J392" s="137">
        <f t="shared" si="8"/>
        <v>0</v>
      </c>
      <c r="K392" s="138"/>
      <c r="L392" s="138"/>
      <c r="M392" s="138"/>
      <c r="N392" s="138"/>
      <c r="O392" s="138"/>
      <c r="P392" s="138"/>
      <c r="Q392" s="13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62" t="s">
        <v>192</v>
      </c>
      <c r="B393" s="67" t="s">
        <v>31</v>
      </c>
      <c r="C393" s="123" t="s">
        <v>192</v>
      </c>
      <c r="D393" s="67" t="s">
        <v>192</v>
      </c>
      <c r="E393" s="143">
        <v>1</v>
      </c>
      <c r="F393" s="64" t="s">
        <v>192</v>
      </c>
      <c r="G393" s="136">
        <v>0</v>
      </c>
      <c r="H393" s="136">
        <v>0</v>
      </c>
      <c r="I393" s="136">
        <v>0</v>
      </c>
      <c r="J393" s="137">
        <f t="shared" si="8"/>
        <v>0</v>
      </c>
      <c r="K393" s="138"/>
      <c r="L393" s="138"/>
      <c r="M393" s="138"/>
      <c r="N393" s="138"/>
      <c r="O393" s="138"/>
      <c r="P393" s="138"/>
      <c r="Q393" s="13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62" t="s">
        <v>192</v>
      </c>
      <c r="B394" s="67" t="s">
        <v>31</v>
      </c>
      <c r="C394" s="123" t="s">
        <v>192</v>
      </c>
      <c r="D394" s="67" t="s">
        <v>192</v>
      </c>
      <c r="E394" s="143">
        <v>1</v>
      </c>
      <c r="F394" s="64" t="s">
        <v>192</v>
      </c>
      <c r="G394" s="136">
        <v>0</v>
      </c>
      <c r="H394" s="136">
        <v>0</v>
      </c>
      <c r="I394" s="136">
        <v>0</v>
      </c>
      <c r="J394" s="137">
        <f t="shared" si="8"/>
        <v>0</v>
      </c>
      <c r="K394" s="138"/>
      <c r="L394" s="138"/>
      <c r="M394" s="138"/>
      <c r="N394" s="138"/>
      <c r="O394" s="138"/>
      <c r="P394" s="138"/>
      <c r="Q394" s="13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62" t="s">
        <v>192</v>
      </c>
      <c r="B395" s="67" t="s">
        <v>31</v>
      </c>
      <c r="C395" s="123" t="s">
        <v>192</v>
      </c>
      <c r="D395" s="67" t="s">
        <v>192</v>
      </c>
      <c r="E395" s="143">
        <v>1</v>
      </c>
      <c r="F395" s="64" t="s">
        <v>192</v>
      </c>
      <c r="G395" s="136">
        <v>0</v>
      </c>
      <c r="H395" s="136">
        <v>0</v>
      </c>
      <c r="I395" s="136">
        <v>0</v>
      </c>
      <c r="J395" s="137">
        <f t="shared" si="8"/>
        <v>0</v>
      </c>
      <c r="K395" s="138"/>
      <c r="L395" s="138"/>
      <c r="M395" s="138"/>
      <c r="N395" s="138"/>
      <c r="O395" s="138"/>
      <c r="P395" s="138"/>
      <c r="Q395" s="13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62" t="s">
        <v>192</v>
      </c>
      <c r="B396" s="67" t="s">
        <v>31</v>
      </c>
      <c r="C396" s="123" t="s">
        <v>192</v>
      </c>
      <c r="D396" s="67" t="s">
        <v>192</v>
      </c>
      <c r="E396" s="143">
        <v>1</v>
      </c>
      <c r="F396" s="64" t="s">
        <v>192</v>
      </c>
      <c r="G396" s="136">
        <v>0</v>
      </c>
      <c r="H396" s="136">
        <v>0</v>
      </c>
      <c r="I396" s="136">
        <v>0</v>
      </c>
      <c r="J396" s="137">
        <f t="shared" si="8"/>
        <v>0</v>
      </c>
      <c r="K396" s="138"/>
      <c r="L396" s="138"/>
      <c r="M396" s="138"/>
      <c r="N396" s="138"/>
      <c r="O396" s="138"/>
      <c r="P396" s="138"/>
      <c r="Q396" s="13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62" t="s">
        <v>192</v>
      </c>
      <c r="B397" s="67" t="s">
        <v>31</v>
      </c>
      <c r="C397" s="123" t="s">
        <v>192</v>
      </c>
      <c r="D397" s="67" t="s">
        <v>192</v>
      </c>
      <c r="E397" s="143">
        <v>1</v>
      </c>
      <c r="F397" s="64" t="s">
        <v>192</v>
      </c>
      <c r="G397" s="136">
        <v>0</v>
      </c>
      <c r="H397" s="136">
        <v>0</v>
      </c>
      <c r="I397" s="136">
        <v>0</v>
      </c>
      <c r="J397" s="137">
        <f t="shared" si="8"/>
        <v>0</v>
      </c>
      <c r="K397" s="138"/>
      <c r="L397" s="138"/>
      <c r="M397" s="138"/>
      <c r="N397" s="138"/>
      <c r="O397" s="138"/>
      <c r="P397" s="138"/>
      <c r="Q397" s="13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62" t="s">
        <v>192</v>
      </c>
      <c r="B398" s="67" t="s">
        <v>31</v>
      </c>
      <c r="C398" s="123" t="s">
        <v>192</v>
      </c>
      <c r="D398" s="67" t="s">
        <v>192</v>
      </c>
      <c r="E398" s="143">
        <v>1</v>
      </c>
      <c r="F398" s="64" t="s">
        <v>192</v>
      </c>
      <c r="G398" s="136">
        <v>0</v>
      </c>
      <c r="H398" s="136">
        <v>0</v>
      </c>
      <c r="I398" s="136">
        <v>0</v>
      </c>
      <c r="J398" s="137">
        <f t="shared" si="8"/>
        <v>0</v>
      </c>
      <c r="K398" s="138"/>
      <c r="L398" s="138"/>
      <c r="M398" s="138"/>
      <c r="N398" s="138"/>
      <c r="O398" s="138"/>
      <c r="P398" s="138"/>
      <c r="Q398" s="13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2" t="s">
        <v>192</v>
      </c>
      <c r="B399" s="67" t="s">
        <v>31</v>
      </c>
      <c r="C399" s="123" t="s">
        <v>192</v>
      </c>
      <c r="D399" s="67" t="s">
        <v>192</v>
      </c>
      <c r="E399" s="143">
        <v>1</v>
      </c>
      <c r="F399" s="64" t="s">
        <v>192</v>
      </c>
      <c r="G399" s="136">
        <v>0</v>
      </c>
      <c r="H399" s="136">
        <v>0</v>
      </c>
      <c r="I399" s="136">
        <v>0</v>
      </c>
      <c r="J399" s="137">
        <f t="shared" si="8"/>
        <v>0</v>
      </c>
      <c r="K399" s="138"/>
      <c r="L399" s="138"/>
      <c r="M399" s="138"/>
      <c r="N399" s="138"/>
      <c r="O399" s="138"/>
      <c r="P399" s="138"/>
      <c r="Q399" s="13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x14ac:dyDescent="0.2">
      <c r="A400" s="62" t="s">
        <v>192</v>
      </c>
      <c r="B400" s="67" t="s">
        <v>31</v>
      </c>
      <c r="C400" s="123" t="s">
        <v>192</v>
      </c>
      <c r="D400" s="67" t="s">
        <v>192</v>
      </c>
      <c r="E400" s="143">
        <v>1</v>
      </c>
      <c r="F400" s="64" t="s">
        <v>192</v>
      </c>
      <c r="G400" s="136">
        <v>0</v>
      </c>
      <c r="H400" s="136">
        <v>0</v>
      </c>
      <c r="I400" s="136">
        <v>0</v>
      </c>
      <c r="J400" s="137">
        <f t="shared" si="8"/>
        <v>0</v>
      </c>
      <c r="K400" s="138"/>
      <c r="L400" s="138"/>
      <c r="M400" s="138"/>
      <c r="N400" s="138"/>
      <c r="O400" s="138"/>
      <c r="P400" s="138"/>
      <c r="Q400" s="138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x14ac:dyDescent="0.2">
      <c r="A401" s="62" t="s">
        <v>192</v>
      </c>
      <c r="B401" s="67" t="s">
        <v>31</v>
      </c>
      <c r="C401" s="123" t="s">
        <v>192</v>
      </c>
      <c r="D401" s="67" t="s">
        <v>192</v>
      </c>
      <c r="E401" s="143">
        <v>1</v>
      </c>
      <c r="F401" s="64" t="s">
        <v>192</v>
      </c>
      <c r="G401" s="136">
        <v>0</v>
      </c>
      <c r="H401" s="136">
        <v>0</v>
      </c>
      <c r="I401" s="136">
        <v>0</v>
      </c>
      <c r="J401" s="137">
        <f t="shared" si="8"/>
        <v>0</v>
      </c>
      <c r="K401" s="138"/>
      <c r="L401" s="138"/>
      <c r="M401" s="138"/>
      <c r="N401" s="138"/>
      <c r="O401" s="138"/>
      <c r="P401" s="138"/>
      <c r="Q401" s="138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x14ac:dyDescent="0.2">
      <c r="A402" s="62" t="s">
        <v>192</v>
      </c>
      <c r="B402" s="67" t="s">
        <v>31</v>
      </c>
      <c r="C402" s="123" t="s">
        <v>192</v>
      </c>
      <c r="D402" s="67" t="s">
        <v>192</v>
      </c>
      <c r="E402" s="143">
        <v>1</v>
      </c>
      <c r="F402" s="64" t="s">
        <v>192</v>
      </c>
      <c r="G402" s="136">
        <v>0</v>
      </c>
      <c r="H402" s="136">
        <v>0</v>
      </c>
      <c r="I402" s="136">
        <v>0</v>
      </c>
      <c r="J402" s="137">
        <f t="shared" si="8"/>
        <v>0</v>
      </c>
      <c r="K402" s="138"/>
      <c r="L402" s="138"/>
      <c r="M402" s="138"/>
      <c r="N402" s="138"/>
      <c r="O402" s="138"/>
      <c r="P402" s="138"/>
      <c r="Q402" s="138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x14ac:dyDescent="0.2">
      <c r="A403" s="62" t="s">
        <v>192</v>
      </c>
      <c r="B403" s="67" t="s">
        <v>31</v>
      </c>
      <c r="C403" s="123" t="s">
        <v>192</v>
      </c>
      <c r="D403" s="67" t="s">
        <v>192</v>
      </c>
      <c r="E403" s="143">
        <v>1</v>
      </c>
      <c r="F403" s="64" t="s">
        <v>192</v>
      </c>
      <c r="G403" s="136">
        <v>0</v>
      </c>
      <c r="H403" s="136">
        <v>0</v>
      </c>
      <c r="I403" s="136">
        <v>0</v>
      </c>
      <c r="J403" s="137">
        <f t="shared" si="8"/>
        <v>0</v>
      </c>
      <c r="K403" s="138"/>
      <c r="L403" s="138"/>
      <c r="M403" s="138"/>
      <c r="N403" s="138"/>
      <c r="O403" s="138"/>
      <c r="P403" s="138"/>
      <c r="Q403" s="138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x14ac:dyDescent="0.2">
      <c r="A404" s="62" t="s">
        <v>192</v>
      </c>
      <c r="B404" s="67" t="s">
        <v>31</v>
      </c>
      <c r="C404" s="123" t="s">
        <v>192</v>
      </c>
      <c r="D404" s="67" t="s">
        <v>192</v>
      </c>
      <c r="E404" s="143">
        <v>1</v>
      </c>
      <c r="F404" s="64" t="s">
        <v>192</v>
      </c>
      <c r="G404" s="136">
        <v>0</v>
      </c>
      <c r="H404" s="136">
        <v>0</v>
      </c>
      <c r="I404" s="136">
        <v>0</v>
      </c>
      <c r="J404" s="137">
        <f t="shared" si="8"/>
        <v>0</v>
      </c>
      <c r="K404" s="138"/>
      <c r="L404" s="138"/>
      <c r="M404" s="138"/>
      <c r="N404" s="138"/>
      <c r="O404" s="138"/>
      <c r="P404" s="138"/>
      <c r="Q404" s="138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x14ac:dyDescent="0.2">
      <c r="A405" s="62" t="s">
        <v>192</v>
      </c>
      <c r="B405" s="67" t="s">
        <v>31</v>
      </c>
      <c r="C405" s="123" t="s">
        <v>192</v>
      </c>
      <c r="D405" s="67" t="s">
        <v>192</v>
      </c>
      <c r="E405" s="143">
        <v>1</v>
      </c>
      <c r="F405" s="64" t="s">
        <v>192</v>
      </c>
      <c r="G405" s="136">
        <v>0</v>
      </c>
      <c r="H405" s="136">
        <v>0</v>
      </c>
      <c r="I405" s="136">
        <v>0</v>
      </c>
      <c r="J405" s="137">
        <f t="shared" si="8"/>
        <v>0</v>
      </c>
      <c r="K405" s="138"/>
      <c r="L405" s="138"/>
      <c r="M405" s="138"/>
      <c r="N405" s="138"/>
      <c r="O405" s="138"/>
      <c r="P405" s="138"/>
      <c r="Q405" s="138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x14ac:dyDescent="0.2">
      <c r="A406" s="62" t="s">
        <v>192</v>
      </c>
      <c r="B406" s="67" t="s">
        <v>31</v>
      </c>
      <c r="C406" s="123" t="s">
        <v>192</v>
      </c>
      <c r="D406" s="67" t="s">
        <v>192</v>
      </c>
      <c r="E406" s="143">
        <v>1</v>
      </c>
      <c r="F406" s="64" t="s">
        <v>192</v>
      </c>
      <c r="G406" s="136">
        <v>0</v>
      </c>
      <c r="H406" s="136">
        <v>0</v>
      </c>
      <c r="I406" s="136">
        <v>0</v>
      </c>
      <c r="J406" s="137">
        <f t="shared" si="8"/>
        <v>0</v>
      </c>
      <c r="K406" s="138"/>
      <c r="L406" s="138"/>
      <c r="M406" s="138"/>
      <c r="N406" s="138"/>
      <c r="O406" s="138"/>
      <c r="P406" s="138"/>
      <c r="Q406" s="138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x14ac:dyDescent="0.2">
      <c r="A407" s="62" t="s">
        <v>192</v>
      </c>
      <c r="B407" s="67" t="s">
        <v>31</v>
      </c>
      <c r="C407" s="123" t="s">
        <v>192</v>
      </c>
      <c r="D407" s="67" t="s">
        <v>192</v>
      </c>
      <c r="E407" s="143">
        <v>1</v>
      </c>
      <c r="F407" s="64" t="s">
        <v>192</v>
      </c>
      <c r="G407" s="136">
        <v>0</v>
      </c>
      <c r="H407" s="136">
        <v>0</v>
      </c>
      <c r="I407" s="136">
        <v>0</v>
      </c>
      <c r="J407" s="137">
        <f t="shared" si="8"/>
        <v>0</v>
      </c>
      <c r="K407" s="138"/>
      <c r="L407" s="138"/>
      <c r="M407" s="138"/>
      <c r="N407" s="138"/>
      <c r="O407" s="138"/>
      <c r="P407" s="138"/>
      <c r="Q407" s="138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x14ac:dyDescent="0.2">
      <c r="A408" s="62" t="s">
        <v>192</v>
      </c>
      <c r="B408" s="67" t="s">
        <v>31</v>
      </c>
      <c r="C408" s="123" t="s">
        <v>192</v>
      </c>
      <c r="D408" s="67" t="s">
        <v>192</v>
      </c>
      <c r="E408" s="143">
        <v>1</v>
      </c>
      <c r="F408" s="64" t="s">
        <v>192</v>
      </c>
      <c r="G408" s="136">
        <v>0</v>
      </c>
      <c r="H408" s="136">
        <v>0</v>
      </c>
      <c r="I408" s="136">
        <v>0</v>
      </c>
      <c r="J408" s="137">
        <f t="shared" si="8"/>
        <v>0</v>
      </c>
      <c r="K408" s="138"/>
      <c r="L408" s="138"/>
      <c r="M408" s="138"/>
      <c r="N408" s="138"/>
      <c r="O408" s="138"/>
      <c r="P408" s="138"/>
      <c r="Q408" s="138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x14ac:dyDescent="0.2">
      <c r="A409" s="62" t="s">
        <v>192</v>
      </c>
      <c r="B409" s="67" t="s">
        <v>31</v>
      </c>
      <c r="C409" s="123" t="s">
        <v>192</v>
      </c>
      <c r="D409" s="67" t="s">
        <v>192</v>
      </c>
      <c r="E409" s="143">
        <v>1</v>
      </c>
      <c r="F409" s="64" t="s">
        <v>192</v>
      </c>
      <c r="G409" s="136">
        <v>0</v>
      </c>
      <c r="H409" s="136">
        <v>0</v>
      </c>
      <c r="I409" s="136">
        <v>0</v>
      </c>
      <c r="J409" s="137">
        <f t="shared" si="8"/>
        <v>0</v>
      </c>
      <c r="K409" s="138"/>
      <c r="L409" s="138"/>
      <c r="M409" s="138"/>
      <c r="N409" s="138"/>
      <c r="O409" s="138"/>
      <c r="P409" s="138"/>
      <c r="Q409" s="138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x14ac:dyDescent="0.2">
      <c r="A410" s="62" t="s">
        <v>192</v>
      </c>
      <c r="B410" s="67" t="s">
        <v>31</v>
      </c>
      <c r="C410" s="123" t="s">
        <v>192</v>
      </c>
      <c r="D410" s="67" t="s">
        <v>192</v>
      </c>
      <c r="E410" s="143">
        <v>1</v>
      </c>
      <c r="F410" s="64" t="s">
        <v>192</v>
      </c>
      <c r="G410" s="136">
        <v>0</v>
      </c>
      <c r="H410" s="136">
        <v>0</v>
      </c>
      <c r="I410" s="136">
        <v>0</v>
      </c>
      <c r="J410" s="137">
        <f t="shared" si="8"/>
        <v>0</v>
      </c>
      <c r="K410" s="138"/>
      <c r="L410" s="138"/>
      <c r="M410" s="138"/>
      <c r="N410" s="138"/>
      <c r="O410" s="138"/>
      <c r="P410" s="138"/>
      <c r="Q410" s="138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x14ac:dyDescent="0.2">
      <c r="A411" s="62" t="s">
        <v>192</v>
      </c>
      <c r="B411" s="67" t="s">
        <v>31</v>
      </c>
      <c r="C411" s="123" t="s">
        <v>192</v>
      </c>
      <c r="D411" s="67" t="s">
        <v>192</v>
      </c>
      <c r="E411" s="143">
        <v>1</v>
      </c>
      <c r="F411" s="64" t="s">
        <v>192</v>
      </c>
      <c r="G411" s="136">
        <v>0</v>
      </c>
      <c r="H411" s="136">
        <v>0</v>
      </c>
      <c r="I411" s="136">
        <v>0</v>
      </c>
      <c r="J411" s="137">
        <f t="shared" si="8"/>
        <v>0</v>
      </c>
      <c r="K411" s="138"/>
      <c r="L411" s="138"/>
      <c r="M411" s="138"/>
      <c r="N411" s="138"/>
      <c r="O411" s="138"/>
      <c r="P411" s="138"/>
      <c r="Q411" s="138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x14ac:dyDescent="0.2">
      <c r="A412" s="62" t="s">
        <v>192</v>
      </c>
      <c r="B412" s="67" t="s">
        <v>31</v>
      </c>
      <c r="C412" s="123" t="s">
        <v>192</v>
      </c>
      <c r="D412" s="67" t="s">
        <v>192</v>
      </c>
      <c r="E412" s="143">
        <v>1</v>
      </c>
      <c r="F412" s="64" t="s">
        <v>192</v>
      </c>
      <c r="G412" s="136">
        <v>0</v>
      </c>
      <c r="H412" s="136">
        <v>0</v>
      </c>
      <c r="I412" s="136">
        <v>0</v>
      </c>
      <c r="J412" s="137">
        <f t="shared" si="8"/>
        <v>0</v>
      </c>
      <c r="K412" s="138"/>
      <c r="L412" s="138"/>
      <c r="M412" s="138"/>
      <c r="N412" s="138"/>
      <c r="O412" s="138"/>
      <c r="P412" s="138"/>
      <c r="Q412" s="138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x14ac:dyDescent="0.2">
      <c r="A413" s="62" t="s">
        <v>192</v>
      </c>
      <c r="B413" s="67" t="s">
        <v>31</v>
      </c>
      <c r="C413" s="123" t="s">
        <v>192</v>
      </c>
      <c r="D413" s="67" t="s">
        <v>192</v>
      </c>
      <c r="E413" s="143">
        <v>1</v>
      </c>
      <c r="F413" s="64" t="s">
        <v>192</v>
      </c>
      <c r="G413" s="136">
        <v>0</v>
      </c>
      <c r="H413" s="136">
        <v>0</v>
      </c>
      <c r="I413" s="136">
        <v>0</v>
      </c>
      <c r="J413" s="137">
        <f t="shared" si="8"/>
        <v>0</v>
      </c>
      <c r="K413" s="138"/>
      <c r="L413" s="138"/>
      <c r="M413" s="138"/>
      <c r="N413" s="138"/>
      <c r="O413" s="138"/>
      <c r="P413" s="138"/>
      <c r="Q413" s="138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x14ac:dyDescent="0.2">
      <c r="A414" s="62" t="s">
        <v>192</v>
      </c>
      <c r="B414" s="67" t="s">
        <v>31</v>
      </c>
      <c r="C414" s="123" t="s">
        <v>192</v>
      </c>
      <c r="D414" s="67" t="s">
        <v>192</v>
      </c>
      <c r="E414" s="143">
        <v>1</v>
      </c>
      <c r="F414" s="64" t="s">
        <v>192</v>
      </c>
      <c r="G414" s="136">
        <v>0</v>
      </c>
      <c r="H414" s="136">
        <v>0</v>
      </c>
      <c r="I414" s="136">
        <v>0</v>
      </c>
      <c r="J414" s="137">
        <f t="shared" si="8"/>
        <v>0</v>
      </c>
      <c r="K414" s="138"/>
      <c r="L414" s="138"/>
      <c r="M414" s="138"/>
      <c r="N414" s="138"/>
      <c r="O414" s="138"/>
      <c r="P414" s="138"/>
      <c r="Q414" s="138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x14ac:dyDescent="0.2">
      <c r="A415" s="62" t="s">
        <v>192</v>
      </c>
      <c r="B415" s="67" t="s">
        <v>31</v>
      </c>
      <c r="C415" s="123" t="s">
        <v>192</v>
      </c>
      <c r="D415" s="67" t="s">
        <v>192</v>
      </c>
      <c r="E415" s="143">
        <v>1</v>
      </c>
      <c r="F415" s="64" t="s">
        <v>192</v>
      </c>
      <c r="G415" s="136">
        <v>0</v>
      </c>
      <c r="H415" s="136">
        <v>0</v>
      </c>
      <c r="I415" s="136">
        <v>0</v>
      </c>
      <c r="J415" s="137">
        <f t="shared" si="8"/>
        <v>0</v>
      </c>
      <c r="K415" s="138"/>
      <c r="L415" s="138"/>
      <c r="M415" s="138"/>
      <c r="N415" s="138"/>
      <c r="O415" s="138"/>
      <c r="P415" s="138"/>
      <c r="Q415" s="138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x14ac:dyDescent="0.2">
      <c r="A416" s="62" t="s">
        <v>192</v>
      </c>
      <c r="B416" s="67" t="s">
        <v>31</v>
      </c>
      <c r="C416" s="123" t="s">
        <v>192</v>
      </c>
      <c r="D416" s="67" t="s">
        <v>192</v>
      </c>
      <c r="E416" s="143">
        <v>1</v>
      </c>
      <c r="F416" s="64" t="s">
        <v>192</v>
      </c>
      <c r="G416" s="136">
        <v>0</v>
      </c>
      <c r="H416" s="136">
        <v>0</v>
      </c>
      <c r="I416" s="136">
        <v>0</v>
      </c>
      <c r="J416" s="137">
        <f t="shared" si="8"/>
        <v>0</v>
      </c>
      <c r="K416" s="138"/>
      <c r="L416" s="138"/>
      <c r="M416" s="138"/>
      <c r="N416" s="138"/>
      <c r="O416" s="138"/>
      <c r="P416" s="138"/>
      <c r="Q416" s="138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x14ac:dyDescent="0.2">
      <c r="A417" s="62" t="s">
        <v>192</v>
      </c>
      <c r="B417" s="67" t="s">
        <v>31</v>
      </c>
      <c r="C417" s="123" t="s">
        <v>192</v>
      </c>
      <c r="D417" s="67" t="s">
        <v>192</v>
      </c>
      <c r="E417" s="143">
        <v>1</v>
      </c>
      <c r="F417" s="64" t="s">
        <v>192</v>
      </c>
      <c r="G417" s="136">
        <v>0</v>
      </c>
      <c r="H417" s="136">
        <v>0</v>
      </c>
      <c r="I417" s="136">
        <v>0</v>
      </c>
      <c r="J417" s="137">
        <f t="shared" si="8"/>
        <v>0</v>
      </c>
      <c r="K417" s="138"/>
      <c r="L417" s="138"/>
      <c r="M417" s="138"/>
      <c r="N417" s="138"/>
      <c r="O417" s="138"/>
      <c r="P417" s="138"/>
      <c r="Q417" s="138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x14ac:dyDescent="0.2">
      <c r="A418" s="62" t="s">
        <v>192</v>
      </c>
      <c r="B418" s="67" t="s">
        <v>31</v>
      </c>
      <c r="C418" s="123" t="s">
        <v>192</v>
      </c>
      <c r="D418" s="67" t="s">
        <v>192</v>
      </c>
      <c r="E418" s="143">
        <v>1</v>
      </c>
      <c r="F418" s="64" t="s">
        <v>192</v>
      </c>
      <c r="G418" s="136">
        <v>0</v>
      </c>
      <c r="H418" s="136">
        <v>0</v>
      </c>
      <c r="I418" s="136">
        <v>0</v>
      </c>
      <c r="J418" s="137">
        <f t="shared" si="8"/>
        <v>0</v>
      </c>
      <c r="K418" s="138"/>
      <c r="L418" s="138"/>
      <c r="M418" s="138"/>
      <c r="N418" s="138"/>
      <c r="O418" s="138"/>
      <c r="P418" s="138"/>
      <c r="Q418" s="138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x14ac:dyDescent="0.2">
      <c r="A419" s="62" t="s">
        <v>192</v>
      </c>
      <c r="B419" s="67" t="s">
        <v>31</v>
      </c>
      <c r="C419" s="123" t="s">
        <v>192</v>
      </c>
      <c r="D419" s="67" t="s">
        <v>192</v>
      </c>
      <c r="E419" s="143">
        <v>1</v>
      </c>
      <c r="F419" s="64" t="s">
        <v>192</v>
      </c>
      <c r="G419" s="136">
        <v>0</v>
      </c>
      <c r="H419" s="136">
        <v>0</v>
      </c>
      <c r="I419" s="136">
        <v>0</v>
      </c>
      <c r="J419" s="137">
        <f t="shared" si="8"/>
        <v>0</v>
      </c>
      <c r="K419" s="138"/>
      <c r="L419" s="138"/>
      <c r="M419" s="138"/>
      <c r="N419" s="138"/>
      <c r="O419" s="138"/>
      <c r="P419" s="138"/>
      <c r="Q419" s="138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x14ac:dyDescent="0.2">
      <c r="A420" s="62" t="s">
        <v>192</v>
      </c>
      <c r="B420" s="67" t="s">
        <v>31</v>
      </c>
      <c r="C420" s="123" t="s">
        <v>192</v>
      </c>
      <c r="D420" s="67" t="s">
        <v>192</v>
      </c>
      <c r="E420" s="143">
        <v>1</v>
      </c>
      <c r="F420" s="64" t="s">
        <v>192</v>
      </c>
      <c r="G420" s="136">
        <v>0</v>
      </c>
      <c r="H420" s="136">
        <v>0</v>
      </c>
      <c r="I420" s="136">
        <v>0</v>
      </c>
      <c r="J420" s="137">
        <f t="shared" si="8"/>
        <v>0</v>
      </c>
      <c r="K420" s="138"/>
      <c r="L420" s="138"/>
      <c r="M420" s="138"/>
      <c r="N420" s="138"/>
      <c r="O420" s="138"/>
      <c r="P420" s="138"/>
      <c r="Q420" s="138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x14ac:dyDescent="0.2">
      <c r="A421" s="62" t="s">
        <v>192</v>
      </c>
      <c r="B421" s="67" t="s">
        <v>31</v>
      </c>
      <c r="C421" s="123" t="s">
        <v>192</v>
      </c>
      <c r="D421" s="67" t="s">
        <v>192</v>
      </c>
      <c r="E421" s="143">
        <v>1</v>
      </c>
      <c r="F421" s="64" t="s">
        <v>192</v>
      </c>
      <c r="G421" s="136">
        <v>0</v>
      </c>
      <c r="H421" s="136">
        <v>0</v>
      </c>
      <c r="I421" s="136">
        <v>0</v>
      </c>
      <c r="J421" s="137">
        <f t="shared" si="8"/>
        <v>0</v>
      </c>
      <c r="K421" s="138"/>
      <c r="L421" s="138"/>
      <c r="M421" s="138"/>
      <c r="N421" s="138"/>
      <c r="O421" s="138"/>
      <c r="P421" s="138"/>
      <c r="Q421" s="138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x14ac:dyDescent="0.2">
      <c r="A422" s="62" t="s">
        <v>192</v>
      </c>
      <c r="B422" s="67" t="s">
        <v>31</v>
      </c>
      <c r="C422" s="123" t="s">
        <v>192</v>
      </c>
      <c r="D422" s="67" t="s">
        <v>192</v>
      </c>
      <c r="E422" s="143">
        <v>1</v>
      </c>
      <c r="F422" s="64" t="s">
        <v>192</v>
      </c>
      <c r="G422" s="136">
        <v>0</v>
      </c>
      <c r="H422" s="136">
        <v>0</v>
      </c>
      <c r="I422" s="136">
        <v>0</v>
      </c>
      <c r="J422" s="137">
        <f t="shared" si="8"/>
        <v>0</v>
      </c>
      <c r="K422" s="138"/>
      <c r="L422" s="138"/>
      <c r="M422" s="138"/>
      <c r="N422" s="138"/>
      <c r="O422" s="138"/>
      <c r="P422" s="138"/>
      <c r="Q422" s="138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x14ac:dyDescent="0.2">
      <c r="A423" s="62" t="s">
        <v>192</v>
      </c>
      <c r="B423" s="67" t="s">
        <v>31</v>
      </c>
      <c r="C423" s="123" t="s">
        <v>192</v>
      </c>
      <c r="D423" s="67" t="s">
        <v>192</v>
      </c>
      <c r="E423" s="143">
        <v>1</v>
      </c>
      <c r="F423" s="64" t="s">
        <v>192</v>
      </c>
      <c r="G423" s="136">
        <v>0</v>
      </c>
      <c r="H423" s="136">
        <v>0</v>
      </c>
      <c r="I423" s="136">
        <v>0</v>
      </c>
      <c r="J423" s="137">
        <f t="shared" si="8"/>
        <v>0</v>
      </c>
      <c r="K423" s="138"/>
      <c r="L423" s="138"/>
      <c r="M423" s="138"/>
      <c r="N423" s="138"/>
      <c r="O423" s="138"/>
      <c r="P423" s="138"/>
      <c r="Q423" s="138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x14ac:dyDescent="0.2">
      <c r="A424" s="62" t="s">
        <v>192</v>
      </c>
      <c r="B424" s="67" t="s">
        <v>31</v>
      </c>
      <c r="C424" s="123" t="s">
        <v>192</v>
      </c>
      <c r="D424" s="67" t="s">
        <v>192</v>
      </c>
      <c r="E424" s="143">
        <v>1</v>
      </c>
      <c r="F424" s="64" t="s">
        <v>192</v>
      </c>
      <c r="G424" s="136">
        <v>0</v>
      </c>
      <c r="H424" s="136">
        <v>0</v>
      </c>
      <c r="I424" s="136">
        <v>0</v>
      </c>
      <c r="J424" s="137">
        <f t="shared" si="8"/>
        <v>0</v>
      </c>
      <c r="K424" s="138"/>
      <c r="L424" s="138"/>
      <c r="M424" s="138"/>
      <c r="N424" s="138"/>
      <c r="O424" s="138"/>
      <c r="P424" s="138"/>
      <c r="Q424" s="138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x14ac:dyDescent="0.2">
      <c r="A425" s="62" t="s">
        <v>192</v>
      </c>
      <c r="B425" s="67" t="s">
        <v>31</v>
      </c>
      <c r="C425" s="123" t="s">
        <v>192</v>
      </c>
      <c r="D425" s="67" t="s">
        <v>192</v>
      </c>
      <c r="E425" s="143">
        <v>1</v>
      </c>
      <c r="F425" s="64" t="s">
        <v>192</v>
      </c>
      <c r="G425" s="136">
        <v>0</v>
      </c>
      <c r="H425" s="136">
        <v>0</v>
      </c>
      <c r="I425" s="136">
        <v>0</v>
      </c>
      <c r="J425" s="137">
        <f t="shared" si="8"/>
        <v>0</v>
      </c>
      <c r="K425" s="138"/>
      <c r="L425" s="138"/>
      <c r="M425" s="138"/>
      <c r="N425" s="138"/>
      <c r="O425" s="138"/>
      <c r="P425" s="138"/>
      <c r="Q425" s="138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x14ac:dyDescent="0.2">
      <c r="A426" s="62" t="s">
        <v>192</v>
      </c>
      <c r="B426" s="67" t="s">
        <v>31</v>
      </c>
      <c r="C426" s="123" t="s">
        <v>192</v>
      </c>
      <c r="D426" s="67" t="s">
        <v>192</v>
      </c>
      <c r="E426" s="143">
        <v>1</v>
      </c>
      <c r="F426" s="64" t="s">
        <v>192</v>
      </c>
      <c r="G426" s="136">
        <v>0</v>
      </c>
      <c r="H426" s="136">
        <v>0</v>
      </c>
      <c r="I426" s="136">
        <v>0</v>
      </c>
      <c r="J426" s="137">
        <f t="shared" si="8"/>
        <v>0</v>
      </c>
      <c r="K426" s="138"/>
      <c r="L426" s="138"/>
      <c r="M426" s="138"/>
      <c r="N426" s="138"/>
      <c r="O426" s="138"/>
      <c r="P426" s="138"/>
      <c r="Q426" s="138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x14ac:dyDescent="0.2">
      <c r="A427" s="62" t="s">
        <v>192</v>
      </c>
      <c r="B427" s="67" t="s">
        <v>31</v>
      </c>
      <c r="C427" s="123" t="s">
        <v>192</v>
      </c>
      <c r="D427" s="67" t="s">
        <v>192</v>
      </c>
      <c r="E427" s="143">
        <v>1</v>
      </c>
      <c r="F427" s="64" t="s">
        <v>192</v>
      </c>
      <c r="G427" s="136">
        <v>0</v>
      </c>
      <c r="H427" s="136">
        <v>0</v>
      </c>
      <c r="I427" s="136">
        <v>0</v>
      </c>
      <c r="J427" s="137">
        <f t="shared" si="8"/>
        <v>0</v>
      </c>
      <c r="K427" s="138"/>
      <c r="L427" s="138"/>
      <c r="M427" s="138"/>
      <c r="N427" s="138"/>
      <c r="O427" s="138"/>
      <c r="P427" s="138"/>
      <c r="Q427" s="138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x14ac:dyDescent="0.2">
      <c r="A428" s="62" t="s">
        <v>192</v>
      </c>
      <c r="B428" s="67" t="s">
        <v>31</v>
      </c>
      <c r="C428" s="123" t="s">
        <v>192</v>
      </c>
      <c r="D428" s="67" t="s">
        <v>192</v>
      </c>
      <c r="E428" s="143">
        <v>1</v>
      </c>
      <c r="F428" s="64" t="s">
        <v>192</v>
      </c>
      <c r="G428" s="136">
        <v>0</v>
      </c>
      <c r="H428" s="136">
        <v>0</v>
      </c>
      <c r="I428" s="136">
        <v>0</v>
      </c>
      <c r="J428" s="137">
        <f t="shared" ref="J428:J438" si="9">SUM(G428:I428)</f>
        <v>0</v>
      </c>
      <c r="K428" s="138"/>
      <c r="L428" s="138"/>
      <c r="M428" s="138"/>
      <c r="N428" s="138"/>
      <c r="O428" s="138"/>
      <c r="P428" s="138"/>
      <c r="Q428" s="138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x14ac:dyDescent="0.2">
      <c r="A429" s="62" t="s">
        <v>192</v>
      </c>
      <c r="B429" s="67" t="s">
        <v>31</v>
      </c>
      <c r="C429" s="123" t="s">
        <v>192</v>
      </c>
      <c r="D429" s="67" t="s">
        <v>192</v>
      </c>
      <c r="E429" s="143">
        <v>1</v>
      </c>
      <c r="F429" s="64" t="s">
        <v>192</v>
      </c>
      <c r="G429" s="136">
        <v>0</v>
      </c>
      <c r="H429" s="136">
        <v>0</v>
      </c>
      <c r="I429" s="136">
        <v>0</v>
      </c>
      <c r="J429" s="137">
        <f t="shared" si="9"/>
        <v>0</v>
      </c>
      <c r="K429" s="138"/>
      <c r="L429" s="138"/>
      <c r="M429" s="138"/>
      <c r="N429" s="138"/>
      <c r="O429" s="138"/>
      <c r="P429" s="138"/>
      <c r="Q429" s="138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x14ac:dyDescent="0.2">
      <c r="A430" s="62" t="s">
        <v>192</v>
      </c>
      <c r="B430" s="67" t="s">
        <v>31</v>
      </c>
      <c r="C430" s="123" t="s">
        <v>192</v>
      </c>
      <c r="D430" s="67" t="s">
        <v>192</v>
      </c>
      <c r="E430" s="143">
        <v>1</v>
      </c>
      <c r="F430" s="64" t="s">
        <v>192</v>
      </c>
      <c r="G430" s="136">
        <v>0</v>
      </c>
      <c r="H430" s="136">
        <v>0</v>
      </c>
      <c r="I430" s="136">
        <v>0</v>
      </c>
      <c r="J430" s="137">
        <f t="shared" si="9"/>
        <v>0</v>
      </c>
      <c r="K430" s="138"/>
      <c r="L430" s="138"/>
      <c r="M430" s="138"/>
      <c r="N430" s="138"/>
      <c r="O430" s="138"/>
      <c r="P430" s="138"/>
      <c r="Q430" s="138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x14ac:dyDescent="0.2">
      <c r="A431" s="62" t="s">
        <v>192</v>
      </c>
      <c r="B431" s="67" t="s">
        <v>31</v>
      </c>
      <c r="C431" s="123" t="s">
        <v>192</v>
      </c>
      <c r="D431" s="67" t="s">
        <v>192</v>
      </c>
      <c r="E431" s="143">
        <v>1</v>
      </c>
      <c r="F431" s="64" t="s">
        <v>192</v>
      </c>
      <c r="G431" s="136">
        <v>0</v>
      </c>
      <c r="H431" s="136">
        <v>0</v>
      </c>
      <c r="I431" s="136">
        <v>0</v>
      </c>
      <c r="J431" s="137">
        <f t="shared" si="9"/>
        <v>0</v>
      </c>
      <c r="K431" s="138"/>
      <c r="L431" s="138"/>
      <c r="M431" s="138"/>
      <c r="N431" s="138"/>
      <c r="O431" s="138"/>
      <c r="P431" s="138"/>
      <c r="Q431" s="138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x14ac:dyDescent="0.2">
      <c r="A432" s="62" t="s">
        <v>192</v>
      </c>
      <c r="B432" s="67" t="s">
        <v>31</v>
      </c>
      <c r="C432" s="123" t="s">
        <v>192</v>
      </c>
      <c r="D432" s="67" t="s">
        <v>192</v>
      </c>
      <c r="E432" s="143">
        <v>1</v>
      </c>
      <c r="F432" s="64" t="s">
        <v>192</v>
      </c>
      <c r="G432" s="136">
        <v>0</v>
      </c>
      <c r="H432" s="136">
        <v>0</v>
      </c>
      <c r="I432" s="136">
        <v>0</v>
      </c>
      <c r="J432" s="137">
        <f t="shared" si="9"/>
        <v>0</v>
      </c>
      <c r="K432" s="138"/>
      <c r="L432" s="138"/>
      <c r="M432" s="138"/>
      <c r="N432" s="138"/>
      <c r="O432" s="138"/>
      <c r="P432" s="138"/>
      <c r="Q432" s="138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x14ac:dyDescent="0.2">
      <c r="A433" s="62" t="s">
        <v>192</v>
      </c>
      <c r="B433" s="67" t="s">
        <v>31</v>
      </c>
      <c r="C433" s="123" t="s">
        <v>192</v>
      </c>
      <c r="D433" s="67" t="s">
        <v>192</v>
      </c>
      <c r="E433" s="143">
        <v>1</v>
      </c>
      <c r="F433" s="64" t="s">
        <v>192</v>
      </c>
      <c r="G433" s="136">
        <v>0</v>
      </c>
      <c r="H433" s="136">
        <v>0</v>
      </c>
      <c r="I433" s="136">
        <v>0</v>
      </c>
      <c r="J433" s="137">
        <f t="shared" si="9"/>
        <v>0</v>
      </c>
      <c r="K433" s="138"/>
      <c r="L433" s="138"/>
      <c r="M433" s="138"/>
      <c r="N433" s="138"/>
      <c r="O433" s="138"/>
      <c r="P433" s="138"/>
      <c r="Q433" s="138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x14ac:dyDescent="0.2">
      <c r="A434" s="62" t="s">
        <v>192</v>
      </c>
      <c r="B434" s="67" t="s">
        <v>31</v>
      </c>
      <c r="C434" s="123" t="s">
        <v>192</v>
      </c>
      <c r="D434" s="67" t="s">
        <v>192</v>
      </c>
      <c r="E434" s="143">
        <v>1</v>
      </c>
      <c r="F434" s="64" t="s">
        <v>192</v>
      </c>
      <c r="G434" s="136">
        <v>0</v>
      </c>
      <c r="H434" s="136">
        <v>0</v>
      </c>
      <c r="I434" s="136">
        <v>0</v>
      </c>
      <c r="J434" s="137">
        <f t="shared" si="9"/>
        <v>0</v>
      </c>
      <c r="K434" s="138"/>
      <c r="L434" s="138"/>
      <c r="M434" s="138"/>
      <c r="N434" s="138"/>
      <c r="O434" s="138"/>
      <c r="P434" s="138"/>
      <c r="Q434" s="138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x14ac:dyDescent="0.2">
      <c r="A435" s="62" t="s">
        <v>192</v>
      </c>
      <c r="B435" s="67" t="s">
        <v>31</v>
      </c>
      <c r="C435" s="123" t="s">
        <v>192</v>
      </c>
      <c r="D435" s="67" t="s">
        <v>192</v>
      </c>
      <c r="E435" s="143">
        <v>1</v>
      </c>
      <c r="F435" s="64" t="s">
        <v>192</v>
      </c>
      <c r="G435" s="136">
        <v>0</v>
      </c>
      <c r="H435" s="136">
        <v>0</v>
      </c>
      <c r="I435" s="136">
        <v>0</v>
      </c>
      <c r="J435" s="137">
        <f t="shared" si="9"/>
        <v>0</v>
      </c>
      <c r="K435" s="138"/>
      <c r="L435" s="138"/>
      <c r="M435" s="138"/>
      <c r="N435" s="138"/>
      <c r="O435" s="138"/>
      <c r="P435" s="138"/>
      <c r="Q435" s="138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x14ac:dyDescent="0.2">
      <c r="A436" s="62" t="s">
        <v>192</v>
      </c>
      <c r="B436" s="67" t="s">
        <v>31</v>
      </c>
      <c r="C436" s="123" t="s">
        <v>192</v>
      </c>
      <c r="D436" s="67" t="s">
        <v>192</v>
      </c>
      <c r="E436" s="143">
        <v>1</v>
      </c>
      <c r="F436" s="64" t="s">
        <v>192</v>
      </c>
      <c r="G436" s="136">
        <v>0</v>
      </c>
      <c r="H436" s="136">
        <v>0</v>
      </c>
      <c r="I436" s="136">
        <v>0</v>
      </c>
      <c r="J436" s="137">
        <f t="shared" si="9"/>
        <v>0</v>
      </c>
      <c r="K436" s="138"/>
      <c r="L436" s="138"/>
      <c r="M436" s="138"/>
      <c r="N436" s="138"/>
      <c r="O436" s="138"/>
      <c r="P436" s="138"/>
      <c r="Q436" s="138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x14ac:dyDescent="0.2">
      <c r="A437" s="62" t="s">
        <v>192</v>
      </c>
      <c r="B437" s="67" t="s">
        <v>31</v>
      </c>
      <c r="C437" s="123" t="s">
        <v>192</v>
      </c>
      <c r="D437" s="67" t="s">
        <v>192</v>
      </c>
      <c r="E437" s="143">
        <v>1</v>
      </c>
      <c r="F437" s="64" t="s">
        <v>192</v>
      </c>
      <c r="G437" s="136">
        <v>0</v>
      </c>
      <c r="H437" s="136">
        <v>0</v>
      </c>
      <c r="I437" s="136">
        <v>0</v>
      </c>
      <c r="J437" s="137">
        <f t="shared" si="9"/>
        <v>0</v>
      </c>
      <c r="K437" s="138"/>
      <c r="L437" s="138"/>
      <c r="M437" s="138"/>
      <c r="N437" s="138"/>
      <c r="O437" s="138"/>
      <c r="P437" s="138"/>
      <c r="Q437" s="138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x14ac:dyDescent="0.2">
      <c r="A438" s="62" t="s">
        <v>192</v>
      </c>
      <c r="B438" s="67" t="s">
        <v>31</v>
      </c>
      <c r="C438" s="123" t="s">
        <v>192</v>
      </c>
      <c r="D438" s="67" t="s">
        <v>192</v>
      </c>
      <c r="E438" s="143">
        <v>1</v>
      </c>
      <c r="F438" s="64" t="s">
        <v>192</v>
      </c>
      <c r="G438" s="136">
        <v>0</v>
      </c>
      <c r="H438" s="136">
        <v>0</v>
      </c>
      <c r="I438" s="136">
        <v>0</v>
      </c>
      <c r="J438" s="137">
        <f t="shared" si="9"/>
        <v>0</v>
      </c>
      <c r="K438" s="138"/>
      <c r="L438" s="138"/>
      <c r="M438" s="138"/>
      <c r="N438" s="138"/>
      <c r="O438" s="138"/>
      <c r="P438" s="138"/>
      <c r="Q438" s="138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x14ac:dyDescent="0.2">
      <c r="A439" s="62" t="s">
        <v>192</v>
      </c>
      <c r="B439" s="67" t="s">
        <v>31</v>
      </c>
      <c r="C439" s="123" t="s">
        <v>192</v>
      </c>
      <c r="D439" s="67" t="s">
        <v>192</v>
      </c>
      <c r="E439" s="143">
        <v>1</v>
      </c>
      <c r="F439" s="64" t="s">
        <v>192</v>
      </c>
      <c r="G439" s="136">
        <v>0</v>
      </c>
      <c r="H439" s="136">
        <v>0</v>
      </c>
      <c r="I439" s="136">
        <v>0</v>
      </c>
      <c r="J439" s="137">
        <f t="shared" ref="J439:J446" si="10">SUM(G439:I439)</f>
        <v>0</v>
      </c>
      <c r="K439" s="138"/>
      <c r="L439" s="138"/>
      <c r="M439" s="138"/>
      <c r="N439" s="138"/>
      <c r="O439" s="138"/>
      <c r="P439" s="138"/>
      <c r="Q439" s="138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x14ac:dyDescent="0.2">
      <c r="A440" s="62" t="s">
        <v>192</v>
      </c>
      <c r="B440" s="67" t="s">
        <v>31</v>
      </c>
      <c r="C440" s="123" t="s">
        <v>192</v>
      </c>
      <c r="D440" s="67" t="s">
        <v>192</v>
      </c>
      <c r="E440" s="143">
        <v>1</v>
      </c>
      <c r="F440" s="64" t="s">
        <v>192</v>
      </c>
      <c r="G440" s="136">
        <v>0</v>
      </c>
      <c r="H440" s="136">
        <v>0</v>
      </c>
      <c r="I440" s="136">
        <v>0</v>
      </c>
      <c r="J440" s="137">
        <f t="shared" si="10"/>
        <v>0</v>
      </c>
      <c r="K440" s="138"/>
      <c r="L440" s="138"/>
      <c r="M440" s="138"/>
      <c r="N440" s="138"/>
      <c r="O440" s="138"/>
      <c r="P440" s="138"/>
      <c r="Q440" s="138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x14ac:dyDescent="0.2">
      <c r="A441" s="62" t="s">
        <v>192</v>
      </c>
      <c r="B441" s="67" t="s">
        <v>31</v>
      </c>
      <c r="C441" s="123" t="s">
        <v>192</v>
      </c>
      <c r="D441" s="67" t="s">
        <v>192</v>
      </c>
      <c r="E441" s="143">
        <v>1</v>
      </c>
      <c r="F441" s="64" t="s">
        <v>192</v>
      </c>
      <c r="G441" s="136">
        <v>0</v>
      </c>
      <c r="H441" s="136">
        <v>0</v>
      </c>
      <c r="I441" s="136">
        <v>0</v>
      </c>
      <c r="J441" s="137">
        <f t="shared" si="10"/>
        <v>0</v>
      </c>
      <c r="K441" s="138"/>
      <c r="L441" s="138"/>
      <c r="M441" s="138"/>
      <c r="N441" s="138"/>
      <c r="O441" s="138"/>
      <c r="P441" s="138"/>
      <c r="Q441" s="138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x14ac:dyDescent="0.2">
      <c r="A442" s="62" t="s">
        <v>192</v>
      </c>
      <c r="B442" s="67" t="s">
        <v>31</v>
      </c>
      <c r="C442" s="123" t="s">
        <v>192</v>
      </c>
      <c r="D442" s="67" t="s">
        <v>192</v>
      </c>
      <c r="E442" s="143">
        <v>1</v>
      </c>
      <c r="F442" s="64" t="s">
        <v>192</v>
      </c>
      <c r="G442" s="136">
        <v>0</v>
      </c>
      <c r="H442" s="136">
        <v>0</v>
      </c>
      <c r="I442" s="136">
        <v>0</v>
      </c>
      <c r="J442" s="137">
        <f t="shared" si="10"/>
        <v>0</v>
      </c>
      <c r="K442" s="138"/>
      <c r="L442" s="138"/>
      <c r="M442" s="138"/>
      <c r="N442" s="138"/>
      <c r="O442" s="138"/>
      <c r="P442" s="138"/>
      <c r="Q442" s="138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x14ac:dyDescent="0.2">
      <c r="A443" s="62" t="s">
        <v>192</v>
      </c>
      <c r="B443" s="67" t="s">
        <v>31</v>
      </c>
      <c r="C443" s="123" t="s">
        <v>192</v>
      </c>
      <c r="D443" s="67" t="s">
        <v>192</v>
      </c>
      <c r="E443" s="143">
        <v>1</v>
      </c>
      <c r="F443" s="64" t="s">
        <v>192</v>
      </c>
      <c r="G443" s="136">
        <v>0</v>
      </c>
      <c r="H443" s="136">
        <v>0</v>
      </c>
      <c r="I443" s="136">
        <v>0</v>
      </c>
      <c r="J443" s="137">
        <f t="shared" si="10"/>
        <v>0</v>
      </c>
      <c r="K443" s="138"/>
      <c r="L443" s="138"/>
      <c r="M443" s="138"/>
      <c r="N443" s="138"/>
      <c r="O443" s="138"/>
      <c r="P443" s="138"/>
      <c r="Q443" s="138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x14ac:dyDescent="0.2">
      <c r="A444" s="62" t="s">
        <v>192</v>
      </c>
      <c r="B444" s="67" t="s">
        <v>31</v>
      </c>
      <c r="C444" s="123" t="s">
        <v>192</v>
      </c>
      <c r="D444" s="67" t="s">
        <v>192</v>
      </c>
      <c r="E444" s="143">
        <v>1</v>
      </c>
      <c r="F444" s="64" t="s">
        <v>192</v>
      </c>
      <c r="G444" s="136">
        <v>0</v>
      </c>
      <c r="H444" s="136">
        <v>0</v>
      </c>
      <c r="I444" s="136">
        <v>0</v>
      </c>
      <c r="J444" s="137">
        <f t="shared" si="10"/>
        <v>0</v>
      </c>
      <c r="K444" s="138"/>
      <c r="L444" s="138"/>
      <c r="M444" s="138"/>
      <c r="N444" s="138"/>
      <c r="O444" s="138"/>
      <c r="P444" s="138"/>
      <c r="Q444" s="138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x14ac:dyDescent="0.2">
      <c r="A445" s="62" t="s">
        <v>192</v>
      </c>
      <c r="B445" s="67" t="s">
        <v>31</v>
      </c>
      <c r="C445" s="123" t="s">
        <v>192</v>
      </c>
      <c r="D445" s="67" t="s">
        <v>192</v>
      </c>
      <c r="E445" s="143">
        <v>1</v>
      </c>
      <c r="F445" s="64" t="s">
        <v>192</v>
      </c>
      <c r="G445" s="136">
        <v>0</v>
      </c>
      <c r="H445" s="136">
        <v>0</v>
      </c>
      <c r="I445" s="136">
        <v>0</v>
      </c>
      <c r="J445" s="137">
        <f t="shared" si="10"/>
        <v>0</v>
      </c>
      <c r="K445" s="138"/>
      <c r="L445" s="138"/>
      <c r="M445" s="138"/>
      <c r="N445" s="138"/>
      <c r="O445" s="138"/>
      <c r="P445" s="138"/>
      <c r="Q445" s="138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x14ac:dyDescent="0.2">
      <c r="A446" s="62" t="s">
        <v>192</v>
      </c>
      <c r="B446" s="67" t="s">
        <v>31</v>
      </c>
      <c r="C446" s="123" t="s">
        <v>192</v>
      </c>
      <c r="D446" s="67" t="s">
        <v>192</v>
      </c>
      <c r="E446" s="143">
        <v>1</v>
      </c>
      <c r="F446" s="64" t="s">
        <v>192</v>
      </c>
      <c r="G446" s="136">
        <v>0</v>
      </c>
      <c r="H446" s="136">
        <v>0</v>
      </c>
      <c r="I446" s="136">
        <v>0</v>
      </c>
      <c r="J446" s="137">
        <f t="shared" si="10"/>
        <v>0</v>
      </c>
      <c r="K446" s="138"/>
      <c r="L446" s="138"/>
      <c r="M446" s="138"/>
      <c r="N446" s="138"/>
      <c r="O446" s="138"/>
      <c r="P446" s="138"/>
      <c r="Q446" s="138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x14ac:dyDescent="0.2">
      <c r="A447" s="62" t="s">
        <v>192</v>
      </c>
      <c r="B447" s="48" t="s">
        <v>31</v>
      </c>
      <c r="C447" s="66" t="s">
        <v>192</v>
      </c>
      <c r="D447" s="48" t="s">
        <v>192</v>
      </c>
      <c r="E447" s="143">
        <v>1</v>
      </c>
      <c r="F447" s="64" t="s">
        <v>192</v>
      </c>
      <c r="G447" s="136">
        <v>0</v>
      </c>
      <c r="H447" s="136">
        <v>0</v>
      </c>
      <c r="I447" s="136">
        <v>0</v>
      </c>
      <c r="J447" s="137">
        <f t="shared" si="5"/>
        <v>0</v>
      </c>
      <c r="K447" s="138"/>
      <c r="L447" s="138"/>
      <c r="M447" s="138"/>
      <c r="N447" s="138"/>
      <c r="O447" s="138"/>
      <c r="P447" s="138"/>
      <c r="Q447" s="138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x14ac:dyDescent="0.2">
      <c r="A448" s="62" t="s">
        <v>192</v>
      </c>
      <c r="B448" s="48" t="s">
        <v>31</v>
      </c>
      <c r="C448" s="66" t="s">
        <v>192</v>
      </c>
      <c r="D448" s="48" t="s">
        <v>192</v>
      </c>
      <c r="E448" s="143">
        <v>1</v>
      </c>
      <c r="F448" s="64" t="s">
        <v>192</v>
      </c>
      <c r="G448" s="136">
        <v>0</v>
      </c>
      <c r="H448" s="136">
        <v>0</v>
      </c>
      <c r="I448" s="136">
        <v>0</v>
      </c>
      <c r="J448" s="137">
        <f t="shared" si="5"/>
        <v>0</v>
      </c>
      <c r="K448" s="138"/>
      <c r="L448" s="138"/>
      <c r="M448" s="138"/>
      <c r="N448" s="138"/>
      <c r="O448" s="138"/>
      <c r="P448" s="138"/>
      <c r="Q448" s="138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x14ac:dyDescent="0.2">
      <c r="A449" s="62" t="s">
        <v>192</v>
      </c>
      <c r="B449" s="48" t="s">
        <v>31</v>
      </c>
      <c r="C449" s="66" t="s">
        <v>192</v>
      </c>
      <c r="D449" s="48" t="s">
        <v>192</v>
      </c>
      <c r="E449" s="143">
        <v>1</v>
      </c>
      <c r="F449" s="64" t="s">
        <v>192</v>
      </c>
      <c r="G449" s="136">
        <v>0</v>
      </c>
      <c r="H449" s="136">
        <v>0</v>
      </c>
      <c r="I449" s="136">
        <v>0</v>
      </c>
      <c r="J449" s="137">
        <f t="shared" si="5"/>
        <v>0</v>
      </c>
      <c r="K449" s="138"/>
      <c r="L449" s="138"/>
      <c r="M449" s="138"/>
      <c r="N449" s="138"/>
      <c r="O449" s="138"/>
      <c r="P449" s="138"/>
      <c r="Q449" s="138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x14ac:dyDescent="0.2">
      <c r="A450" s="117" t="s">
        <v>192</v>
      </c>
      <c r="B450" s="67" t="s">
        <v>31</v>
      </c>
      <c r="C450" s="180" t="s">
        <v>192</v>
      </c>
      <c r="D450" s="67" t="s">
        <v>192</v>
      </c>
      <c r="E450" s="144">
        <v>1</v>
      </c>
      <c r="F450" s="188" t="s">
        <v>192</v>
      </c>
      <c r="G450" s="140">
        <v>0</v>
      </c>
      <c r="H450" s="136">
        <v>0</v>
      </c>
      <c r="I450" s="136">
        <v>0</v>
      </c>
      <c r="J450" s="141">
        <f t="shared" si="5"/>
        <v>0</v>
      </c>
      <c r="K450" s="142"/>
      <c r="L450" s="142"/>
      <c r="M450" s="142"/>
      <c r="N450" s="142"/>
      <c r="O450" s="142"/>
      <c r="P450" s="142"/>
      <c r="Q450" s="142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  <c r="AB450" s="105"/>
      <c r="AC450" s="105"/>
      <c r="AD450" s="105"/>
    </row>
    <row r="451" spans="1:30" x14ac:dyDescent="0.2">
      <c r="A451" s="117" t="s">
        <v>192</v>
      </c>
      <c r="B451" s="67" t="s">
        <v>31</v>
      </c>
      <c r="C451" s="180" t="s">
        <v>192</v>
      </c>
      <c r="D451" s="67" t="s">
        <v>192</v>
      </c>
      <c r="E451" s="144">
        <v>1</v>
      </c>
      <c r="F451" s="188" t="s">
        <v>192</v>
      </c>
      <c r="G451" s="140">
        <v>0</v>
      </c>
      <c r="H451" s="140">
        <v>0</v>
      </c>
      <c r="I451" s="140">
        <v>0</v>
      </c>
      <c r="J451" s="141">
        <f t="shared" si="5"/>
        <v>0</v>
      </c>
      <c r="K451" s="142"/>
      <c r="L451" s="142"/>
      <c r="M451" s="142"/>
      <c r="N451" s="142"/>
      <c r="O451" s="142"/>
      <c r="P451" s="142"/>
      <c r="Q451" s="142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  <c r="AB451" s="105"/>
      <c r="AC451" s="105"/>
      <c r="AD451" s="105"/>
    </row>
    <row r="452" spans="1:30" s="106" customFormat="1" x14ac:dyDescent="0.2">
      <c r="A452" s="61" t="s">
        <v>350</v>
      </c>
      <c r="B452" s="48" t="s">
        <v>33</v>
      </c>
      <c r="C452" s="195" t="s">
        <v>188</v>
      </c>
      <c r="D452" s="48" t="s">
        <v>190</v>
      </c>
      <c r="E452" s="143">
        <v>1</v>
      </c>
      <c r="F452" s="87" t="s">
        <v>614</v>
      </c>
      <c r="G452" s="136">
        <v>0</v>
      </c>
      <c r="H452" s="147">
        <v>1186.96</v>
      </c>
      <c r="I452" s="147">
        <v>4747.84</v>
      </c>
      <c r="J452" s="137">
        <f t="shared" si="5"/>
        <v>5934.8</v>
      </c>
      <c r="K452" s="138"/>
      <c r="L452" s="138"/>
      <c r="M452" s="138"/>
      <c r="N452" s="138"/>
      <c r="O452" s="138"/>
      <c r="P452" s="138"/>
      <c r="Q452" s="138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x14ac:dyDescent="0.2">
      <c r="A453" s="61" t="s">
        <v>350</v>
      </c>
      <c r="B453" s="48" t="s">
        <v>33</v>
      </c>
      <c r="C453" s="183" t="s">
        <v>188</v>
      </c>
      <c r="D453" s="48" t="s">
        <v>190</v>
      </c>
      <c r="E453" s="143">
        <v>1</v>
      </c>
      <c r="F453" s="63" t="s">
        <v>334</v>
      </c>
      <c r="G453" s="136">
        <v>0</v>
      </c>
      <c r="H453" s="147">
        <v>1186.96</v>
      </c>
      <c r="I453" s="147">
        <v>4747.84</v>
      </c>
      <c r="J453" s="137">
        <f t="shared" si="5"/>
        <v>5934.8</v>
      </c>
      <c r="K453" s="138"/>
      <c r="L453" s="138"/>
      <c r="M453" s="138"/>
      <c r="N453" s="138"/>
      <c r="O453" s="138"/>
      <c r="P453" s="138"/>
      <c r="Q453" s="138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x14ac:dyDescent="0.2">
      <c r="A454" s="61" t="s">
        <v>350</v>
      </c>
      <c r="B454" s="48" t="s">
        <v>33</v>
      </c>
      <c r="C454" s="195" t="s">
        <v>191</v>
      </c>
      <c r="D454" s="48" t="s">
        <v>190</v>
      </c>
      <c r="E454" s="143">
        <v>1</v>
      </c>
      <c r="F454" s="204" t="s">
        <v>759</v>
      </c>
      <c r="G454" s="136">
        <v>0</v>
      </c>
      <c r="H454" s="147">
        <v>1186.96</v>
      </c>
      <c r="I454" s="147">
        <v>4747.84</v>
      </c>
      <c r="J454" s="137">
        <f t="shared" si="5"/>
        <v>5934.8</v>
      </c>
      <c r="K454" s="138"/>
      <c r="L454" s="138"/>
      <c r="M454" s="138"/>
      <c r="N454" s="138"/>
      <c r="O454" s="138"/>
      <c r="P454" s="138"/>
      <c r="Q454" s="138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x14ac:dyDescent="0.2">
      <c r="A455" s="61" t="s">
        <v>350</v>
      </c>
      <c r="B455" s="48" t="s">
        <v>33</v>
      </c>
      <c r="C455" s="83" t="s">
        <v>191</v>
      </c>
      <c r="D455" s="48" t="s">
        <v>190</v>
      </c>
      <c r="E455" s="143">
        <v>1</v>
      </c>
      <c r="F455" s="86" t="s">
        <v>412</v>
      </c>
      <c r="G455" s="136">
        <v>0</v>
      </c>
      <c r="H455" s="147">
        <v>1186.96</v>
      </c>
      <c r="I455" s="147">
        <v>4747.84</v>
      </c>
      <c r="J455" s="137">
        <f t="shared" si="5"/>
        <v>5934.8</v>
      </c>
      <c r="K455" s="138"/>
      <c r="L455" s="138"/>
      <c r="M455" s="138"/>
      <c r="N455" s="138"/>
      <c r="O455" s="138"/>
      <c r="P455" s="138"/>
      <c r="Q455" s="138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x14ac:dyDescent="0.2">
      <c r="A456" s="61" t="s">
        <v>350</v>
      </c>
      <c r="B456" s="48" t="s">
        <v>33</v>
      </c>
      <c r="C456" s="125" t="s">
        <v>191</v>
      </c>
      <c r="D456" s="48" t="s">
        <v>190</v>
      </c>
      <c r="E456" s="143">
        <v>1</v>
      </c>
      <c r="F456" s="204" t="s">
        <v>763</v>
      </c>
      <c r="G456" s="136">
        <v>0</v>
      </c>
      <c r="H456" s="147">
        <v>1186.96</v>
      </c>
      <c r="I456" s="147">
        <v>4747.84</v>
      </c>
      <c r="J456" s="137">
        <f t="shared" si="5"/>
        <v>5934.8</v>
      </c>
      <c r="K456" s="138"/>
      <c r="L456" s="138"/>
      <c r="M456" s="138"/>
      <c r="N456" s="138"/>
      <c r="O456" s="138"/>
      <c r="P456" s="138"/>
      <c r="Q456" s="138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x14ac:dyDescent="0.2">
      <c r="A457" s="61" t="s">
        <v>350</v>
      </c>
      <c r="B457" s="48" t="s">
        <v>33</v>
      </c>
      <c r="C457" s="125" t="s">
        <v>187</v>
      </c>
      <c r="D457" s="48" t="s">
        <v>190</v>
      </c>
      <c r="E457" s="143">
        <v>1</v>
      </c>
      <c r="F457" s="87" t="s">
        <v>370</v>
      </c>
      <c r="G457" s="136">
        <v>0</v>
      </c>
      <c r="H457" s="136">
        <v>1186.96</v>
      </c>
      <c r="I457" s="136">
        <v>4747.84</v>
      </c>
      <c r="J457" s="137">
        <f t="shared" si="5"/>
        <v>5934.8</v>
      </c>
      <c r="K457" s="138"/>
      <c r="L457" s="138"/>
      <c r="M457" s="138"/>
      <c r="N457" s="138"/>
      <c r="O457" s="138"/>
      <c r="P457" s="138"/>
      <c r="Q457" s="138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x14ac:dyDescent="0.2">
      <c r="A458" s="126" t="s">
        <v>611</v>
      </c>
      <c r="B458" s="48" t="s">
        <v>33</v>
      </c>
      <c r="C458" s="195" t="s">
        <v>212</v>
      </c>
      <c r="D458" s="48" t="s">
        <v>190</v>
      </c>
      <c r="E458" s="143">
        <v>1</v>
      </c>
      <c r="F458" s="87" t="s">
        <v>612</v>
      </c>
      <c r="G458" s="136">
        <v>0</v>
      </c>
      <c r="H458" s="147">
        <v>1186.96</v>
      </c>
      <c r="I458" s="147">
        <v>4747.84</v>
      </c>
      <c r="J458" s="137">
        <f t="shared" si="5"/>
        <v>5934.8</v>
      </c>
      <c r="K458" s="138"/>
      <c r="L458" s="138"/>
      <c r="M458" s="138"/>
      <c r="N458" s="138"/>
      <c r="O458" s="138"/>
      <c r="P458" s="138"/>
      <c r="Q458" s="138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x14ac:dyDescent="0.2">
      <c r="A459" s="61" t="s">
        <v>350</v>
      </c>
      <c r="B459" s="48" t="s">
        <v>33</v>
      </c>
      <c r="C459" s="195" t="s">
        <v>212</v>
      </c>
      <c r="D459" s="48" t="s">
        <v>190</v>
      </c>
      <c r="E459" s="143">
        <v>1</v>
      </c>
      <c r="F459" s="201" t="s">
        <v>415</v>
      </c>
      <c r="G459" s="136">
        <v>0</v>
      </c>
      <c r="H459" s="147">
        <v>1186.96</v>
      </c>
      <c r="I459" s="147">
        <v>4747.84</v>
      </c>
      <c r="J459" s="137">
        <f t="shared" si="5"/>
        <v>5934.8</v>
      </c>
      <c r="K459" s="138"/>
      <c r="L459" s="138"/>
      <c r="M459" s="138"/>
      <c r="N459" s="138"/>
      <c r="O459" s="138"/>
      <c r="P459" s="138"/>
      <c r="Q459" s="138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x14ac:dyDescent="0.2">
      <c r="A460" s="61" t="s">
        <v>351</v>
      </c>
      <c r="B460" s="48" t="s">
        <v>33</v>
      </c>
      <c r="C460" s="65" t="s">
        <v>345</v>
      </c>
      <c r="D460" s="48" t="s">
        <v>190</v>
      </c>
      <c r="E460" s="143">
        <v>1</v>
      </c>
      <c r="F460" s="63" t="s">
        <v>319</v>
      </c>
      <c r="G460" s="136">
        <v>0</v>
      </c>
      <c r="H460" s="136">
        <v>1186.96</v>
      </c>
      <c r="I460" s="136">
        <v>4747.84</v>
      </c>
      <c r="J460" s="137">
        <f t="shared" si="5"/>
        <v>5934.8</v>
      </c>
      <c r="K460" s="138"/>
      <c r="L460" s="138"/>
      <c r="M460" s="138"/>
      <c r="N460" s="138"/>
      <c r="O460" s="138"/>
      <c r="P460" s="138"/>
      <c r="Q460" s="138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s="95" customFormat="1" x14ac:dyDescent="0.2">
      <c r="A461" s="61" t="s">
        <v>350</v>
      </c>
      <c r="B461" s="48" t="s">
        <v>33</v>
      </c>
      <c r="C461" s="195" t="s">
        <v>191</v>
      </c>
      <c r="D461" s="48" t="s">
        <v>190</v>
      </c>
      <c r="E461" s="143">
        <v>1</v>
      </c>
      <c r="F461" s="208" t="s">
        <v>379</v>
      </c>
      <c r="G461" s="136">
        <v>0</v>
      </c>
      <c r="H461" s="136">
        <v>1186.96</v>
      </c>
      <c r="I461" s="136">
        <v>4747.84</v>
      </c>
      <c r="J461" s="137">
        <f t="shared" si="5"/>
        <v>5934.8</v>
      </c>
      <c r="K461" s="138"/>
      <c r="L461" s="138"/>
      <c r="M461" s="138"/>
      <c r="N461" s="138"/>
      <c r="O461" s="138"/>
      <c r="P461" s="138"/>
      <c r="Q461" s="138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x14ac:dyDescent="0.2">
      <c r="A462" s="61" t="s">
        <v>666</v>
      </c>
      <c r="B462" s="48" t="s">
        <v>33</v>
      </c>
      <c r="C462" s="83" t="s">
        <v>188</v>
      </c>
      <c r="D462" s="48" t="s">
        <v>190</v>
      </c>
      <c r="E462" s="143">
        <v>1</v>
      </c>
      <c r="F462" s="204" t="s">
        <v>786</v>
      </c>
      <c r="G462" s="136">
        <v>0</v>
      </c>
      <c r="H462" s="136">
        <v>1186.96</v>
      </c>
      <c r="I462" s="136">
        <v>4747.84</v>
      </c>
      <c r="J462" s="137">
        <f t="shared" si="5"/>
        <v>5934.8</v>
      </c>
      <c r="K462" s="138"/>
      <c r="L462" s="138"/>
      <c r="M462" s="138"/>
      <c r="N462" s="138"/>
      <c r="O462" s="138"/>
      <c r="P462" s="138"/>
      <c r="Q462" s="138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x14ac:dyDescent="0.2">
      <c r="A463" s="61" t="s">
        <v>350</v>
      </c>
      <c r="B463" s="48" t="s">
        <v>33</v>
      </c>
      <c r="C463" s="182" t="s">
        <v>191</v>
      </c>
      <c r="D463" s="48" t="s">
        <v>190</v>
      </c>
      <c r="E463" s="143">
        <v>1</v>
      </c>
      <c r="F463" s="204" t="s">
        <v>789</v>
      </c>
      <c r="G463" s="136">
        <v>0</v>
      </c>
      <c r="H463" s="136">
        <v>1186.96</v>
      </c>
      <c r="I463" s="136">
        <v>4747.84</v>
      </c>
      <c r="J463" s="137">
        <f t="shared" si="5"/>
        <v>5934.8</v>
      </c>
      <c r="K463" s="138"/>
      <c r="L463" s="138"/>
      <c r="M463" s="138"/>
      <c r="N463" s="138"/>
      <c r="O463" s="138"/>
      <c r="P463" s="138"/>
      <c r="Q463" s="138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x14ac:dyDescent="0.2">
      <c r="A464" s="61" t="s">
        <v>350</v>
      </c>
      <c r="B464" s="48" t="s">
        <v>33</v>
      </c>
      <c r="C464" s="48" t="s">
        <v>188</v>
      </c>
      <c r="D464" s="48" t="s">
        <v>190</v>
      </c>
      <c r="E464" s="143">
        <v>1</v>
      </c>
      <c r="F464" s="63" t="s">
        <v>335</v>
      </c>
      <c r="G464" s="136">
        <v>0</v>
      </c>
      <c r="H464" s="147">
        <v>1186.96</v>
      </c>
      <c r="I464" s="147">
        <v>4747.84</v>
      </c>
      <c r="J464" s="137">
        <f t="shared" si="5"/>
        <v>5934.8</v>
      </c>
      <c r="K464" s="138"/>
      <c r="L464" s="138"/>
      <c r="M464" s="138"/>
      <c r="N464" s="138"/>
      <c r="O464" s="138"/>
      <c r="P464" s="138"/>
      <c r="Q464" s="138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x14ac:dyDescent="0.2">
      <c r="A465" s="61" t="s">
        <v>350</v>
      </c>
      <c r="B465" s="48" t="s">
        <v>33</v>
      </c>
      <c r="C465" s="83" t="s">
        <v>188</v>
      </c>
      <c r="D465" s="48" t="s">
        <v>190</v>
      </c>
      <c r="E465" s="143">
        <v>1</v>
      </c>
      <c r="F465" s="63" t="s">
        <v>729</v>
      </c>
      <c r="G465" s="136">
        <v>0</v>
      </c>
      <c r="H465" s="147">
        <v>1186.96</v>
      </c>
      <c r="I465" s="147">
        <v>4747.84</v>
      </c>
      <c r="J465" s="137">
        <f t="shared" si="5"/>
        <v>5934.8</v>
      </c>
      <c r="K465" s="138"/>
      <c r="L465" s="138"/>
      <c r="M465" s="138"/>
      <c r="N465" s="138"/>
      <c r="O465" s="138"/>
      <c r="P465" s="138"/>
      <c r="Q465" s="138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x14ac:dyDescent="0.2">
      <c r="A466" s="61" t="s">
        <v>350</v>
      </c>
      <c r="B466" s="48" t="s">
        <v>33</v>
      </c>
      <c r="C466" s="83" t="s">
        <v>191</v>
      </c>
      <c r="D466" s="48" t="s">
        <v>190</v>
      </c>
      <c r="E466" s="143">
        <v>1</v>
      </c>
      <c r="F466" s="204" t="s">
        <v>737</v>
      </c>
      <c r="G466" s="136">
        <v>0</v>
      </c>
      <c r="H466" s="147">
        <v>1186.96</v>
      </c>
      <c r="I466" s="147">
        <v>4747.84</v>
      </c>
      <c r="J466" s="137">
        <f t="shared" si="5"/>
        <v>5934.8</v>
      </c>
      <c r="K466" s="138"/>
      <c r="L466" s="138"/>
      <c r="M466" s="138"/>
      <c r="N466" s="138"/>
      <c r="O466" s="138"/>
      <c r="P466" s="138"/>
      <c r="Q466" s="138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x14ac:dyDescent="0.2">
      <c r="A467" s="62" t="s">
        <v>192</v>
      </c>
      <c r="B467" s="48" t="s">
        <v>33</v>
      </c>
      <c r="C467" s="52" t="s">
        <v>192</v>
      </c>
      <c r="D467" s="48" t="s">
        <v>192</v>
      </c>
      <c r="E467" s="143">
        <v>1</v>
      </c>
      <c r="F467" s="64" t="s">
        <v>192</v>
      </c>
      <c r="G467" s="136">
        <v>0</v>
      </c>
      <c r="H467" s="147">
        <v>0</v>
      </c>
      <c r="I467" s="147">
        <v>0</v>
      </c>
      <c r="J467" s="137">
        <f t="shared" si="5"/>
        <v>0</v>
      </c>
      <c r="K467" s="138"/>
      <c r="L467" s="138"/>
      <c r="M467" s="138"/>
      <c r="N467" s="138"/>
      <c r="O467" s="138"/>
      <c r="P467" s="138"/>
      <c r="Q467" s="138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x14ac:dyDescent="0.2">
      <c r="A468" s="61" t="s">
        <v>350</v>
      </c>
      <c r="B468" s="48" t="s">
        <v>33</v>
      </c>
      <c r="C468" s="48" t="s">
        <v>213</v>
      </c>
      <c r="D468" s="48" t="s">
        <v>190</v>
      </c>
      <c r="E468" s="143">
        <v>1</v>
      </c>
      <c r="F468" s="63" t="s">
        <v>344</v>
      </c>
      <c r="G468" s="136">
        <v>0</v>
      </c>
      <c r="H468" s="147">
        <v>1186.96</v>
      </c>
      <c r="I468" s="147">
        <v>4747.84</v>
      </c>
      <c r="J468" s="137">
        <f t="shared" si="5"/>
        <v>5934.8</v>
      </c>
      <c r="K468" s="138"/>
      <c r="L468" s="138"/>
      <c r="M468" s="138"/>
      <c r="N468" s="138"/>
      <c r="O468" s="138"/>
      <c r="P468" s="138"/>
      <c r="Q468" s="138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x14ac:dyDescent="0.2">
      <c r="A469" s="61" t="s">
        <v>350</v>
      </c>
      <c r="B469" s="48" t="s">
        <v>33</v>
      </c>
      <c r="C469" s="48" t="s">
        <v>186</v>
      </c>
      <c r="D469" s="48" t="s">
        <v>190</v>
      </c>
      <c r="E469" s="143">
        <v>1</v>
      </c>
      <c r="F469" s="63" t="s">
        <v>333</v>
      </c>
      <c r="G469" s="136">
        <v>0</v>
      </c>
      <c r="H469" s="147">
        <v>1186.96</v>
      </c>
      <c r="I469" s="147">
        <v>4747.84</v>
      </c>
      <c r="J469" s="137">
        <f t="shared" si="5"/>
        <v>5934.8</v>
      </c>
      <c r="K469" s="138"/>
      <c r="L469" s="138"/>
      <c r="M469" s="138"/>
      <c r="N469" s="138"/>
      <c r="O469" s="138"/>
      <c r="P469" s="138"/>
      <c r="Q469" s="138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x14ac:dyDescent="0.2">
      <c r="A470" s="90" t="s">
        <v>542</v>
      </c>
      <c r="B470" s="84" t="s">
        <v>33</v>
      </c>
      <c r="C470" s="197" t="s">
        <v>212</v>
      </c>
      <c r="D470" s="84" t="s">
        <v>190</v>
      </c>
      <c r="E470" s="109">
        <v>1</v>
      </c>
      <c r="F470" s="86" t="s">
        <v>355</v>
      </c>
      <c r="G470" s="92">
        <v>0</v>
      </c>
      <c r="H470" s="147">
        <v>1186.96</v>
      </c>
      <c r="I470" s="147">
        <v>4747.84</v>
      </c>
      <c r="J470" s="96">
        <f t="shared" si="5"/>
        <v>5934.8</v>
      </c>
      <c r="K470" s="93"/>
      <c r="L470" s="93"/>
      <c r="M470" s="93"/>
      <c r="N470" s="93"/>
      <c r="O470" s="93"/>
      <c r="P470" s="93"/>
      <c r="Q470" s="93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</row>
    <row r="471" spans="1:30" x14ac:dyDescent="0.2">
      <c r="A471" s="62" t="s">
        <v>192</v>
      </c>
      <c r="B471" s="48" t="s">
        <v>33</v>
      </c>
      <c r="C471" s="210" t="s">
        <v>192</v>
      </c>
      <c r="D471" s="48" t="s">
        <v>192</v>
      </c>
      <c r="E471" s="143">
        <v>1</v>
      </c>
      <c r="F471" s="64" t="s">
        <v>192</v>
      </c>
      <c r="G471" s="136">
        <v>0</v>
      </c>
      <c r="H471" s="136">
        <v>0</v>
      </c>
      <c r="I471" s="136">
        <v>0</v>
      </c>
      <c r="J471" s="137">
        <f t="shared" si="5"/>
        <v>0</v>
      </c>
      <c r="K471" s="138"/>
      <c r="L471" s="138"/>
      <c r="M471" s="138"/>
      <c r="N471" s="138"/>
      <c r="O471" s="138"/>
      <c r="P471" s="138"/>
      <c r="Q471" s="138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x14ac:dyDescent="0.2">
      <c r="A472" s="107" t="s">
        <v>242</v>
      </c>
      <c r="B472" s="67" t="s">
        <v>33</v>
      </c>
      <c r="C472" s="196" t="s">
        <v>188</v>
      </c>
      <c r="D472" s="67" t="s">
        <v>190</v>
      </c>
      <c r="E472" s="144">
        <v>1</v>
      </c>
      <c r="F472" s="102" t="s">
        <v>556</v>
      </c>
      <c r="G472" s="140">
        <v>0</v>
      </c>
      <c r="H472" s="140">
        <v>1186.96</v>
      </c>
      <c r="I472" s="140">
        <v>4747.84</v>
      </c>
      <c r="J472" s="141">
        <f t="shared" si="5"/>
        <v>5934.8</v>
      </c>
      <c r="K472" s="142"/>
      <c r="L472" s="142"/>
      <c r="M472" s="142"/>
      <c r="N472" s="142"/>
      <c r="O472" s="142"/>
      <c r="P472" s="142"/>
      <c r="Q472" s="142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</row>
    <row r="473" spans="1:30" x14ac:dyDescent="0.2">
      <c r="A473" s="126" t="s">
        <v>637</v>
      </c>
      <c r="B473" s="48" t="s">
        <v>33</v>
      </c>
      <c r="C473" s="182" t="s">
        <v>188</v>
      </c>
      <c r="D473" s="48" t="s">
        <v>190</v>
      </c>
      <c r="E473" s="143">
        <v>1</v>
      </c>
      <c r="F473" s="87" t="s">
        <v>636</v>
      </c>
      <c r="G473" s="136">
        <v>0</v>
      </c>
      <c r="H473" s="136">
        <v>1186.96</v>
      </c>
      <c r="I473" s="136">
        <v>4747.84</v>
      </c>
      <c r="J473" s="137">
        <f t="shared" si="5"/>
        <v>5934.8</v>
      </c>
      <c r="K473" s="138"/>
      <c r="L473" s="138"/>
      <c r="M473" s="138"/>
      <c r="N473" s="138"/>
      <c r="O473" s="138"/>
      <c r="P473" s="138"/>
      <c r="Q473" s="138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x14ac:dyDescent="0.2">
      <c r="A474" s="61" t="s">
        <v>350</v>
      </c>
      <c r="B474" s="48" t="s">
        <v>33</v>
      </c>
      <c r="C474" s="48" t="s">
        <v>185</v>
      </c>
      <c r="D474" s="48" t="s">
        <v>190</v>
      </c>
      <c r="E474" s="143">
        <v>1</v>
      </c>
      <c r="F474" s="63" t="s">
        <v>328</v>
      </c>
      <c r="G474" s="136">
        <v>0</v>
      </c>
      <c r="H474" s="147">
        <v>1186.96</v>
      </c>
      <c r="I474" s="147">
        <v>4747.84</v>
      </c>
      <c r="J474" s="137">
        <f t="shared" si="5"/>
        <v>5934.8</v>
      </c>
      <c r="K474" s="138"/>
      <c r="L474" s="138"/>
      <c r="M474" s="138"/>
      <c r="N474" s="138"/>
      <c r="O474" s="138"/>
      <c r="P474" s="138"/>
      <c r="Q474" s="138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x14ac:dyDescent="0.2">
      <c r="A475" s="61" t="s">
        <v>350</v>
      </c>
      <c r="B475" s="48" t="s">
        <v>33</v>
      </c>
      <c r="C475" s="83" t="s">
        <v>191</v>
      </c>
      <c r="D475" s="48" t="s">
        <v>190</v>
      </c>
      <c r="E475" s="143">
        <v>1</v>
      </c>
      <c r="F475" s="202" t="s">
        <v>717</v>
      </c>
      <c r="G475" s="136">
        <v>0</v>
      </c>
      <c r="H475" s="147">
        <v>1186.96</v>
      </c>
      <c r="I475" s="147">
        <v>4747.84</v>
      </c>
      <c r="J475" s="137">
        <f t="shared" si="5"/>
        <v>5934.8</v>
      </c>
      <c r="K475" s="138"/>
      <c r="L475" s="138"/>
      <c r="M475" s="138"/>
      <c r="N475" s="138"/>
      <c r="O475" s="138"/>
      <c r="P475" s="138"/>
      <c r="Q475" s="138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x14ac:dyDescent="0.2">
      <c r="A476" s="61" t="s">
        <v>350</v>
      </c>
      <c r="B476" s="48" t="s">
        <v>33</v>
      </c>
      <c r="C476" s="48" t="s">
        <v>235</v>
      </c>
      <c r="D476" s="48" t="s">
        <v>190</v>
      </c>
      <c r="E476" s="143">
        <v>1</v>
      </c>
      <c r="F476" s="63" t="s">
        <v>372</v>
      </c>
      <c r="G476" s="136">
        <v>0</v>
      </c>
      <c r="H476" s="136">
        <v>1186.96</v>
      </c>
      <c r="I476" s="136">
        <v>4747.84</v>
      </c>
      <c r="J476" s="137">
        <f t="shared" si="5"/>
        <v>5934.8</v>
      </c>
      <c r="K476" s="138"/>
      <c r="L476" s="138"/>
      <c r="M476" s="138"/>
      <c r="N476" s="138"/>
      <c r="O476" s="138"/>
      <c r="P476" s="138"/>
      <c r="Q476" s="138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x14ac:dyDescent="0.2">
      <c r="A477" s="61" t="s">
        <v>350</v>
      </c>
      <c r="B477" s="48" t="s">
        <v>33</v>
      </c>
      <c r="C477" s="182" t="s">
        <v>191</v>
      </c>
      <c r="D477" s="48" t="s">
        <v>190</v>
      </c>
      <c r="E477" s="143">
        <v>1</v>
      </c>
      <c r="F477" s="204" t="s">
        <v>682</v>
      </c>
      <c r="G477" s="136">
        <v>0</v>
      </c>
      <c r="H477" s="136">
        <v>1186.96</v>
      </c>
      <c r="I477" s="136">
        <v>4747.84</v>
      </c>
      <c r="J477" s="137">
        <f t="shared" si="5"/>
        <v>5934.8</v>
      </c>
      <c r="K477" s="138"/>
      <c r="L477" s="138"/>
      <c r="M477" s="138"/>
      <c r="N477" s="138"/>
      <c r="O477" s="138"/>
      <c r="P477" s="138"/>
      <c r="Q477" s="138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x14ac:dyDescent="0.2">
      <c r="A478" s="110" t="s">
        <v>350</v>
      </c>
      <c r="B478" s="67" t="s">
        <v>33</v>
      </c>
      <c r="C478" s="101" t="s">
        <v>188</v>
      </c>
      <c r="D478" s="67" t="s">
        <v>190</v>
      </c>
      <c r="E478" s="144">
        <v>1</v>
      </c>
      <c r="F478" s="102" t="s">
        <v>555</v>
      </c>
      <c r="G478" s="140">
        <v>0</v>
      </c>
      <c r="H478" s="140">
        <v>1186.96</v>
      </c>
      <c r="I478" s="140">
        <v>4747.84</v>
      </c>
      <c r="J478" s="141">
        <f t="shared" si="5"/>
        <v>5934.8</v>
      </c>
      <c r="K478" s="142"/>
      <c r="L478" s="142"/>
      <c r="M478" s="142"/>
      <c r="N478" s="142"/>
      <c r="O478" s="142"/>
      <c r="P478" s="142"/>
      <c r="Q478" s="142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  <c r="AB478" s="105"/>
      <c r="AC478" s="105"/>
      <c r="AD478" s="105"/>
    </row>
    <row r="479" spans="1:30" x14ac:dyDescent="0.2">
      <c r="A479" s="117" t="s">
        <v>192</v>
      </c>
      <c r="B479" s="48" t="s">
        <v>33</v>
      </c>
      <c r="C479" s="52" t="s">
        <v>192</v>
      </c>
      <c r="D479" s="48" t="s">
        <v>192</v>
      </c>
      <c r="E479" s="143">
        <v>1</v>
      </c>
      <c r="F479" s="209" t="s">
        <v>192</v>
      </c>
      <c r="G479" s="136">
        <v>0</v>
      </c>
      <c r="H479" s="140">
        <v>0</v>
      </c>
      <c r="I479" s="140">
        <v>0</v>
      </c>
      <c r="J479" s="137">
        <f t="shared" si="5"/>
        <v>0</v>
      </c>
      <c r="K479" s="138"/>
      <c r="L479" s="138"/>
      <c r="M479" s="138"/>
      <c r="N479" s="138"/>
      <c r="O479" s="138"/>
      <c r="P479" s="138"/>
      <c r="Q479" s="138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x14ac:dyDescent="0.2">
      <c r="A480" s="61" t="s">
        <v>350</v>
      </c>
      <c r="B480" s="48" t="s">
        <v>33</v>
      </c>
      <c r="C480" s="48" t="s">
        <v>186</v>
      </c>
      <c r="D480" s="48" t="s">
        <v>189</v>
      </c>
      <c r="E480" s="143">
        <v>1</v>
      </c>
      <c r="F480" s="63" t="s">
        <v>389</v>
      </c>
      <c r="G480" s="136">
        <v>0</v>
      </c>
      <c r="H480" s="147">
        <v>0</v>
      </c>
      <c r="I480" s="147">
        <v>4747.84</v>
      </c>
      <c r="J480" s="137">
        <f t="shared" si="5"/>
        <v>4747.84</v>
      </c>
      <c r="K480" s="138"/>
      <c r="L480" s="138"/>
      <c r="M480" s="138"/>
      <c r="N480" s="138"/>
      <c r="O480" s="138"/>
      <c r="P480" s="138"/>
      <c r="Q480" s="138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x14ac:dyDescent="0.2">
      <c r="A481" s="61" t="s">
        <v>350</v>
      </c>
      <c r="B481" s="48" t="s">
        <v>33</v>
      </c>
      <c r="C481" s="83" t="s">
        <v>191</v>
      </c>
      <c r="D481" s="48" t="s">
        <v>190</v>
      </c>
      <c r="E481" s="143">
        <v>1</v>
      </c>
      <c r="F481" s="204" t="s">
        <v>705</v>
      </c>
      <c r="G481" s="136">
        <v>0</v>
      </c>
      <c r="H481" s="140">
        <v>1186.96</v>
      </c>
      <c r="I481" s="140">
        <v>4747.84</v>
      </c>
      <c r="J481" s="137">
        <f t="shared" si="5"/>
        <v>5934.8</v>
      </c>
      <c r="K481" s="138"/>
      <c r="L481" s="138"/>
      <c r="M481" s="138"/>
      <c r="N481" s="138"/>
      <c r="O481" s="138"/>
      <c r="P481" s="138"/>
      <c r="Q481" s="138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x14ac:dyDescent="0.2">
      <c r="A482" s="61" t="s">
        <v>350</v>
      </c>
      <c r="B482" s="48" t="s">
        <v>33</v>
      </c>
      <c r="C482" s="83" t="s">
        <v>191</v>
      </c>
      <c r="D482" s="48" t="s">
        <v>190</v>
      </c>
      <c r="E482" s="143">
        <v>1</v>
      </c>
      <c r="F482" s="204" t="s">
        <v>708</v>
      </c>
      <c r="G482" s="136">
        <v>0</v>
      </c>
      <c r="H482" s="140">
        <v>1186.96</v>
      </c>
      <c r="I482" s="140">
        <v>4747.84</v>
      </c>
      <c r="J482" s="137">
        <f t="shared" si="5"/>
        <v>5934.8</v>
      </c>
      <c r="K482" s="138"/>
      <c r="L482" s="138"/>
      <c r="M482" s="138"/>
      <c r="N482" s="138"/>
      <c r="O482" s="138"/>
      <c r="P482" s="138"/>
      <c r="Q482" s="138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x14ac:dyDescent="0.2">
      <c r="A483" s="61" t="s">
        <v>350</v>
      </c>
      <c r="B483" s="48" t="s">
        <v>33</v>
      </c>
      <c r="C483" s="83" t="s">
        <v>191</v>
      </c>
      <c r="D483" s="48" t="s">
        <v>190</v>
      </c>
      <c r="E483" s="143">
        <v>1</v>
      </c>
      <c r="F483" s="202" t="s">
        <v>718</v>
      </c>
      <c r="G483" s="136">
        <v>0</v>
      </c>
      <c r="H483" s="140">
        <v>1186.96</v>
      </c>
      <c r="I483" s="140">
        <v>4747.84</v>
      </c>
      <c r="J483" s="137">
        <f t="shared" si="5"/>
        <v>5934.8</v>
      </c>
      <c r="K483" s="138"/>
      <c r="L483" s="138"/>
      <c r="M483" s="138"/>
      <c r="N483" s="138"/>
      <c r="O483" s="138"/>
      <c r="P483" s="138"/>
      <c r="Q483" s="138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x14ac:dyDescent="0.2">
      <c r="A484" s="62" t="s">
        <v>192</v>
      </c>
      <c r="B484" s="48" t="s">
        <v>33</v>
      </c>
      <c r="C484" s="52" t="s">
        <v>192</v>
      </c>
      <c r="D484" s="48" t="s">
        <v>192</v>
      </c>
      <c r="E484" s="143">
        <v>1</v>
      </c>
      <c r="F484" s="217" t="s">
        <v>192</v>
      </c>
      <c r="G484" s="136">
        <v>0</v>
      </c>
      <c r="H484" s="140">
        <v>0</v>
      </c>
      <c r="I484" s="140">
        <v>0</v>
      </c>
      <c r="J484" s="137">
        <f t="shared" si="5"/>
        <v>0</v>
      </c>
      <c r="K484" s="138"/>
      <c r="L484" s="138"/>
      <c r="M484" s="138"/>
      <c r="N484" s="138"/>
      <c r="O484" s="138"/>
      <c r="P484" s="138"/>
      <c r="Q484" s="138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x14ac:dyDescent="0.2">
      <c r="A485" s="61" t="s">
        <v>350</v>
      </c>
      <c r="B485" s="48" t="s">
        <v>33</v>
      </c>
      <c r="C485" s="83" t="s">
        <v>188</v>
      </c>
      <c r="D485" s="48" t="s">
        <v>190</v>
      </c>
      <c r="E485" s="143">
        <v>1</v>
      </c>
      <c r="F485" s="208" t="s">
        <v>369</v>
      </c>
      <c r="G485" s="136">
        <v>0</v>
      </c>
      <c r="H485" s="140">
        <v>1186.96</v>
      </c>
      <c r="I485" s="140">
        <v>4747.84</v>
      </c>
      <c r="J485" s="137">
        <f t="shared" si="5"/>
        <v>5934.8</v>
      </c>
      <c r="K485" s="138"/>
      <c r="L485" s="138"/>
      <c r="M485" s="138"/>
      <c r="N485" s="138"/>
      <c r="O485" s="138"/>
      <c r="P485" s="138"/>
      <c r="Q485" s="138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x14ac:dyDescent="0.2">
      <c r="A486" s="62" t="s">
        <v>192</v>
      </c>
      <c r="B486" s="48" t="s">
        <v>33</v>
      </c>
      <c r="C486" s="52" t="s">
        <v>192</v>
      </c>
      <c r="D486" s="48" t="s">
        <v>192</v>
      </c>
      <c r="E486" s="143">
        <v>1</v>
      </c>
      <c r="F486" s="64" t="s">
        <v>192</v>
      </c>
      <c r="G486" s="136">
        <v>0</v>
      </c>
      <c r="H486" s="147">
        <v>0</v>
      </c>
      <c r="I486" s="147">
        <v>0</v>
      </c>
      <c r="J486" s="137">
        <f t="shared" si="5"/>
        <v>0</v>
      </c>
      <c r="K486" s="138"/>
      <c r="L486" s="138"/>
      <c r="M486" s="138"/>
      <c r="N486" s="138"/>
      <c r="O486" s="138"/>
      <c r="P486" s="138"/>
      <c r="Q486" s="138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x14ac:dyDescent="0.2">
      <c r="A487" s="62" t="s">
        <v>192</v>
      </c>
      <c r="B487" s="48" t="s">
        <v>33</v>
      </c>
      <c r="C487" s="52" t="s">
        <v>192</v>
      </c>
      <c r="D487" s="48" t="s">
        <v>192</v>
      </c>
      <c r="E487" s="143">
        <v>1</v>
      </c>
      <c r="F487" s="64" t="s">
        <v>192</v>
      </c>
      <c r="G487" s="136">
        <v>0</v>
      </c>
      <c r="H487" s="147">
        <v>0</v>
      </c>
      <c r="I487" s="147">
        <v>0</v>
      </c>
      <c r="J487" s="137">
        <f t="shared" si="5"/>
        <v>0</v>
      </c>
      <c r="K487" s="138"/>
      <c r="L487" s="138"/>
      <c r="M487" s="138"/>
      <c r="N487" s="138"/>
      <c r="O487" s="138"/>
      <c r="P487" s="138"/>
      <c r="Q487" s="138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x14ac:dyDescent="0.2">
      <c r="A488" s="62" t="s">
        <v>192</v>
      </c>
      <c r="B488" s="48" t="s">
        <v>33</v>
      </c>
      <c r="C488" s="52" t="s">
        <v>192</v>
      </c>
      <c r="D488" s="48" t="s">
        <v>192</v>
      </c>
      <c r="E488" s="143">
        <v>1</v>
      </c>
      <c r="F488" s="64" t="s">
        <v>192</v>
      </c>
      <c r="G488" s="136">
        <v>0</v>
      </c>
      <c r="H488" s="147">
        <v>0</v>
      </c>
      <c r="I488" s="147">
        <v>0</v>
      </c>
      <c r="J488" s="137">
        <f t="shared" si="5"/>
        <v>0</v>
      </c>
      <c r="K488" s="138"/>
      <c r="L488" s="138"/>
      <c r="M488" s="138"/>
      <c r="N488" s="138"/>
      <c r="O488" s="138"/>
      <c r="P488" s="138"/>
      <c r="Q488" s="138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x14ac:dyDescent="0.2">
      <c r="A489" s="62" t="s">
        <v>192</v>
      </c>
      <c r="B489" s="48" t="s">
        <v>33</v>
      </c>
      <c r="C489" s="52" t="s">
        <v>192</v>
      </c>
      <c r="D489" s="48" t="s">
        <v>192</v>
      </c>
      <c r="E489" s="143">
        <v>1</v>
      </c>
      <c r="F489" s="64" t="s">
        <v>192</v>
      </c>
      <c r="G489" s="136">
        <v>0</v>
      </c>
      <c r="H489" s="147">
        <v>0</v>
      </c>
      <c r="I489" s="147">
        <v>0</v>
      </c>
      <c r="J489" s="137">
        <f t="shared" ref="J489:J517" si="11">SUM(G489:I489)</f>
        <v>0</v>
      </c>
      <c r="K489" s="138"/>
      <c r="L489" s="138"/>
      <c r="M489" s="138"/>
      <c r="N489" s="138"/>
      <c r="O489" s="138"/>
      <c r="P489" s="138"/>
      <c r="Q489" s="138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x14ac:dyDescent="0.2">
      <c r="A490" s="62" t="s">
        <v>192</v>
      </c>
      <c r="B490" s="48" t="s">
        <v>33</v>
      </c>
      <c r="C490" s="52" t="s">
        <v>192</v>
      </c>
      <c r="D490" s="48" t="s">
        <v>192</v>
      </c>
      <c r="E490" s="143">
        <v>1</v>
      </c>
      <c r="F490" s="64" t="s">
        <v>192</v>
      </c>
      <c r="G490" s="136">
        <v>0</v>
      </c>
      <c r="H490" s="147">
        <v>0</v>
      </c>
      <c r="I490" s="147">
        <v>0</v>
      </c>
      <c r="J490" s="137">
        <f t="shared" si="11"/>
        <v>0</v>
      </c>
      <c r="K490" s="138"/>
      <c r="L490" s="138"/>
      <c r="M490" s="138"/>
      <c r="N490" s="138"/>
      <c r="O490" s="138"/>
      <c r="P490" s="138"/>
      <c r="Q490" s="138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x14ac:dyDescent="0.2">
      <c r="A491" s="62" t="s">
        <v>192</v>
      </c>
      <c r="B491" s="48" t="s">
        <v>33</v>
      </c>
      <c r="C491" s="52" t="s">
        <v>192</v>
      </c>
      <c r="D491" s="48" t="s">
        <v>192</v>
      </c>
      <c r="E491" s="143">
        <v>1</v>
      </c>
      <c r="F491" s="64" t="s">
        <v>192</v>
      </c>
      <c r="G491" s="136">
        <v>0</v>
      </c>
      <c r="H491" s="147">
        <v>0</v>
      </c>
      <c r="I491" s="147">
        <v>0</v>
      </c>
      <c r="J491" s="137">
        <f t="shared" si="11"/>
        <v>0</v>
      </c>
      <c r="K491" s="138"/>
      <c r="L491" s="138"/>
      <c r="M491" s="138"/>
      <c r="N491" s="138"/>
      <c r="O491" s="138"/>
      <c r="P491" s="138"/>
      <c r="Q491" s="138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x14ac:dyDescent="0.2">
      <c r="A492" s="62" t="s">
        <v>192</v>
      </c>
      <c r="B492" s="48" t="s">
        <v>33</v>
      </c>
      <c r="C492" s="52" t="s">
        <v>192</v>
      </c>
      <c r="D492" s="48" t="s">
        <v>192</v>
      </c>
      <c r="E492" s="143">
        <v>1</v>
      </c>
      <c r="F492" s="64" t="s">
        <v>192</v>
      </c>
      <c r="G492" s="136">
        <v>0</v>
      </c>
      <c r="H492" s="147">
        <v>0</v>
      </c>
      <c r="I492" s="147">
        <v>0</v>
      </c>
      <c r="J492" s="137">
        <f t="shared" si="11"/>
        <v>0</v>
      </c>
      <c r="K492" s="138"/>
      <c r="L492" s="138"/>
      <c r="M492" s="138"/>
      <c r="N492" s="138"/>
      <c r="O492" s="138"/>
      <c r="P492" s="138"/>
      <c r="Q492" s="138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x14ac:dyDescent="0.2">
      <c r="A493" s="62" t="s">
        <v>192</v>
      </c>
      <c r="B493" s="48" t="s">
        <v>33</v>
      </c>
      <c r="C493" s="52" t="s">
        <v>192</v>
      </c>
      <c r="D493" s="48" t="s">
        <v>192</v>
      </c>
      <c r="E493" s="143">
        <v>1</v>
      </c>
      <c r="F493" s="64" t="s">
        <v>192</v>
      </c>
      <c r="G493" s="136">
        <v>0</v>
      </c>
      <c r="H493" s="147">
        <v>0</v>
      </c>
      <c r="I493" s="147">
        <v>0</v>
      </c>
      <c r="J493" s="137">
        <f t="shared" si="11"/>
        <v>0</v>
      </c>
      <c r="K493" s="138"/>
      <c r="L493" s="138"/>
      <c r="M493" s="138"/>
      <c r="N493" s="138"/>
      <c r="O493" s="138"/>
      <c r="P493" s="138"/>
      <c r="Q493" s="138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x14ac:dyDescent="0.2">
      <c r="A494" s="62" t="s">
        <v>192</v>
      </c>
      <c r="B494" s="48" t="s">
        <v>33</v>
      </c>
      <c r="C494" s="52" t="s">
        <v>192</v>
      </c>
      <c r="D494" s="48" t="s">
        <v>192</v>
      </c>
      <c r="E494" s="143">
        <v>1</v>
      </c>
      <c r="F494" s="64" t="s">
        <v>192</v>
      </c>
      <c r="G494" s="136">
        <v>0</v>
      </c>
      <c r="H494" s="147">
        <v>0</v>
      </c>
      <c r="I494" s="147">
        <v>0</v>
      </c>
      <c r="J494" s="137">
        <f t="shared" si="11"/>
        <v>0</v>
      </c>
      <c r="K494" s="138"/>
      <c r="L494" s="138"/>
      <c r="M494" s="138"/>
      <c r="N494" s="138"/>
      <c r="O494" s="138"/>
      <c r="P494" s="138"/>
      <c r="Q494" s="138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x14ac:dyDescent="0.2">
      <c r="A495" s="62" t="s">
        <v>192</v>
      </c>
      <c r="B495" s="48" t="s">
        <v>33</v>
      </c>
      <c r="C495" s="52" t="s">
        <v>192</v>
      </c>
      <c r="D495" s="48" t="s">
        <v>192</v>
      </c>
      <c r="E495" s="143">
        <v>1</v>
      </c>
      <c r="F495" s="64" t="s">
        <v>192</v>
      </c>
      <c r="G495" s="136">
        <v>0</v>
      </c>
      <c r="H495" s="147">
        <v>0</v>
      </c>
      <c r="I495" s="147">
        <v>0</v>
      </c>
      <c r="J495" s="137">
        <f t="shared" si="11"/>
        <v>0</v>
      </c>
      <c r="K495" s="138"/>
      <c r="L495" s="138"/>
      <c r="M495" s="138"/>
      <c r="N495" s="138"/>
      <c r="O495" s="138"/>
      <c r="P495" s="138"/>
      <c r="Q495" s="138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x14ac:dyDescent="0.2">
      <c r="A496" s="62" t="s">
        <v>192</v>
      </c>
      <c r="B496" s="48" t="s">
        <v>33</v>
      </c>
      <c r="C496" s="52" t="s">
        <v>192</v>
      </c>
      <c r="D496" s="48" t="s">
        <v>192</v>
      </c>
      <c r="E496" s="143">
        <v>1</v>
      </c>
      <c r="F496" s="64" t="s">
        <v>192</v>
      </c>
      <c r="G496" s="136">
        <v>0</v>
      </c>
      <c r="H496" s="147">
        <v>0</v>
      </c>
      <c r="I496" s="147">
        <v>0</v>
      </c>
      <c r="J496" s="137">
        <f t="shared" si="11"/>
        <v>0</v>
      </c>
      <c r="K496" s="138"/>
      <c r="L496" s="138"/>
      <c r="M496" s="138"/>
      <c r="N496" s="138"/>
      <c r="O496" s="138"/>
      <c r="P496" s="138"/>
      <c r="Q496" s="138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x14ac:dyDescent="0.2">
      <c r="A497" s="62" t="s">
        <v>192</v>
      </c>
      <c r="B497" s="48" t="s">
        <v>33</v>
      </c>
      <c r="C497" s="52" t="s">
        <v>192</v>
      </c>
      <c r="D497" s="48" t="s">
        <v>192</v>
      </c>
      <c r="E497" s="143">
        <v>1</v>
      </c>
      <c r="F497" s="64" t="s">
        <v>192</v>
      </c>
      <c r="G497" s="136">
        <v>0</v>
      </c>
      <c r="H497" s="147">
        <v>0</v>
      </c>
      <c r="I497" s="147">
        <v>0</v>
      </c>
      <c r="J497" s="137">
        <f t="shared" si="11"/>
        <v>0</v>
      </c>
      <c r="K497" s="138"/>
      <c r="L497" s="138"/>
      <c r="M497" s="138"/>
      <c r="N497" s="138"/>
      <c r="O497" s="138"/>
      <c r="P497" s="138"/>
      <c r="Q497" s="138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x14ac:dyDescent="0.2">
      <c r="A498" s="62" t="s">
        <v>192</v>
      </c>
      <c r="B498" s="48" t="s">
        <v>33</v>
      </c>
      <c r="C498" s="52" t="s">
        <v>192</v>
      </c>
      <c r="D498" s="48" t="s">
        <v>192</v>
      </c>
      <c r="E498" s="143">
        <v>1</v>
      </c>
      <c r="F498" s="64" t="s">
        <v>192</v>
      </c>
      <c r="G498" s="136">
        <v>0</v>
      </c>
      <c r="H498" s="147">
        <v>0</v>
      </c>
      <c r="I498" s="147">
        <v>0</v>
      </c>
      <c r="J498" s="137">
        <f t="shared" si="11"/>
        <v>0</v>
      </c>
      <c r="K498" s="138"/>
      <c r="L498" s="138"/>
      <c r="M498" s="138"/>
      <c r="N498" s="138"/>
      <c r="O498" s="138"/>
      <c r="P498" s="138"/>
      <c r="Q498" s="138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x14ac:dyDescent="0.2">
      <c r="A499" s="62" t="s">
        <v>192</v>
      </c>
      <c r="B499" s="48" t="s">
        <v>33</v>
      </c>
      <c r="C499" s="52" t="s">
        <v>192</v>
      </c>
      <c r="D499" s="48" t="s">
        <v>192</v>
      </c>
      <c r="E499" s="143">
        <v>1</v>
      </c>
      <c r="F499" s="64" t="s">
        <v>192</v>
      </c>
      <c r="G499" s="136">
        <v>0</v>
      </c>
      <c r="H499" s="147">
        <v>0</v>
      </c>
      <c r="I499" s="147">
        <v>0</v>
      </c>
      <c r="J499" s="137">
        <f t="shared" si="11"/>
        <v>0</v>
      </c>
      <c r="K499" s="138"/>
      <c r="L499" s="138"/>
      <c r="M499" s="138"/>
      <c r="N499" s="138"/>
      <c r="O499" s="138"/>
      <c r="P499" s="138"/>
      <c r="Q499" s="138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x14ac:dyDescent="0.2">
      <c r="A500" s="62" t="s">
        <v>192</v>
      </c>
      <c r="B500" s="48" t="s">
        <v>33</v>
      </c>
      <c r="C500" s="52" t="s">
        <v>192</v>
      </c>
      <c r="D500" s="48" t="s">
        <v>192</v>
      </c>
      <c r="E500" s="143">
        <v>1</v>
      </c>
      <c r="F500" s="64" t="s">
        <v>192</v>
      </c>
      <c r="G500" s="136">
        <v>0</v>
      </c>
      <c r="H500" s="147">
        <v>0</v>
      </c>
      <c r="I500" s="147">
        <v>0</v>
      </c>
      <c r="J500" s="137">
        <f t="shared" si="11"/>
        <v>0</v>
      </c>
      <c r="K500" s="138"/>
      <c r="L500" s="138"/>
      <c r="M500" s="138"/>
      <c r="N500" s="138"/>
      <c r="O500" s="138"/>
      <c r="P500" s="138"/>
      <c r="Q500" s="138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x14ac:dyDescent="0.2">
      <c r="A501" s="62" t="s">
        <v>192</v>
      </c>
      <c r="B501" s="48" t="s">
        <v>33</v>
      </c>
      <c r="C501" s="52" t="s">
        <v>192</v>
      </c>
      <c r="D501" s="48" t="s">
        <v>192</v>
      </c>
      <c r="E501" s="143">
        <v>1</v>
      </c>
      <c r="F501" s="64" t="s">
        <v>192</v>
      </c>
      <c r="G501" s="136">
        <v>0</v>
      </c>
      <c r="H501" s="147">
        <v>0</v>
      </c>
      <c r="I501" s="147">
        <v>0</v>
      </c>
      <c r="J501" s="137">
        <f t="shared" si="11"/>
        <v>0</v>
      </c>
      <c r="K501" s="138"/>
      <c r="L501" s="138"/>
      <c r="M501" s="138"/>
      <c r="N501" s="138"/>
      <c r="O501" s="138"/>
      <c r="P501" s="138"/>
      <c r="Q501" s="138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x14ac:dyDescent="0.2">
      <c r="A502" s="62" t="s">
        <v>192</v>
      </c>
      <c r="B502" s="48" t="s">
        <v>33</v>
      </c>
      <c r="C502" s="52" t="s">
        <v>192</v>
      </c>
      <c r="D502" s="48" t="s">
        <v>192</v>
      </c>
      <c r="E502" s="143">
        <v>1</v>
      </c>
      <c r="F502" s="64" t="s">
        <v>192</v>
      </c>
      <c r="G502" s="136">
        <v>0</v>
      </c>
      <c r="H502" s="147">
        <v>0</v>
      </c>
      <c r="I502" s="147">
        <v>0</v>
      </c>
      <c r="J502" s="137">
        <f t="shared" si="11"/>
        <v>0</v>
      </c>
      <c r="K502" s="138"/>
      <c r="L502" s="138"/>
      <c r="M502" s="138"/>
      <c r="N502" s="138"/>
      <c r="O502" s="138"/>
      <c r="P502" s="138"/>
      <c r="Q502" s="138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x14ac:dyDescent="0.2">
      <c r="A503" s="62" t="s">
        <v>192</v>
      </c>
      <c r="B503" s="48" t="s">
        <v>33</v>
      </c>
      <c r="C503" s="52" t="s">
        <v>192</v>
      </c>
      <c r="D503" s="48" t="s">
        <v>192</v>
      </c>
      <c r="E503" s="143">
        <v>1</v>
      </c>
      <c r="F503" s="64" t="s">
        <v>192</v>
      </c>
      <c r="G503" s="136">
        <v>0</v>
      </c>
      <c r="H503" s="147">
        <v>0</v>
      </c>
      <c r="I503" s="147">
        <v>0</v>
      </c>
      <c r="J503" s="137">
        <f t="shared" si="11"/>
        <v>0</v>
      </c>
      <c r="K503" s="138"/>
      <c r="L503" s="138"/>
      <c r="M503" s="138"/>
      <c r="N503" s="138"/>
      <c r="O503" s="138"/>
      <c r="P503" s="138"/>
      <c r="Q503" s="138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x14ac:dyDescent="0.2">
      <c r="A504" s="62" t="s">
        <v>192</v>
      </c>
      <c r="B504" s="48" t="s">
        <v>33</v>
      </c>
      <c r="C504" s="52" t="s">
        <v>192</v>
      </c>
      <c r="D504" s="48" t="s">
        <v>192</v>
      </c>
      <c r="E504" s="143">
        <v>1</v>
      </c>
      <c r="F504" s="64" t="s">
        <v>192</v>
      </c>
      <c r="G504" s="136">
        <v>0</v>
      </c>
      <c r="H504" s="147">
        <v>0</v>
      </c>
      <c r="I504" s="147">
        <v>0</v>
      </c>
      <c r="J504" s="137">
        <f t="shared" si="11"/>
        <v>0</v>
      </c>
      <c r="K504" s="138"/>
      <c r="L504" s="138"/>
      <c r="M504" s="138"/>
      <c r="N504" s="138"/>
      <c r="O504" s="138"/>
      <c r="P504" s="138"/>
      <c r="Q504" s="138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x14ac:dyDescent="0.2">
      <c r="A505" s="62" t="s">
        <v>192</v>
      </c>
      <c r="B505" s="48" t="s">
        <v>33</v>
      </c>
      <c r="C505" s="52" t="s">
        <v>192</v>
      </c>
      <c r="D505" s="48" t="s">
        <v>192</v>
      </c>
      <c r="E505" s="143">
        <v>1</v>
      </c>
      <c r="F505" s="64" t="s">
        <v>192</v>
      </c>
      <c r="G505" s="136">
        <v>0</v>
      </c>
      <c r="H505" s="147">
        <v>0</v>
      </c>
      <c r="I505" s="147">
        <v>0</v>
      </c>
      <c r="J505" s="137">
        <f t="shared" si="11"/>
        <v>0</v>
      </c>
      <c r="K505" s="138"/>
      <c r="L505" s="138"/>
      <c r="M505" s="138"/>
      <c r="N505" s="138"/>
      <c r="O505" s="138"/>
      <c r="P505" s="138"/>
      <c r="Q505" s="138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x14ac:dyDescent="0.2">
      <c r="A506" s="62" t="s">
        <v>192</v>
      </c>
      <c r="B506" s="48" t="s">
        <v>33</v>
      </c>
      <c r="C506" s="52" t="s">
        <v>192</v>
      </c>
      <c r="D506" s="48" t="s">
        <v>192</v>
      </c>
      <c r="E506" s="143">
        <v>1</v>
      </c>
      <c r="F506" s="64" t="s">
        <v>192</v>
      </c>
      <c r="G506" s="136">
        <v>0</v>
      </c>
      <c r="H506" s="147">
        <v>0</v>
      </c>
      <c r="I506" s="147">
        <v>0</v>
      </c>
      <c r="J506" s="137">
        <f t="shared" si="11"/>
        <v>0</v>
      </c>
      <c r="K506" s="138"/>
      <c r="L506" s="138"/>
      <c r="M506" s="138"/>
      <c r="N506" s="138"/>
      <c r="O506" s="138"/>
      <c r="P506" s="138"/>
      <c r="Q506" s="138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x14ac:dyDescent="0.2">
      <c r="A507" s="62" t="s">
        <v>192</v>
      </c>
      <c r="B507" s="48" t="s">
        <v>33</v>
      </c>
      <c r="C507" s="52" t="s">
        <v>192</v>
      </c>
      <c r="D507" s="48" t="s">
        <v>192</v>
      </c>
      <c r="E507" s="143">
        <v>1</v>
      </c>
      <c r="F507" s="64" t="s">
        <v>192</v>
      </c>
      <c r="G507" s="136">
        <v>0</v>
      </c>
      <c r="H507" s="147">
        <v>0</v>
      </c>
      <c r="I507" s="147">
        <v>0</v>
      </c>
      <c r="J507" s="137">
        <f t="shared" si="11"/>
        <v>0</v>
      </c>
      <c r="K507" s="138"/>
      <c r="L507" s="138"/>
      <c r="M507" s="138"/>
      <c r="N507" s="138"/>
      <c r="O507" s="138"/>
      <c r="P507" s="138"/>
      <c r="Q507" s="138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x14ac:dyDescent="0.2">
      <c r="A508" s="62" t="s">
        <v>192</v>
      </c>
      <c r="B508" s="48" t="s">
        <v>33</v>
      </c>
      <c r="C508" s="52" t="s">
        <v>192</v>
      </c>
      <c r="D508" s="48" t="s">
        <v>192</v>
      </c>
      <c r="E508" s="143">
        <v>1</v>
      </c>
      <c r="F508" s="64" t="s">
        <v>192</v>
      </c>
      <c r="G508" s="136">
        <v>0</v>
      </c>
      <c r="H508" s="147">
        <v>0</v>
      </c>
      <c r="I508" s="147">
        <v>0</v>
      </c>
      <c r="J508" s="137">
        <f t="shared" si="11"/>
        <v>0</v>
      </c>
      <c r="K508" s="138"/>
      <c r="L508" s="138"/>
      <c r="M508" s="138"/>
      <c r="N508" s="138"/>
      <c r="O508" s="138"/>
      <c r="P508" s="138"/>
      <c r="Q508" s="138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x14ac:dyDescent="0.2">
      <c r="A509" s="62" t="s">
        <v>192</v>
      </c>
      <c r="B509" s="48" t="s">
        <v>33</v>
      </c>
      <c r="C509" s="52" t="s">
        <v>192</v>
      </c>
      <c r="D509" s="48" t="s">
        <v>192</v>
      </c>
      <c r="E509" s="143">
        <v>1</v>
      </c>
      <c r="F509" s="64" t="s">
        <v>192</v>
      </c>
      <c r="G509" s="136">
        <v>0</v>
      </c>
      <c r="H509" s="147">
        <v>0</v>
      </c>
      <c r="I509" s="147">
        <v>0</v>
      </c>
      <c r="J509" s="137">
        <f t="shared" si="11"/>
        <v>0</v>
      </c>
      <c r="K509" s="138"/>
      <c r="L509" s="138"/>
      <c r="M509" s="138"/>
      <c r="N509" s="138"/>
      <c r="O509" s="138"/>
      <c r="P509" s="138"/>
      <c r="Q509" s="138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x14ac:dyDescent="0.2">
      <c r="A510" s="62" t="s">
        <v>192</v>
      </c>
      <c r="B510" s="48" t="s">
        <v>33</v>
      </c>
      <c r="C510" s="52" t="s">
        <v>192</v>
      </c>
      <c r="D510" s="48" t="s">
        <v>192</v>
      </c>
      <c r="E510" s="143">
        <v>1</v>
      </c>
      <c r="F510" s="64" t="s">
        <v>192</v>
      </c>
      <c r="G510" s="136">
        <v>0</v>
      </c>
      <c r="H510" s="147">
        <v>0</v>
      </c>
      <c r="I510" s="147">
        <v>0</v>
      </c>
      <c r="J510" s="137">
        <f t="shared" si="11"/>
        <v>0</v>
      </c>
      <c r="K510" s="138"/>
      <c r="L510" s="138"/>
      <c r="M510" s="138"/>
      <c r="N510" s="138"/>
      <c r="O510" s="138"/>
      <c r="P510" s="138"/>
      <c r="Q510" s="138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x14ac:dyDescent="0.2">
      <c r="A511" s="62" t="s">
        <v>192</v>
      </c>
      <c r="B511" s="48" t="s">
        <v>33</v>
      </c>
      <c r="C511" s="52" t="s">
        <v>192</v>
      </c>
      <c r="D511" s="48" t="s">
        <v>192</v>
      </c>
      <c r="E511" s="143">
        <v>1</v>
      </c>
      <c r="F511" s="64" t="s">
        <v>192</v>
      </c>
      <c r="G511" s="136">
        <v>0</v>
      </c>
      <c r="H511" s="147">
        <v>0</v>
      </c>
      <c r="I511" s="147">
        <v>0</v>
      </c>
      <c r="J511" s="137">
        <f t="shared" si="11"/>
        <v>0</v>
      </c>
      <c r="K511" s="138"/>
      <c r="L511" s="138"/>
      <c r="M511" s="138"/>
      <c r="N511" s="138"/>
      <c r="O511" s="138"/>
      <c r="P511" s="138"/>
      <c r="Q511" s="138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x14ac:dyDescent="0.2">
      <c r="A512" s="62" t="s">
        <v>192</v>
      </c>
      <c r="B512" s="48" t="s">
        <v>33</v>
      </c>
      <c r="C512" s="52" t="s">
        <v>192</v>
      </c>
      <c r="D512" s="48" t="s">
        <v>192</v>
      </c>
      <c r="E512" s="143">
        <v>1</v>
      </c>
      <c r="F512" s="64" t="s">
        <v>192</v>
      </c>
      <c r="G512" s="136">
        <v>0</v>
      </c>
      <c r="H512" s="147">
        <v>0</v>
      </c>
      <c r="I512" s="147">
        <v>0</v>
      </c>
      <c r="J512" s="137">
        <f t="shared" si="11"/>
        <v>0</v>
      </c>
      <c r="K512" s="138"/>
      <c r="L512" s="138"/>
      <c r="M512" s="138"/>
      <c r="N512" s="138"/>
      <c r="O512" s="138"/>
      <c r="P512" s="138"/>
      <c r="Q512" s="138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x14ac:dyDescent="0.2">
      <c r="A513" s="62" t="s">
        <v>192</v>
      </c>
      <c r="B513" s="48" t="s">
        <v>33</v>
      </c>
      <c r="C513" s="52" t="s">
        <v>192</v>
      </c>
      <c r="D513" s="48" t="s">
        <v>192</v>
      </c>
      <c r="E513" s="143">
        <v>1</v>
      </c>
      <c r="F513" s="64" t="s">
        <v>192</v>
      </c>
      <c r="G513" s="136">
        <v>0</v>
      </c>
      <c r="H513" s="147">
        <v>0</v>
      </c>
      <c r="I513" s="147">
        <v>0</v>
      </c>
      <c r="J513" s="137">
        <f t="shared" si="11"/>
        <v>0</v>
      </c>
      <c r="K513" s="138"/>
      <c r="L513" s="138"/>
      <c r="M513" s="138"/>
      <c r="N513" s="138"/>
      <c r="O513" s="138"/>
      <c r="P513" s="138"/>
      <c r="Q513" s="138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x14ac:dyDescent="0.2">
      <c r="A514" s="62" t="s">
        <v>192</v>
      </c>
      <c r="B514" s="48" t="s">
        <v>33</v>
      </c>
      <c r="C514" s="52" t="s">
        <v>192</v>
      </c>
      <c r="D514" s="48" t="s">
        <v>192</v>
      </c>
      <c r="E514" s="143">
        <v>1</v>
      </c>
      <c r="F514" s="64" t="s">
        <v>192</v>
      </c>
      <c r="G514" s="136">
        <v>0</v>
      </c>
      <c r="H514" s="147">
        <v>0</v>
      </c>
      <c r="I514" s="147">
        <v>0</v>
      </c>
      <c r="J514" s="137">
        <f t="shared" si="11"/>
        <v>0</v>
      </c>
      <c r="K514" s="138"/>
      <c r="L514" s="138"/>
      <c r="M514" s="138"/>
      <c r="N514" s="138"/>
      <c r="O514" s="138"/>
      <c r="P514" s="138"/>
      <c r="Q514" s="138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x14ac:dyDescent="0.2">
      <c r="A515" s="62" t="s">
        <v>192</v>
      </c>
      <c r="B515" s="48" t="s">
        <v>33</v>
      </c>
      <c r="C515" s="52" t="s">
        <v>192</v>
      </c>
      <c r="D515" s="48" t="s">
        <v>192</v>
      </c>
      <c r="E515" s="143">
        <v>1</v>
      </c>
      <c r="F515" s="64" t="s">
        <v>192</v>
      </c>
      <c r="G515" s="136">
        <v>0</v>
      </c>
      <c r="H515" s="147">
        <v>0</v>
      </c>
      <c r="I515" s="147">
        <v>0</v>
      </c>
      <c r="J515" s="137">
        <f t="shared" si="11"/>
        <v>0</v>
      </c>
      <c r="K515" s="138"/>
      <c r="L515" s="138"/>
      <c r="M515" s="138"/>
      <c r="N515" s="138"/>
      <c r="O515" s="138"/>
      <c r="P515" s="138"/>
      <c r="Q515" s="138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x14ac:dyDescent="0.2">
      <c r="A516" s="62" t="s">
        <v>192</v>
      </c>
      <c r="B516" s="48" t="s">
        <v>33</v>
      </c>
      <c r="C516" s="52" t="s">
        <v>192</v>
      </c>
      <c r="D516" s="48" t="s">
        <v>192</v>
      </c>
      <c r="E516" s="143">
        <v>1</v>
      </c>
      <c r="F516" s="64" t="s">
        <v>192</v>
      </c>
      <c r="G516" s="136">
        <v>0</v>
      </c>
      <c r="H516" s="147">
        <v>0</v>
      </c>
      <c r="I516" s="147">
        <v>0</v>
      </c>
      <c r="J516" s="137">
        <f t="shared" si="11"/>
        <v>0</v>
      </c>
      <c r="K516" s="138"/>
      <c r="L516" s="138"/>
      <c r="M516" s="138"/>
      <c r="N516" s="138"/>
      <c r="O516" s="138"/>
      <c r="P516" s="138"/>
      <c r="Q516" s="138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x14ac:dyDescent="0.2">
      <c r="A517" s="62" t="s">
        <v>192</v>
      </c>
      <c r="B517" s="48" t="s">
        <v>33</v>
      </c>
      <c r="C517" s="52" t="s">
        <v>192</v>
      </c>
      <c r="D517" s="48" t="s">
        <v>192</v>
      </c>
      <c r="E517" s="143">
        <v>1</v>
      </c>
      <c r="F517" s="64" t="s">
        <v>192</v>
      </c>
      <c r="G517" s="136">
        <v>0</v>
      </c>
      <c r="H517" s="147">
        <v>0</v>
      </c>
      <c r="I517" s="147">
        <v>0</v>
      </c>
      <c r="J517" s="137">
        <f t="shared" si="11"/>
        <v>0</v>
      </c>
      <c r="K517" s="138"/>
      <c r="L517" s="138"/>
      <c r="M517" s="138"/>
      <c r="N517" s="138"/>
      <c r="O517" s="138"/>
      <c r="P517" s="138"/>
      <c r="Q517" s="138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s="106" customFormat="1" x14ac:dyDescent="0.2">
      <c r="A518" s="62" t="s">
        <v>192</v>
      </c>
      <c r="B518" s="48" t="s">
        <v>33</v>
      </c>
      <c r="C518" s="52" t="s">
        <v>192</v>
      </c>
      <c r="D518" s="48" t="s">
        <v>192</v>
      </c>
      <c r="E518" s="143">
        <v>1</v>
      </c>
      <c r="F518" s="64" t="s">
        <v>192</v>
      </c>
      <c r="G518" s="136">
        <v>0</v>
      </c>
      <c r="H518" s="147">
        <v>0</v>
      </c>
      <c r="I518" s="147">
        <v>0</v>
      </c>
      <c r="J518" s="137">
        <f t="shared" si="5"/>
        <v>0</v>
      </c>
      <c r="K518" s="138"/>
      <c r="L518" s="138"/>
      <c r="M518" s="138"/>
      <c r="N518" s="138"/>
      <c r="O518" s="138"/>
      <c r="P518" s="138"/>
      <c r="Q518" s="138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s="106" customFormat="1" x14ac:dyDescent="0.2">
      <c r="A519" s="61" t="s">
        <v>391</v>
      </c>
      <c r="B519" s="48" t="s">
        <v>35</v>
      </c>
      <c r="C519" s="48" t="s">
        <v>385</v>
      </c>
      <c r="D519" s="48" t="s">
        <v>190</v>
      </c>
      <c r="E519" s="143">
        <v>1</v>
      </c>
      <c r="F519" s="63" t="s">
        <v>358</v>
      </c>
      <c r="G519" s="136">
        <v>0</v>
      </c>
      <c r="H519" s="136">
        <v>1030.1099999999999</v>
      </c>
      <c r="I519" s="136">
        <v>4120.43</v>
      </c>
      <c r="J519" s="137">
        <f t="shared" si="5"/>
        <v>5150.54</v>
      </c>
      <c r="K519" s="138"/>
      <c r="L519" s="138"/>
      <c r="M519" s="138"/>
      <c r="N519" s="138"/>
      <c r="O519" s="138"/>
      <c r="P519" s="138"/>
      <c r="Q519" s="138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x14ac:dyDescent="0.2">
      <c r="A520" s="61" t="s">
        <v>392</v>
      </c>
      <c r="B520" s="48" t="s">
        <v>35</v>
      </c>
      <c r="C520" s="48" t="s">
        <v>187</v>
      </c>
      <c r="D520" s="48" t="s">
        <v>190</v>
      </c>
      <c r="E520" s="143">
        <v>1</v>
      </c>
      <c r="F520" s="63" t="s">
        <v>360</v>
      </c>
      <c r="G520" s="136">
        <v>0</v>
      </c>
      <c r="H520" s="136">
        <v>1030.1099999999999</v>
      </c>
      <c r="I520" s="136">
        <v>4120.43</v>
      </c>
      <c r="J520" s="137">
        <f t="shared" si="5"/>
        <v>5150.54</v>
      </c>
      <c r="K520" s="138"/>
      <c r="L520" s="138"/>
      <c r="M520" s="138"/>
      <c r="N520" s="138"/>
      <c r="O520" s="138"/>
      <c r="P520" s="138"/>
      <c r="Q520" s="138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x14ac:dyDescent="0.2">
      <c r="A521" s="61" t="s">
        <v>397</v>
      </c>
      <c r="B521" s="48" t="s">
        <v>35</v>
      </c>
      <c r="C521" s="48" t="s">
        <v>187</v>
      </c>
      <c r="D521" s="48" t="s">
        <v>190</v>
      </c>
      <c r="E521" s="143">
        <v>1</v>
      </c>
      <c r="F521" s="63" t="s">
        <v>366</v>
      </c>
      <c r="G521" s="136">
        <v>0</v>
      </c>
      <c r="H521" s="136">
        <v>1030.1099999999999</v>
      </c>
      <c r="I521" s="136">
        <v>4120.43</v>
      </c>
      <c r="J521" s="137">
        <f t="shared" si="5"/>
        <v>5150.54</v>
      </c>
      <c r="K521" s="138"/>
      <c r="L521" s="138"/>
      <c r="M521" s="138"/>
      <c r="N521" s="138"/>
      <c r="O521" s="138"/>
      <c r="P521" s="138"/>
      <c r="Q521" s="138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x14ac:dyDescent="0.2">
      <c r="A522" s="61" t="s">
        <v>395</v>
      </c>
      <c r="B522" s="48" t="s">
        <v>35</v>
      </c>
      <c r="C522" s="48" t="s">
        <v>188</v>
      </c>
      <c r="D522" s="48" t="s">
        <v>190</v>
      </c>
      <c r="E522" s="143">
        <v>1</v>
      </c>
      <c r="F522" s="63" t="s">
        <v>377</v>
      </c>
      <c r="G522" s="136">
        <v>0</v>
      </c>
      <c r="H522" s="136">
        <v>1030.1099999999999</v>
      </c>
      <c r="I522" s="136">
        <v>4120.43</v>
      </c>
      <c r="J522" s="137">
        <f t="shared" si="5"/>
        <v>5150.54</v>
      </c>
      <c r="K522" s="138"/>
      <c r="L522" s="138"/>
      <c r="M522" s="138"/>
      <c r="N522" s="138"/>
      <c r="O522" s="138"/>
      <c r="P522" s="138"/>
      <c r="Q522" s="138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x14ac:dyDescent="0.2">
      <c r="A523" s="61" t="s">
        <v>397</v>
      </c>
      <c r="B523" s="48" t="s">
        <v>35</v>
      </c>
      <c r="C523" s="48" t="s">
        <v>187</v>
      </c>
      <c r="D523" s="48" t="s">
        <v>190</v>
      </c>
      <c r="E523" s="143">
        <v>1</v>
      </c>
      <c r="F523" s="63" t="s">
        <v>383</v>
      </c>
      <c r="G523" s="136">
        <v>0</v>
      </c>
      <c r="H523" s="136">
        <v>1030.1099999999999</v>
      </c>
      <c r="I523" s="136">
        <v>4120.43</v>
      </c>
      <c r="J523" s="137">
        <f t="shared" si="5"/>
        <v>5150.54</v>
      </c>
      <c r="K523" s="138"/>
      <c r="L523" s="138"/>
      <c r="M523" s="138"/>
      <c r="N523" s="138"/>
      <c r="O523" s="138"/>
      <c r="P523" s="138"/>
      <c r="Q523" s="138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x14ac:dyDescent="0.2">
      <c r="A524" s="61" t="s">
        <v>396</v>
      </c>
      <c r="B524" s="48" t="s">
        <v>35</v>
      </c>
      <c r="C524" s="48" t="s">
        <v>235</v>
      </c>
      <c r="D524" s="48" t="s">
        <v>190</v>
      </c>
      <c r="E524" s="143">
        <v>1</v>
      </c>
      <c r="F524" s="63" t="s">
        <v>365</v>
      </c>
      <c r="G524" s="136">
        <v>0</v>
      </c>
      <c r="H524" s="136">
        <v>1030.1099999999999</v>
      </c>
      <c r="I524" s="136">
        <v>4120.43</v>
      </c>
      <c r="J524" s="137">
        <f t="shared" si="5"/>
        <v>5150.54</v>
      </c>
      <c r="K524" s="138"/>
      <c r="L524" s="138"/>
      <c r="M524" s="138"/>
      <c r="N524" s="138"/>
      <c r="O524" s="138"/>
      <c r="P524" s="138"/>
      <c r="Q524" s="138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x14ac:dyDescent="0.2">
      <c r="A525" s="61" t="s">
        <v>402</v>
      </c>
      <c r="B525" s="48" t="s">
        <v>35</v>
      </c>
      <c r="C525" s="48" t="s">
        <v>257</v>
      </c>
      <c r="D525" s="48" t="s">
        <v>190</v>
      </c>
      <c r="E525" s="143">
        <v>1</v>
      </c>
      <c r="F525" s="63" t="s">
        <v>380</v>
      </c>
      <c r="G525" s="136">
        <v>0</v>
      </c>
      <c r="H525" s="136">
        <v>1030.1099999999999</v>
      </c>
      <c r="I525" s="136">
        <v>4120.43</v>
      </c>
      <c r="J525" s="137">
        <f t="shared" si="5"/>
        <v>5150.54</v>
      </c>
      <c r="K525" s="138"/>
      <c r="L525" s="138"/>
      <c r="M525" s="138"/>
      <c r="N525" s="138"/>
      <c r="O525" s="138"/>
      <c r="P525" s="138"/>
      <c r="Q525" s="138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x14ac:dyDescent="0.2">
      <c r="A526" s="61" t="s">
        <v>390</v>
      </c>
      <c r="B526" s="48" t="s">
        <v>35</v>
      </c>
      <c r="C526" s="48" t="s">
        <v>384</v>
      </c>
      <c r="D526" s="48" t="s">
        <v>190</v>
      </c>
      <c r="E526" s="143">
        <v>1</v>
      </c>
      <c r="F526" s="63" t="s">
        <v>356</v>
      </c>
      <c r="G526" s="136">
        <v>0</v>
      </c>
      <c r="H526" s="136">
        <v>1030.1099999999999</v>
      </c>
      <c r="I526" s="136">
        <v>4120.43</v>
      </c>
      <c r="J526" s="137">
        <f t="shared" si="5"/>
        <v>5150.54</v>
      </c>
      <c r="K526" s="138"/>
      <c r="L526" s="138"/>
      <c r="M526" s="138"/>
      <c r="N526" s="138"/>
      <c r="O526" s="138"/>
      <c r="P526" s="138"/>
      <c r="Q526" s="138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x14ac:dyDescent="0.2">
      <c r="A527" s="61" t="s">
        <v>404</v>
      </c>
      <c r="B527" s="48" t="s">
        <v>35</v>
      </c>
      <c r="C527" s="48" t="s">
        <v>235</v>
      </c>
      <c r="D527" s="48" t="s">
        <v>190</v>
      </c>
      <c r="E527" s="143">
        <v>1</v>
      </c>
      <c r="F527" s="63" t="s">
        <v>371</v>
      </c>
      <c r="G527" s="136">
        <v>0</v>
      </c>
      <c r="H527" s="136">
        <v>1030.1099999999999</v>
      </c>
      <c r="I527" s="136">
        <v>4120.43</v>
      </c>
      <c r="J527" s="137">
        <f t="shared" si="5"/>
        <v>5150.54</v>
      </c>
      <c r="K527" s="138"/>
      <c r="L527" s="138"/>
      <c r="M527" s="138"/>
      <c r="N527" s="138"/>
      <c r="O527" s="138"/>
      <c r="P527" s="138"/>
      <c r="Q527" s="138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s="106" customFormat="1" x14ac:dyDescent="0.2">
      <c r="A528" s="61" t="s">
        <v>403</v>
      </c>
      <c r="B528" s="48" t="s">
        <v>35</v>
      </c>
      <c r="C528" s="48" t="s">
        <v>212</v>
      </c>
      <c r="D528" s="48" t="s">
        <v>190</v>
      </c>
      <c r="E528" s="143">
        <v>1</v>
      </c>
      <c r="F528" s="63" t="s">
        <v>359</v>
      </c>
      <c r="G528" s="136">
        <v>0</v>
      </c>
      <c r="H528" s="136">
        <v>1030.1099999999999</v>
      </c>
      <c r="I528" s="136">
        <v>4120.43</v>
      </c>
      <c r="J528" s="137">
        <f t="shared" si="5"/>
        <v>5150.54</v>
      </c>
      <c r="K528" s="138"/>
      <c r="L528" s="138"/>
      <c r="M528" s="138"/>
      <c r="N528" s="138"/>
      <c r="O528" s="138"/>
      <c r="P528" s="138"/>
      <c r="Q528" s="138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x14ac:dyDescent="0.2">
      <c r="A529" s="126" t="s">
        <v>404</v>
      </c>
      <c r="B529" s="48" t="s">
        <v>35</v>
      </c>
      <c r="C529" s="83" t="s">
        <v>187</v>
      </c>
      <c r="D529" s="48" t="s">
        <v>190</v>
      </c>
      <c r="E529" s="143">
        <v>1</v>
      </c>
      <c r="F529" s="201" t="s">
        <v>440</v>
      </c>
      <c r="G529" s="136">
        <v>0</v>
      </c>
      <c r="H529" s="136">
        <v>1030.1099999999999</v>
      </c>
      <c r="I529" s="136">
        <v>4120.43</v>
      </c>
      <c r="J529" s="137">
        <f t="shared" si="5"/>
        <v>5150.54</v>
      </c>
      <c r="K529" s="138"/>
      <c r="L529" s="138"/>
      <c r="M529" s="138"/>
      <c r="N529" s="138"/>
      <c r="O529" s="138"/>
      <c r="P529" s="138"/>
      <c r="Q529" s="138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x14ac:dyDescent="0.2">
      <c r="A530" s="61" t="s">
        <v>393</v>
      </c>
      <c r="B530" s="48" t="s">
        <v>35</v>
      </c>
      <c r="C530" s="48" t="s">
        <v>212</v>
      </c>
      <c r="D530" s="48" t="s">
        <v>190</v>
      </c>
      <c r="E530" s="143">
        <v>1</v>
      </c>
      <c r="F530" s="63" t="s">
        <v>362</v>
      </c>
      <c r="G530" s="136">
        <v>0</v>
      </c>
      <c r="H530" s="136">
        <v>1030.1099999999999</v>
      </c>
      <c r="I530" s="136">
        <v>4120.43</v>
      </c>
      <c r="J530" s="137">
        <f t="shared" si="5"/>
        <v>5150.54</v>
      </c>
      <c r="K530" s="138"/>
      <c r="L530" s="138"/>
      <c r="M530" s="138"/>
      <c r="N530" s="138"/>
      <c r="O530" s="138"/>
      <c r="P530" s="138"/>
      <c r="Q530" s="138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s="106" customFormat="1" x14ac:dyDescent="0.2">
      <c r="A531" s="107" t="s">
        <v>397</v>
      </c>
      <c r="B531" s="67" t="s">
        <v>35</v>
      </c>
      <c r="C531" s="48" t="s">
        <v>253</v>
      </c>
      <c r="D531" s="48" t="s">
        <v>190</v>
      </c>
      <c r="E531" s="143">
        <v>1</v>
      </c>
      <c r="F531" s="178" t="s">
        <v>623</v>
      </c>
      <c r="G531" s="140">
        <v>0</v>
      </c>
      <c r="H531" s="140">
        <v>1030.1099999999999</v>
      </c>
      <c r="I531" s="140">
        <v>4120.43</v>
      </c>
      <c r="J531" s="141">
        <f t="shared" si="5"/>
        <v>5150.54</v>
      </c>
      <c r="K531" s="142"/>
      <c r="L531" s="142"/>
      <c r="M531" s="142"/>
      <c r="N531" s="142"/>
      <c r="O531" s="142"/>
      <c r="P531" s="142"/>
      <c r="Q531" s="142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05"/>
      <c r="AD531" s="105"/>
    </row>
    <row r="532" spans="1:30" x14ac:dyDescent="0.2">
      <c r="A532" s="61" t="s">
        <v>400</v>
      </c>
      <c r="B532" s="48" t="s">
        <v>35</v>
      </c>
      <c r="C532" s="48" t="s">
        <v>188</v>
      </c>
      <c r="D532" s="48" t="s">
        <v>190</v>
      </c>
      <c r="E532" s="143">
        <v>1</v>
      </c>
      <c r="F532" s="63" t="s">
        <v>378</v>
      </c>
      <c r="G532" s="136">
        <v>0</v>
      </c>
      <c r="H532" s="136">
        <v>1030.1099999999999</v>
      </c>
      <c r="I532" s="136">
        <v>4120.43</v>
      </c>
      <c r="J532" s="137">
        <f t="shared" si="5"/>
        <v>5150.54</v>
      </c>
      <c r="K532" s="138"/>
      <c r="L532" s="138"/>
      <c r="M532" s="138"/>
      <c r="N532" s="138"/>
      <c r="O532" s="138"/>
      <c r="P532" s="138"/>
      <c r="Q532" s="138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x14ac:dyDescent="0.2">
      <c r="A533" s="61" t="s">
        <v>395</v>
      </c>
      <c r="B533" s="48" t="s">
        <v>35</v>
      </c>
      <c r="C533" s="48" t="s">
        <v>187</v>
      </c>
      <c r="D533" s="48" t="s">
        <v>190</v>
      </c>
      <c r="E533" s="143">
        <v>1</v>
      </c>
      <c r="F533" s="63" t="s">
        <v>376</v>
      </c>
      <c r="G533" s="136">
        <v>0</v>
      </c>
      <c r="H533" s="136">
        <v>1030.1099999999999</v>
      </c>
      <c r="I533" s="136">
        <v>4120.43</v>
      </c>
      <c r="J533" s="137">
        <f t="shared" si="5"/>
        <v>5150.54</v>
      </c>
      <c r="K533" s="138"/>
      <c r="L533" s="138"/>
      <c r="M533" s="138"/>
      <c r="N533" s="138"/>
      <c r="O533" s="138"/>
      <c r="P533" s="138"/>
      <c r="Q533" s="138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x14ac:dyDescent="0.2">
      <c r="A534" s="61" t="s">
        <v>397</v>
      </c>
      <c r="B534" s="48" t="s">
        <v>35</v>
      </c>
      <c r="C534" s="83" t="s">
        <v>188</v>
      </c>
      <c r="D534" s="48" t="s">
        <v>190</v>
      </c>
      <c r="E534" s="143">
        <v>1</v>
      </c>
      <c r="F534" s="63" t="s">
        <v>730</v>
      </c>
      <c r="G534" s="136">
        <v>0</v>
      </c>
      <c r="H534" s="136">
        <v>1030.1099999999999</v>
      </c>
      <c r="I534" s="136">
        <v>4120.43</v>
      </c>
      <c r="J534" s="137">
        <f t="shared" si="5"/>
        <v>5150.54</v>
      </c>
      <c r="K534" s="138"/>
      <c r="L534" s="138"/>
      <c r="M534" s="138"/>
      <c r="N534" s="138"/>
      <c r="O534" s="138"/>
      <c r="P534" s="138"/>
      <c r="Q534" s="138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x14ac:dyDescent="0.2">
      <c r="A535" s="61" t="s">
        <v>404</v>
      </c>
      <c r="B535" s="48" t="s">
        <v>35</v>
      </c>
      <c r="C535" s="48" t="s">
        <v>235</v>
      </c>
      <c r="D535" s="48" t="s">
        <v>190</v>
      </c>
      <c r="E535" s="143">
        <v>1</v>
      </c>
      <c r="F535" s="63" t="s">
        <v>373</v>
      </c>
      <c r="G535" s="136">
        <v>0</v>
      </c>
      <c r="H535" s="136">
        <v>1030.1099999999999</v>
      </c>
      <c r="I535" s="136">
        <v>4120.43</v>
      </c>
      <c r="J535" s="137">
        <f t="shared" si="5"/>
        <v>5150.54</v>
      </c>
      <c r="K535" s="138"/>
      <c r="L535" s="138"/>
      <c r="M535" s="138"/>
      <c r="N535" s="138"/>
      <c r="O535" s="138"/>
      <c r="P535" s="138"/>
      <c r="Q535" s="138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x14ac:dyDescent="0.2">
      <c r="A536" s="126" t="s">
        <v>549</v>
      </c>
      <c r="B536" s="67" t="s">
        <v>35</v>
      </c>
      <c r="C536" s="101" t="s">
        <v>188</v>
      </c>
      <c r="D536" s="101" t="s">
        <v>190</v>
      </c>
      <c r="E536" s="144">
        <v>1</v>
      </c>
      <c r="F536" s="202" t="s">
        <v>417</v>
      </c>
      <c r="G536" s="140">
        <v>0</v>
      </c>
      <c r="H536" s="136">
        <v>1030.1099999999999</v>
      </c>
      <c r="I536" s="136">
        <v>4120.43</v>
      </c>
      <c r="J536" s="141">
        <f t="shared" si="5"/>
        <v>5150.54</v>
      </c>
      <c r="K536" s="142"/>
      <c r="L536" s="142"/>
      <c r="M536" s="142"/>
      <c r="N536" s="142"/>
      <c r="O536" s="142"/>
      <c r="P536" s="142"/>
      <c r="Q536" s="142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  <c r="AB536" s="105"/>
      <c r="AC536" s="105"/>
      <c r="AD536" s="105"/>
    </row>
    <row r="537" spans="1:30" x14ac:dyDescent="0.2">
      <c r="A537" s="61" t="s">
        <v>456</v>
      </c>
      <c r="B537" s="48" t="s">
        <v>35</v>
      </c>
      <c r="C537" s="67" t="s">
        <v>388</v>
      </c>
      <c r="D537" s="48" t="s">
        <v>190</v>
      </c>
      <c r="E537" s="143">
        <v>1</v>
      </c>
      <c r="F537" s="63" t="s">
        <v>445</v>
      </c>
      <c r="G537" s="136">
        <v>0</v>
      </c>
      <c r="H537" s="136">
        <v>1030.1099999999999</v>
      </c>
      <c r="I537" s="136">
        <v>4120.43</v>
      </c>
      <c r="J537" s="137">
        <f t="shared" si="5"/>
        <v>5150.54</v>
      </c>
      <c r="K537" s="138"/>
      <c r="L537" s="138"/>
      <c r="M537" s="138"/>
      <c r="N537" s="138"/>
      <c r="O537" s="138"/>
      <c r="P537" s="138"/>
      <c r="Q537" s="138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x14ac:dyDescent="0.2">
      <c r="A538" s="126" t="s">
        <v>397</v>
      </c>
      <c r="B538" s="48" t="s">
        <v>35</v>
      </c>
      <c r="C538" s="83" t="s">
        <v>187</v>
      </c>
      <c r="D538" s="48" t="s">
        <v>190</v>
      </c>
      <c r="E538" s="143">
        <v>1</v>
      </c>
      <c r="F538" s="87" t="s">
        <v>621</v>
      </c>
      <c r="G538" s="136">
        <v>0</v>
      </c>
      <c r="H538" s="136">
        <v>1030.1099999999999</v>
      </c>
      <c r="I538" s="136">
        <v>4120.43</v>
      </c>
      <c r="J538" s="137">
        <f t="shared" si="5"/>
        <v>5150.54</v>
      </c>
      <c r="K538" s="138"/>
      <c r="L538" s="138"/>
      <c r="M538" s="138"/>
      <c r="N538" s="138"/>
      <c r="O538" s="138"/>
      <c r="P538" s="138"/>
      <c r="Q538" s="138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x14ac:dyDescent="0.2">
      <c r="A539" s="61" t="s">
        <v>397</v>
      </c>
      <c r="B539" s="48" t="s">
        <v>35</v>
      </c>
      <c r="C539" s="48" t="s">
        <v>241</v>
      </c>
      <c r="D539" s="48" t="s">
        <v>190</v>
      </c>
      <c r="E539" s="143">
        <v>1</v>
      </c>
      <c r="F539" s="63" t="s">
        <v>357</v>
      </c>
      <c r="G539" s="136">
        <v>0</v>
      </c>
      <c r="H539" s="136">
        <v>1030.1099999999999</v>
      </c>
      <c r="I539" s="136">
        <v>4120.43</v>
      </c>
      <c r="J539" s="137">
        <f t="shared" si="5"/>
        <v>5150.54</v>
      </c>
      <c r="K539" s="138"/>
      <c r="L539" s="138"/>
      <c r="M539" s="138"/>
      <c r="N539" s="138"/>
      <c r="O539" s="138"/>
      <c r="P539" s="138"/>
      <c r="Q539" s="138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5" customHeight="1" x14ac:dyDescent="0.2">
      <c r="A540" s="61" t="s">
        <v>397</v>
      </c>
      <c r="B540" s="48" t="s">
        <v>35</v>
      </c>
      <c r="C540" s="48" t="s">
        <v>187</v>
      </c>
      <c r="D540" s="48" t="s">
        <v>190</v>
      </c>
      <c r="E540" s="143">
        <v>1</v>
      </c>
      <c r="F540" s="207" t="s">
        <v>723</v>
      </c>
      <c r="G540" s="136">
        <v>0</v>
      </c>
      <c r="H540" s="136">
        <v>1030.1099999999999</v>
      </c>
      <c r="I540" s="136">
        <v>4120.43</v>
      </c>
      <c r="J540" s="137">
        <f t="shared" si="5"/>
        <v>5150.54</v>
      </c>
      <c r="K540" s="138"/>
      <c r="L540" s="138"/>
      <c r="M540" s="138"/>
      <c r="N540" s="138"/>
      <c r="O540" s="138"/>
      <c r="P540" s="138"/>
      <c r="Q540" s="138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x14ac:dyDescent="0.2">
      <c r="A541" s="61" t="s">
        <v>395</v>
      </c>
      <c r="B541" s="48" t="s">
        <v>35</v>
      </c>
      <c r="C541" s="48" t="s">
        <v>186</v>
      </c>
      <c r="D541" s="48" t="s">
        <v>190</v>
      </c>
      <c r="E541" s="143">
        <v>1</v>
      </c>
      <c r="F541" s="63" t="s">
        <v>364</v>
      </c>
      <c r="G541" s="136">
        <v>0</v>
      </c>
      <c r="H541" s="136">
        <v>1030.1099999999999</v>
      </c>
      <c r="I541" s="136">
        <v>4120.43</v>
      </c>
      <c r="J541" s="137">
        <f t="shared" ref="J541:J716" si="12">SUM(G541:I541)</f>
        <v>5150.54</v>
      </c>
      <c r="K541" s="138"/>
      <c r="L541" s="138"/>
      <c r="M541" s="138"/>
      <c r="N541" s="138"/>
      <c r="O541" s="138"/>
      <c r="P541" s="138"/>
      <c r="Q541" s="138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x14ac:dyDescent="0.2">
      <c r="A542" s="61" t="s">
        <v>386</v>
      </c>
      <c r="B542" s="48" t="s">
        <v>35</v>
      </c>
      <c r="C542" s="48" t="s">
        <v>386</v>
      </c>
      <c r="D542" s="48" t="s">
        <v>190</v>
      </c>
      <c r="E542" s="143">
        <v>1</v>
      </c>
      <c r="F542" s="63" t="s">
        <v>361</v>
      </c>
      <c r="G542" s="136">
        <v>0</v>
      </c>
      <c r="H542" s="136">
        <v>1030.1099999999999</v>
      </c>
      <c r="I542" s="136">
        <v>4120.43</v>
      </c>
      <c r="J542" s="137">
        <f t="shared" si="12"/>
        <v>5150.54</v>
      </c>
      <c r="K542" s="138"/>
      <c r="L542" s="138"/>
      <c r="M542" s="138"/>
      <c r="N542" s="138"/>
      <c r="O542" s="138"/>
      <c r="P542" s="138"/>
      <c r="Q542" s="138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x14ac:dyDescent="0.2">
      <c r="A543" s="61" t="s">
        <v>397</v>
      </c>
      <c r="B543" s="48" t="s">
        <v>35</v>
      </c>
      <c r="C543" s="48" t="s">
        <v>188</v>
      </c>
      <c r="D543" s="48" t="s">
        <v>189</v>
      </c>
      <c r="E543" s="143">
        <v>1</v>
      </c>
      <c r="F543" s="63" t="s">
        <v>382</v>
      </c>
      <c r="G543" s="136">
        <v>0</v>
      </c>
      <c r="H543" s="136">
        <v>0</v>
      </c>
      <c r="I543" s="136">
        <v>4120.43</v>
      </c>
      <c r="J543" s="137">
        <f t="shared" si="12"/>
        <v>4120.43</v>
      </c>
      <c r="K543" s="138"/>
      <c r="L543" s="138"/>
      <c r="M543" s="138"/>
      <c r="N543" s="138"/>
      <c r="O543" s="138"/>
      <c r="P543" s="138"/>
      <c r="Q543" s="138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5" customHeight="1" x14ac:dyDescent="0.2">
      <c r="A544" s="61" t="s">
        <v>397</v>
      </c>
      <c r="B544" s="48" t="s">
        <v>35</v>
      </c>
      <c r="C544" s="83" t="s">
        <v>186</v>
      </c>
      <c r="D544" s="48" t="s">
        <v>190</v>
      </c>
      <c r="E544" s="143">
        <v>1</v>
      </c>
      <c r="F544" s="63" t="s">
        <v>731</v>
      </c>
      <c r="G544" s="140">
        <v>0</v>
      </c>
      <c r="H544" s="136">
        <v>1030.1099999999999</v>
      </c>
      <c r="I544" s="136">
        <v>4120.43</v>
      </c>
      <c r="J544" s="137">
        <f t="shared" si="12"/>
        <v>5150.54</v>
      </c>
      <c r="K544" s="138"/>
      <c r="L544" s="138"/>
      <c r="M544" s="138"/>
      <c r="N544" s="138"/>
      <c r="O544" s="138"/>
      <c r="P544" s="138"/>
      <c r="Q544" s="138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x14ac:dyDescent="0.2">
      <c r="A545" s="61" t="s">
        <v>404</v>
      </c>
      <c r="B545" s="48" t="s">
        <v>35</v>
      </c>
      <c r="C545" s="83" t="s">
        <v>191</v>
      </c>
      <c r="D545" s="48" t="s">
        <v>189</v>
      </c>
      <c r="E545" s="143">
        <v>1</v>
      </c>
      <c r="F545" s="207" t="s">
        <v>488</v>
      </c>
      <c r="G545" s="136">
        <v>0</v>
      </c>
      <c r="H545" s="136">
        <v>0</v>
      </c>
      <c r="I545" s="140">
        <v>4120.43</v>
      </c>
      <c r="J545" s="137">
        <f t="shared" si="12"/>
        <v>4120.43</v>
      </c>
      <c r="K545" s="138"/>
      <c r="L545" s="138"/>
      <c r="M545" s="138"/>
      <c r="N545" s="138"/>
      <c r="O545" s="138"/>
      <c r="P545" s="138"/>
      <c r="Q545" s="138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x14ac:dyDescent="0.2">
      <c r="A546" s="126" t="s">
        <v>404</v>
      </c>
      <c r="B546" s="48" t="s">
        <v>35</v>
      </c>
      <c r="C546" s="83" t="s">
        <v>191</v>
      </c>
      <c r="D546" s="48" t="s">
        <v>189</v>
      </c>
      <c r="E546" s="143">
        <v>1</v>
      </c>
      <c r="F546" s="63" t="s">
        <v>724</v>
      </c>
      <c r="G546" s="136">
        <v>0</v>
      </c>
      <c r="H546" s="136">
        <v>0</v>
      </c>
      <c r="I546" s="136">
        <v>4120.43</v>
      </c>
      <c r="J546" s="137">
        <f t="shared" si="12"/>
        <v>4120.43</v>
      </c>
      <c r="K546" s="138"/>
      <c r="L546" s="138"/>
      <c r="M546" s="138"/>
      <c r="N546" s="138"/>
      <c r="O546" s="138"/>
      <c r="P546" s="138"/>
      <c r="Q546" s="138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x14ac:dyDescent="0.2">
      <c r="A547" s="61" t="s">
        <v>404</v>
      </c>
      <c r="B547" s="48" t="s">
        <v>35</v>
      </c>
      <c r="C547" s="48" t="s">
        <v>235</v>
      </c>
      <c r="D547" s="48" t="s">
        <v>190</v>
      </c>
      <c r="E547" s="143">
        <v>1</v>
      </c>
      <c r="F547" s="63" t="s">
        <v>368</v>
      </c>
      <c r="G547" s="136">
        <v>0</v>
      </c>
      <c r="H547" s="136">
        <v>1030.1099999999999</v>
      </c>
      <c r="I547" s="136">
        <v>4120.43</v>
      </c>
      <c r="J547" s="137">
        <f t="shared" si="12"/>
        <v>5150.54</v>
      </c>
      <c r="K547" s="138"/>
      <c r="L547" s="138"/>
      <c r="M547" s="138"/>
      <c r="N547" s="138"/>
      <c r="O547" s="138"/>
      <c r="P547" s="138"/>
      <c r="Q547" s="138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x14ac:dyDescent="0.2">
      <c r="A548" s="107" t="s">
        <v>397</v>
      </c>
      <c r="B548" s="48" t="s">
        <v>35</v>
      </c>
      <c r="C548" s="67" t="s">
        <v>257</v>
      </c>
      <c r="D548" s="48" t="s">
        <v>190</v>
      </c>
      <c r="E548" s="143">
        <v>1</v>
      </c>
      <c r="F548" s="63" t="s">
        <v>443</v>
      </c>
      <c r="G548" s="136">
        <v>0</v>
      </c>
      <c r="H548" s="140">
        <v>1030.1099999999999</v>
      </c>
      <c r="I548" s="140">
        <v>4120.43</v>
      </c>
      <c r="J548" s="141">
        <f t="shared" si="12"/>
        <v>5150.54</v>
      </c>
      <c r="K548" s="138"/>
      <c r="L548" s="138"/>
      <c r="M548" s="138"/>
      <c r="N548" s="138"/>
      <c r="O548" s="138"/>
      <c r="P548" s="138"/>
      <c r="Q548" s="138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x14ac:dyDescent="0.2">
      <c r="A549" s="107" t="s">
        <v>397</v>
      </c>
      <c r="B549" s="67" t="s">
        <v>35</v>
      </c>
      <c r="C549" s="101" t="s">
        <v>187</v>
      </c>
      <c r="D549" s="67" t="s">
        <v>190</v>
      </c>
      <c r="E549" s="144">
        <v>1</v>
      </c>
      <c r="F549" s="63" t="s">
        <v>753</v>
      </c>
      <c r="G549" s="140">
        <v>0</v>
      </c>
      <c r="H549" s="140">
        <v>1030.1099999999999</v>
      </c>
      <c r="I549" s="140">
        <v>4120.43</v>
      </c>
      <c r="J549" s="141">
        <f t="shared" si="12"/>
        <v>5150.54</v>
      </c>
      <c r="K549" s="142"/>
      <c r="L549" s="142"/>
      <c r="M549" s="142"/>
      <c r="N549" s="142"/>
      <c r="O549" s="142"/>
      <c r="P549" s="142"/>
      <c r="Q549" s="142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05"/>
      <c r="AD549" s="105"/>
    </row>
    <row r="550" spans="1:30" x14ac:dyDescent="0.2">
      <c r="A550" s="61" t="s">
        <v>404</v>
      </c>
      <c r="B550" s="48" t="s">
        <v>35</v>
      </c>
      <c r="C550" s="48" t="s">
        <v>295</v>
      </c>
      <c r="D550" s="48" t="s">
        <v>190</v>
      </c>
      <c r="E550" s="143">
        <v>1</v>
      </c>
      <c r="F550" s="63" t="s">
        <v>381</v>
      </c>
      <c r="G550" s="136">
        <v>0</v>
      </c>
      <c r="H550" s="136">
        <v>1030.1099999999999</v>
      </c>
      <c r="I550" s="136">
        <v>4120.43</v>
      </c>
      <c r="J550" s="137">
        <f t="shared" si="12"/>
        <v>5150.54</v>
      </c>
      <c r="K550" s="138"/>
      <c r="L550" s="138"/>
      <c r="M550" s="138"/>
      <c r="N550" s="138"/>
      <c r="O550" s="138"/>
      <c r="P550" s="138"/>
      <c r="Q550" s="138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x14ac:dyDescent="0.2">
      <c r="A551" s="61" t="s">
        <v>455</v>
      </c>
      <c r="B551" s="48" t="s">
        <v>35</v>
      </c>
      <c r="C551" s="67" t="s">
        <v>257</v>
      </c>
      <c r="D551" s="48" t="s">
        <v>190</v>
      </c>
      <c r="E551" s="143">
        <v>1</v>
      </c>
      <c r="F551" s="178" t="s">
        <v>661</v>
      </c>
      <c r="G551" s="136">
        <v>0</v>
      </c>
      <c r="H551" s="136">
        <v>1030.1099999999999</v>
      </c>
      <c r="I551" s="136">
        <v>4120.43</v>
      </c>
      <c r="J551" s="137">
        <f t="shared" si="12"/>
        <v>5150.54</v>
      </c>
      <c r="K551" s="138"/>
      <c r="L551" s="138"/>
      <c r="M551" s="138"/>
      <c r="N551" s="138"/>
      <c r="O551" s="138"/>
      <c r="P551" s="138"/>
      <c r="Q551" s="138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x14ac:dyDescent="0.2">
      <c r="A552" s="107" t="s">
        <v>397</v>
      </c>
      <c r="B552" s="48" t="s">
        <v>35</v>
      </c>
      <c r="C552" s="83" t="s">
        <v>187</v>
      </c>
      <c r="D552" s="48" t="s">
        <v>190</v>
      </c>
      <c r="E552" s="143">
        <v>1</v>
      </c>
      <c r="F552" s="87" t="s">
        <v>660</v>
      </c>
      <c r="G552" s="136">
        <v>0</v>
      </c>
      <c r="H552" s="136">
        <v>1030.1099999999999</v>
      </c>
      <c r="I552" s="136">
        <v>4120.43</v>
      </c>
      <c r="J552" s="137">
        <f t="shared" si="12"/>
        <v>5150.54</v>
      </c>
      <c r="K552" s="138"/>
      <c r="L552" s="138"/>
      <c r="M552" s="138"/>
      <c r="N552" s="138"/>
      <c r="O552" s="138"/>
      <c r="P552" s="138"/>
      <c r="Q552" s="138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x14ac:dyDescent="0.2">
      <c r="A553" s="126" t="s">
        <v>404</v>
      </c>
      <c r="B553" s="48" t="s">
        <v>35</v>
      </c>
      <c r="C553" s="83" t="s">
        <v>387</v>
      </c>
      <c r="D553" s="48" t="s">
        <v>190</v>
      </c>
      <c r="E553" s="143">
        <v>1</v>
      </c>
      <c r="F553" s="111" t="s">
        <v>363</v>
      </c>
      <c r="G553" s="136">
        <v>0</v>
      </c>
      <c r="H553" s="136">
        <v>1030.1099999999999</v>
      </c>
      <c r="I553" s="136">
        <v>4120.43</v>
      </c>
      <c r="J553" s="137">
        <f t="shared" ref="J553:J616" si="13">SUM(G553:I553)</f>
        <v>5150.54</v>
      </c>
      <c r="K553" s="138"/>
      <c r="L553" s="138"/>
      <c r="M553" s="138"/>
      <c r="N553" s="138"/>
      <c r="O553" s="138"/>
      <c r="P553" s="138"/>
      <c r="Q553" s="138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x14ac:dyDescent="0.2">
      <c r="A554" s="107" t="s">
        <v>397</v>
      </c>
      <c r="B554" s="48" t="s">
        <v>35</v>
      </c>
      <c r="C554" s="83" t="s">
        <v>188</v>
      </c>
      <c r="D554" s="48" t="s">
        <v>189</v>
      </c>
      <c r="E554" s="143">
        <v>1</v>
      </c>
      <c r="F554" s="63" t="s">
        <v>506</v>
      </c>
      <c r="G554" s="136">
        <v>0</v>
      </c>
      <c r="H554" s="136">
        <v>0</v>
      </c>
      <c r="I554" s="136">
        <v>4120.43</v>
      </c>
      <c r="J554" s="137">
        <f t="shared" si="13"/>
        <v>4120.43</v>
      </c>
      <c r="K554" s="138"/>
      <c r="L554" s="138"/>
      <c r="M554" s="138"/>
      <c r="N554" s="138"/>
      <c r="O554" s="138"/>
      <c r="P554" s="138"/>
      <c r="Q554" s="138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x14ac:dyDescent="0.2">
      <c r="A555" s="107" t="s">
        <v>397</v>
      </c>
      <c r="B555" s="48" t="s">
        <v>35</v>
      </c>
      <c r="C555" s="83" t="s">
        <v>212</v>
      </c>
      <c r="D555" s="48" t="s">
        <v>190</v>
      </c>
      <c r="E555" s="143">
        <v>1</v>
      </c>
      <c r="F555" s="204" t="s">
        <v>779</v>
      </c>
      <c r="G555" s="136">
        <v>0</v>
      </c>
      <c r="H555" s="136">
        <v>1030.1099999999999</v>
      </c>
      <c r="I555" s="136">
        <v>4120.43</v>
      </c>
      <c r="J555" s="137">
        <f t="shared" si="13"/>
        <v>5150.54</v>
      </c>
      <c r="K555" s="138"/>
      <c r="L555" s="138"/>
      <c r="M555" s="138"/>
      <c r="N555" s="138"/>
      <c r="O555" s="138"/>
      <c r="P555" s="138"/>
      <c r="Q555" s="138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x14ac:dyDescent="0.2">
      <c r="A556" s="62" t="s">
        <v>192</v>
      </c>
      <c r="B556" s="48" t="s">
        <v>35</v>
      </c>
      <c r="C556" s="52" t="s">
        <v>192</v>
      </c>
      <c r="D556" s="48" t="s">
        <v>192</v>
      </c>
      <c r="E556" s="143">
        <v>1</v>
      </c>
      <c r="F556" s="64" t="s">
        <v>192</v>
      </c>
      <c r="G556" s="136">
        <v>0</v>
      </c>
      <c r="H556" s="136">
        <v>0</v>
      </c>
      <c r="I556" s="136">
        <v>0</v>
      </c>
      <c r="J556" s="137">
        <f t="shared" si="13"/>
        <v>0</v>
      </c>
      <c r="K556" s="138"/>
      <c r="L556" s="138"/>
      <c r="M556" s="138"/>
      <c r="N556" s="138"/>
      <c r="O556" s="138"/>
      <c r="P556" s="138"/>
      <c r="Q556" s="138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x14ac:dyDescent="0.2">
      <c r="A557" s="62" t="s">
        <v>192</v>
      </c>
      <c r="B557" s="48" t="s">
        <v>35</v>
      </c>
      <c r="C557" s="52" t="s">
        <v>192</v>
      </c>
      <c r="D557" s="48" t="s">
        <v>192</v>
      </c>
      <c r="E557" s="143">
        <v>1</v>
      </c>
      <c r="F557" s="64" t="s">
        <v>192</v>
      </c>
      <c r="G557" s="136">
        <v>0</v>
      </c>
      <c r="H557" s="136">
        <v>0</v>
      </c>
      <c r="I557" s="136">
        <v>0</v>
      </c>
      <c r="J557" s="137">
        <f t="shared" si="13"/>
        <v>0</v>
      </c>
      <c r="K557" s="138"/>
      <c r="L557" s="138"/>
      <c r="M557" s="138"/>
      <c r="N557" s="138"/>
      <c r="O557" s="138"/>
      <c r="P557" s="138"/>
      <c r="Q557" s="138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x14ac:dyDescent="0.2">
      <c r="A558" s="62" t="s">
        <v>192</v>
      </c>
      <c r="B558" s="48" t="s">
        <v>35</v>
      </c>
      <c r="C558" s="52" t="s">
        <v>192</v>
      </c>
      <c r="D558" s="48" t="s">
        <v>192</v>
      </c>
      <c r="E558" s="143">
        <v>1</v>
      </c>
      <c r="F558" s="64" t="s">
        <v>192</v>
      </c>
      <c r="G558" s="136">
        <v>0</v>
      </c>
      <c r="H558" s="136">
        <v>0</v>
      </c>
      <c r="I558" s="136">
        <v>0</v>
      </c>
      <c r="J558" s="137">
        <f t="shared" si="13"/>
        <v>0</v>
      </c>
      <c r="K558" s="138"/>
      <c r="L558" s="138"/>
      <c r="M558" s="138"/>
      <c r="N558" s="138"/>
      <c r="O558" s="138"/>
      <c r="P558" s="138"/>
      <c r="Q558" s="138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x14ac:dyDescent="0.2">
      <c r="A559" s="62" t="s">
        <v>192</v>
      </c>
      <c r="B559" s="48" t="s">
        <v>35</v>
      </c>
      <c r="C559" s="52" t="s">
        <v>192</v>
      </c>
      <c r="D559" s="48" t="s">
        <v>192</v>
      </c>
      <c r="E559" s="143">
        <v>1</v>
      </c>
      <c r="F559" s="64" t="s">
        <v>192</v>
      </c>
      <c r="G559" s="136">
        <v>0</v>
      </c>
      <c r="H559" s="136">
        <v>0</v>
      </c>
      <c r="I559" s="136">
        <v>0</v>
      </c>
      <c r="J559" s="137">
        <f t="shared" si="13"/>
        <v>0</v>
      </c>
      <c r="K559" s="138"/>
      <c r="L559" s="138"/>
      <c r="M559" s="138"/>
      <c r="N559" s="138"/>
      <c r="O559" s="138"/>
      <c r="P559" s="138"/>
      <c r="Q559" s="138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x14ac:dyDescent="0.2">
      <c r="A560" s="62" t="s">
        <v>192</v>
      </c>
      <c r="B560" s="48" t="s">
        <v>35</v>
      </c>
      <c r="C560" s="52" t="s">
        <v>192</v>
      </c>
      <c r="D560" s="48" t="s">
        <v>192</v>
      </c>
      <c r="E560" s="143">
        <v>1</v>
      </c>
      <c r="F560" s="64" t="s">
        <v>192</v>
      </c>
      <c r="G560" s="136">
        <v>0</v>
      </c>
      <c r="H560" s="136">
        <v>0</v>
      </c>
      <c r="I560" s="136">
        <v>0</v>
      </c>
      <c r="J560" s="137">
        <f t="shared" si="13"/>
        <v>0</v>
      </c>
      <c r="K560" s="138"/>
      <c r="L560" s="138"/>
      <c r="M560" s="138"/>
      <c r="N560" s="138"/>
      <c r="O560" s="138"/>
      <c r="P560" s="138"/>
      <c r="Q560" s="138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x14ac:dyDescent="0.2">
      <c r="A561" s="62" t="s">
        <v>192</v>
      </c>
      <c r="B561" s="48" t="s">
        <v>35</v>
      </c>
      <c r="C561" s="52" t="s">
        <v>192</v>
      </c>
      <c r="D561" s="48" t="s">
        <v>192</v>
      </c>
      <c r="E561" s="143">
        <v>1</v>
      </c>
      <c r="F561" s="64" t="s">
        <v>192</v>
      </c>
      <c r="G561" s="136">
        <v>0</v>
      </c>
      <c r="H561" s="136">
        <v>0</v>
      </c>
      <c r="I561" s="136">
        <v>0</v>
      </c>
      <c r="J561" s="137">
        <f t="shared" si="13"/>
        <v>0</v>
      </c>
      <c r="K561" s="138"/>
      <c r="L561" s="138"/>
      <c r="M561" s="138"/>
      <c r="N561" s="138"/>
      <c r="O561" s="138"/>
      <c r="P561" s="138"/>
      <c r="Q561" s="138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x14ac:dyDescent="0.2">
      <c r="A562" s="62" t="s">
        <v>192</v>
      </c>
      <c r="B562" s="48" t="s">
        <v>35</v>
      </c>
      <c r="C562" s="52" t="s">
        <v>192</v>
      </c>
      <c r="D562" s="48" t="s">
        <v>192</v>
      </c>
      <c r="E562" s="143">
        <v>1</v>
      </c>
      <c r="F562" s="64" t="s">
        <v>192</v>
      </c>
      <c r="G562" s="136">
        <v>0</v>
      </c>
      <c r="H562" s="136">
        <v>0</v>
      </c>
      <c r="I562" s="136">
        <v>0</v>
      </c>
      <c r="J562" s="137">
        <f t="shared" si="13"/>
        <v>0</v>
      </c>
      <c r="K562" s="138"/>
      <c r="L562" s="138"/>
      <c r="M562" s="138"/>
      <c r="N562" s="138"/>
      <c r="O562" s="138"/>
      <c r="P562" s="138"/>
      <c r="Q562" s="138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x14ac:dyDescent="0.2">
      <c r="A563" s="62" t="s">
        <v>192</v>
      </c>
      <c r="B563" s="48" t="s">
        <v>35</v>
      </c>
      <c r="C563" s="52" t="s">
        <v>192</v>
      </c>
      <c r="D563" s="48" t="s">
        <v>192</v>
      </c>
      <c r="E563" s="143">
        <v>1</v>
      </c>
      <c r="F563" s="64" t="s">
        <v>192</v>
      </c>
      <c r="G563" s="136">
        <v>0</v>
      </c>
      <c r="H563" s="136">
        <v>0</v>
      </c>
      <c r="I563" s="136">
        <v>0</v>
      </c>
      <c r="J563" s="137">
        <f t="shared" si="13"/>
        <v>0</v>
      </c>
      <c r="K563" s="138"/>
      <c r="L563" s="138"/>
      <c r="M563" s="138"/>
      <c r="N563" s="138"/>
      <c r="O563" s="138"/>
      <c r="P563" s="138"/>
      <c r="Q563" s="138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x14ac:dyDescent="0.2">
      <c r="A564" s="62" t="s">
        <v>192</v>
      </c>
      <c r="B564" s="48" t="s">
        <v>35</v>
      </c>
      <c r="C564" s="52" t="s">
        <v>192</v>
      </c>
      <c r="D564" s="48" t="s">
        <v>192</v>
      </c>
      <c r="E564" s="143">
        <v>1</v>
      </c>
      <c r="F564" s="64" t="s">
        <v>192</v>
      </c>
      <c r="G564" s="136">
        <v>0</v>
      </c>
      <c r="H564" s="136">
        <v>0</v>
      </c>
      <c r="I564" s="136">
        <v>0</v>
      </c>
      <c r="J564" s="137">
        <f t="shared" si="13"/>
        <v>0</v>
      </c>
      <c r="K564" s="138"/>
      <c r="L564" s="138"/>
      <c r="M564" s="138"/>
      <c r="N564" s="138"/>
      <c r="O564" s="138"/>
      <c r="P564" s="138"/>
      <c r="Q564" s="138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x14ac:dyDescent="0.2">
      <c r="A565" s="62" t="s">
        <v>192</v>
      </c>
      <c r="B565" s="48" t="s">
        <v>35</v>
      </c>
      <c r="C565" s="52" t="s">
        <v>192</v>
      </c>
      <c r="D565" s="48" t="s">
        <v>192</v>
      </c>
      <c r="E565" s="143">
        <v>1</v>
      </c>
      <c r="F565" s="64" t="s">
        <v>192</v>
      </c>
      <c r="G565" s="136">
        <v>0</v>
      </c>
      <c r="H565" s="136">
        <v>0</v>
      </c>
      <c r="I565" s="136">
        <v>0</v>
      </c>
      <c r="J565" s="137">
        <f t="shared" si="13"/>
        <v>0</v>
      </c>
      <c r="K565" s="138"/>
      <c r="L565" s="138"/>
      <c r="M565" s="138"/>
      <c r="N565" s="138"/>
      <c r="O565" s="138"/>
      <c r="P565" s="138"/>
      <c r="Q565" s="138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x14ac:dyDescent="0.2">
      <c r="A566" s="62" t="s">
        <v>192</v>
      </c>
      <c r="B566" s="48" t="s">
        <v>35</v>
      </c>
      <c r="C566" s="52" t="s">
        <v>192</v>
      </c>
      <c r="D566" s="48" t="s">
        <v>192</v>
      </c>
      <c r="E566" s="143">
        <v>1</v>
      </c>
      <c r="F566" s="64" t="s">
        <v>192</v>
      </c>
      <c r="G566" s="136">
        <v>0</v>
      </c>
      <c r="H566" s="136">
        <v>0</v>
      </c>
      <c r="I566" s="136">
        <v>0</v>
      </c>
      <c r="J566" s="137">
        <f t="shared" si="13"/>
        <v>0</v>
      </c>
      <c r="K566" s="138"/>
      <c r="L566" s="138"/>
      <c r="M566" s="138"/>
      <c r="N566" s="138"/>
      <c r="O566" s="138"/>
      <c r="P566" s="138"/>
      <c r="Q566" s="138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x14ac:dyDescent="0.2">
      <c r="A567" s="62" t="s">
        <v>192</v>
      </c>
      <c r="B567" s="48" t="s">
        <v>35</v>
      </c>
      <c r="C567" s="52" t="s">
        <v>192</v>
      </c>
      <c r="D567" s="48" t="s">
        <v>192</v>
      </c>
      <c r="E567" s="143">
        <v>1</v>
      </c>
      <c r="F567" s="64" t="s">
        <v>192</v>
      </c>
      <c r="G567" s="136">
        <v>0</v>
      </c>
      <c r="H567" s="136">
        <v>0</v>
      </c>
      <c r="I567" s="136">
        <v>0</v>
      </c>
      <c r="J567" s="137">
        <f t="shared" si="13"/>
        <v>0</v>
      </c>
      <c r="K567" s="138"/>
      <c r="L567" s="138"/>
      <c r="M567" s="138"/>
      <c r="N567" s="138"/>
      <c r="O567" s="138"/>
      <c r="P567" s="138"/>
      <c r="Q567" s="138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x14ac:dyDescent="0.2">
      <c r="A568" s="62" t="s">
        <v>192</v>
      </c>
      <c r="B568" s="48" t="s">
        <v>35</v>
      </c>
      <c r="C568" s="52" t="s">
        <v>192</v>
      </c>
      <c r="D568" s="48" t="s">
        <v>192</v>
      </c>
      <c r="E568" s="143">
        <v>1</v>
      </c>
      <c r="F568" s="64" t="s">
        <v>192</v>
      </c>
      <c r="G568" s="136">
        <v>0</v>
      </c>
      <c r="H568" s="136">
        <v>0</v>
      </c>
      <c r="I568" s="136">
        <v>0</v>
      </c>
      <c r="J568" s="137">
        <f t="shared" si="13"/>
        <v>0</v>
      </c>
      <c r="K568" s="138"/>
      <c r="L568" s="138"/>
      <c r="M568" s="138"/>
      <c r="N568" s="138"/>
      <c r="O568" s="138"/>
      <c r="P568" s="138"/>
      <c r="Q568" s="138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x14ac:dyDescent="0.2">
      <c r="A569" s="62" t="s">
        <v>192</v>
      </c>
      <c r="B569" s="48" t="s">
        <v>35</v>
      </c>
      <c r="C569" s="52" t="s">
        <v>192</v>
      </c>
      <c r="D569" s="48" t="s">
        <v>192</v>
      </c>
      <c r="E569" s="143">
        <v>1</v>
      </c>
      <c r="F569" s="64" t="s">
        <v>192</v>
      </c>
      <c r="G569" s="136">
        <v>0</v>
      </c>
      <c r="H569" s="136">
        <v>0</v>
      </c>
      <c r="I569" s="136">
        <v>0</v>
      </c>
      <c r="J569" s="137">
        <f t="shared" si="13"/>
        <v>0</v>
      </c>
      <c r="K569" s="138"/>
      <c r="L569" s="138"/>
      <c r="M569" s="138"/>
      <c r="N569" s="138"/>
      <c r="O569" s="138"/>
      <c r="P569" s="138"/>
      <c r="Q569" s="138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x14ac:dyDescent="0.2">
      <c r="A570" s="62" t="s">
        <v>192</v>
      </c>
      <c r="B570" s="48" t="s">
        <v>35</v>
      </c>
      <c r="C570" s="52" t="s">
        <v>192</v>
      </c>
      <c r="D570" s="48" t="s">
        <v>192</v>
      </c>
      <c r="E570" s="143">
        <v>1</v>
      </c>
      <c r="F570" s="64" t="s">
        <v>192</v>
      </c>
      <c r="G570" s="136">
        <v>0</v>
      </c>
      <c r="H570" s="136">
        <v>0</v>
      </c>
      <c r="I570" s="136">
        <v>0</v>
      </c>
      <c r="J570" s="137">
        <f t="shared" si="13"/>
        <v>0</v>
      </c>
      <c r="K570" s="138"/>
      <c r="L570" s="138"/>
      <c r="M570" s="138"/>
      <c r="N570" s="138"/>
      <c r="O570" s="138"/>
      <c r="P570" s="138"/>
      <c r="Q570" s="138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x14ac:dyDescent="0.2">
      <c r="A571" s="62" t="s">
        <v>192</v>
      </c>
      <c r="B571" s="48" t="s">
        <v>35</v>
      </c>
      <c r="C571" s="52" t="s">
        <v>192</v>
      </c>
      <c r="D571" s="48" t="s">
        <v>192</v>
      </c>
      <c r="E571" s="143">
        <v>1</v>
      </c>
      <c r="F571" s="64" t="s">
        <v>192</v>
      </c>
      <c r="G571" s="136">
        <v>0</v>
      </c>
      <c r="H571" s="136">
        <v>0</v>
      </c>
      <c r="I571" s="136">
        <v>0</v>
      </c>
      <c r="J571" s="137">
        <f t="shared" si="13"/>
        <v>0</v>
      </c>
      <c r="K571" s="138"/>
      <c r="L571" s="138"/>
      <c r="M571" s="138"/>
      <c r="N571" s="138"/>
      <c r="O571" s="138"/>
      <c r="P571" s="138"/>
      <c r="Q571" s="138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x14ac:dyDescent="0.2">
      <c r="A572" s="62" t="s">
        <v>192</v>
      </c>
      <c r="B572" s="48" t="s">
        <v>35</v>
      </c>
      <c r="C572" s="52" t="s">
        <v>192</v>
      </c>
      <c r="D572" s="48" t="s">
        <v>192</v>
      </c>
      <c r="E572" s="143">
        <v>1</v>
      </c>
      <c r="F572" s="64" t="s">
        <v>192</v>
      </c>
      <c r="G572" s="136">
        <v>0</v>
      </c>
      <c r="H572" s="136">
        <v>0</v>
      </c>
      <c r="I572" s="136">
        <v>0</v>
      </c>
      <c r="J572" s="137">
        <f t="shared" si="13"/>
        <v>0</v>
      </c>
      <c r="K572" s="138"/>
      <c r="L572" s="138"/>
      <c r="M572" s="138"/>
      <c r="N572" s="138"/>
      <c r="O572" s="138"/>
      <c r="P572" s="138"/>
      <c r="Q572" s="138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x14ac:dyDescent="0.2">
      <c r="A573" s="62" t="s">
        <v>192</v>
      </c>
      <c r="B573" s="48" t="s">
        <v>35</v>
      </c>
      <c r="C573" s="52" t="s">
        <v>192</v>
      </c>
      <c r="D573" s="48" t="s">
        <v>192</v>
      </c>
      <c r="E573" s="143">
        <v>1</v>
      </c>
      <c r="F573" s="64" t="s">
        <v>192</v>
      </c>
      <c r="G573" s="136">
        <v>0</v>
      </c>
      <c r="H573" s="136">
        <v>0</v>
      </c>
      <c r="I573" s="136">
        <v>0</v>
      </c>
      <c r="J573" s="137">
        <f t="shared" si="13"/>
        <v>0</v>
      </c>
      <c r="K573" s="138"/>
      <c r="L573" s="138"/>
      <c r="M573" s="138"/>
      <c r="N573" s="138"/>
      <c r="O573" s="138"/>
      <c r="P573" s="138"/>
      <c r="Q573" s="138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x14ac:dyDescent="0.2">
      <c r="A574" s="62" t="s">
        <v>192</v>
      </c>
      <c r="B574" s="48" t="s">
        <v>35</v>
      </c>
      <c r="C574" s="52" t="s">
        <v>192</v>
      </c>
      <c r="D574" s="48" t="s">
        <v>192</v>
      </c>
      <c r="E574" s="143">
        <v>1</v>
      </c>
      <c r="F574" s="64" t="s">
        <v>192</v>
      </c>
      <c r="G574" s="136">
        <v>0</v>
      </c>
      <c r="H574" s="136">
        <v>0</v>
      </c>
      <c r="I574" s="136">
        <v>0</v>
      </c>
      <c r="J574" s="137">
        <f t="shared" si="13"/>
        <v>0</v>
      </c>
      <c r="K574" s="138"/>
      <c r="L574" s="138"/>
      <c r="M574" s="138"/>
      <c r="N574" s="138"/>
      <c r="O574" s="138"/>
      <c r="P574" s="138"/>
      <c r="Q574" s="138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x14ac:dyDescent="0.2">
      <c r="A575" s="62" t="s">
        <v>192</v>
      </c>
      <c r="B575" s="48" t="s">
        <v>35</v>
      </c>
      <c r="C575" s="52" t="s">
        <v>192</v>
      </c>
      <c r="D575" s="48" t="s">
        <v>192</v>
      </c>
      <c r="E575" s="143">
        <v>1</v>
      </c>
      <c r="F575" s="64" t="s">
        <v>192</v>
      </c>
      <c r="G575" s="136">
        <v>0</v>
      </c>
      <c r="H575" s="136">
        <v>0</v>
      </c>
      <c r="I575" s="136">
        <v>0</v>
      </c>
      <c r="J575" s="137">
        <f t="shared" si="13"/>
        <v>0</v>
      </c>
      <c r="K575" s="138"/>
      <c r="L575" s="138"/>
      <c r="M575" s="138"/>
      <c r="N575" s="138"/>
      <c r="O575" s="138"/>
      <c r="P575" s="138"/>
      <c r="Q575" s="138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x14ac:dyDescent="0.2">
      <c r="A576" s="62" t="s">
        <v>192</v>
      </c>
      <c r="B576" s="48" t="s">
        <v>35</v>
      </c>
      <c r="C576" s="52" t="s">
        <v>192</v>
      </c>
      <c r="D576" s="48" t="s">
        <v>192</v>
      </c>
      <c r="E576" s="143">
        <v>1</v>
      </c>
      <c r="F576" s="64" t="s">
        <v>192</v>
      </c>
      <c r="G576" s="136">
        <v>0</v>
      </c>
      <c r="H576" s="136">
        <v>0</v>
      </c>
      <c r="I576" s="136">
        <v>0</v>
      </c>
      <c r="J576" s="137">
        <f t="shared" si="13"/>
        <v>0</v>
      </c>
      <c r="K576" s="138"/>
      <c r="L576" s="138"/>
      <c r="M576" s="138"/>
      <c r="N576" s="138"/>
      <c r="O576" s="138"/>
      <c r="P576" s="138"/>
      <c r="Q576" s="138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x14ac:dyDescent="0.2">
      <c r="A577" s="62" t="s">
        <v>192</v>
      </c>
      <c r="B577" s="48" t="s">
        <v>35</v>
      </c>
      <c r="C577" s="52" t="s">
        <v>192</v>
      </c>
      <c r="D577" s="48" t="s">
        <v>192</v>
      </c>
      <c r="E577" s="143">
        <v>1</v>
      </c>
      <c r="F577" s="64" t="s">
        <v>192</v>
      </c>
      <c r="G577" s="136">
        <v>0</v>
      </c>
      <c r="H577" s="136">
        <v>0</v>
      </c>
      <c r="I577" s="136">
        <v>0</v>
      </c>
      <c r="J577" s="137">
        <f t="shared" si="13"/>
        <v>0</v>
      </c>
      <c r="K577" s="138"/>
      <c r="L577" s="138"/>
      <c r="M577" s="138"/>
      <c r="N577" s="138"/>
      <c r="O577" s="138"/>
      <c r="P577" s="138"/>
      <c r="Q577" s="138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x14ac:dyDescent="0.2">
      <c r="A578" s="62" t="s">
        <v>192</v>
      </c>
      <c r="B578" s="48" t="s">
        <v>35</v>
      </c>
      <c r="C578" s="52" t="s">
        <v>192</v>
      </c>
      <c r="D578" s="48" t="s">
        <v>192</v>
      </c>
      <c r="E578" s="143">
        <v>1</v>
      </c>
      <c r="F578" s="64" t="s">
        <v>192</v>
      </c>
      <c r="G578" s="136">
        <v>0</v>
      </c>
      <c r="H578" s="136">
        <v>0</v>
      </c>
      <c r="I578" s="136">
        <v>0</v>
      </c>
      <c r="J578" s="137">
        <f t="shared" si="13"/>
        <v>0</v>
      </c>
      <c r="K578" s="138"/>
      <c r="L578" s="138"/>
      <c r="M578" s="138"/>
      <c r="N578" s="138"/>
      <c r="O578" s="138"/>
      <c r="P578" s="138"/>
      <c r="Q578" s="138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x14ac:dyDescent="0.2">
      <c r="A579" s="62" t="s">
        <v>192</v>
      </c>
      <c r="B579" s="48" t="s">
        <v>35</v>
      </c>
      <c r="C579" s="52" t="s">
        <v>192</v>
      </c>
      <c r="D579" s="48" t="s">
        <v>192</v>
      </c>
      <c r="E579" s="143">
        <v>1</v>
      </c>
      <c r="F579" s="64" t="s">
        <v>192</v>
      </c>
      <c r="G579" s="136">
        <v>0</v>
      </c>
      <c r="H579" s="136">
        <v>0</v>
      </c>
      <c r="I579" s="136">
        <v>0</v>
      </c>
      <c r="J579" s="137">
        <f t="shared" si="13"/>
        <v>0</v>
      </c>
      <c r="K579" s="138"/>
      <c r="L579" s="138"/>
      <c r="M579" s="138"/>
      <c r="N579" s="138"/>
      <c r="O579" s="138"/>
      <c r="P579" s="138"/>
      <c r="Q579" s="138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x14ac:dyDescent="0.2">
      <c r="A580" s="62" t="s">
        <v>192</v>
      </c>
      <c r="B580" s="48" t="s">
        <v>35</v>
      </c>
      <c r="C580" s="52" t="s">
        <v>192</v>
      </c>
      <c r="D580" s="48" t="s">
        <v>192</v>
      </c>
      <c r="E580" s="143">
        <v>1</v>
      </c>
      <c r="F580" s="64" t="s">
        <v>192</v>
      </c>
      <c r="G580" s="136">
        <v>0</v>
      </c>
      <c r="H580" s="136">
        <v>0</v>
      </c>
      <c r="I580" s="136">
        <v>0</v>
      </c>
      <c r="J580" s="137">
        <f t="shared" si="13"/>
        <v>0</v>
      </c>
      <c r="K580" s="138"/>
      <c r="L580" s="138"/>
      <c r="M580" s="138"/>
      <c r="N580" s="138"/>
      <c r="O580" s="138"/>
      <c r="P580" s="138"/>
      <c r="Q580" s="138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x14ac:dyDescent="0.2">
      <c r="A581" s="62" t="s">
        <v>192</v>
      </c>
      <c r="B581" s="48" t="s">
        <v>35</v>
      </c>
      <c r="C581" s="52" t="s">
        <v>192</v>
      </c>
      <c r="D581" s="48" t="s">
        <v>192</v>
      </c>
      <c r="E581" s="143">
        <v>1</v>
      </c>
      <c r="F581" s="64" t="s">
        <v>192</v>
      </c>
      <c r="G581" s="136">
        <v>0</v>
      </c>
      <c r="H581" s="136">
        <v>0</v>
      </c>
      <c r="I581" s="136">
        <v>0</v>
      </c>
      <c r="J581" s="137">
        <f t="shared" si="13"/>
        <v>0</v>
      </c>
      <c r="K581" s="138"/>
      <c r="L581" s="138"/>
      <c r="M581" s="138"/>
      <c r="N581" s="138"/>
      <c r="O581" s="138"/>
      <c r="P581" s="138"/>
      <c r="Q581" s="138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x14ac:dyDescent="0.2">
      <c r="A582" s="62" t="s">
        <v>192</v>
      </c>
      <c r="B582" s="48" t="s">
        <v>35</v>
      </c>
      <c r="C582" s="52" t="s">
        <v>192</v>
      </c>
      <c r="D582" s="48" t="s">
        <v>192</v>
      </c>
      <c r="E582" s="143">
        <v>1</v>
      </c>
      <c r="F582" s="64" t="s">
        <v>192</v>
      </c>
      <c r="G582" s="136">
        <v>0</v>
      </c>
      <c r="H582" s="136">
        <v>0</v>
      </c>
      <c r="I582" s="136">
        <v>0</v>
      </c>
      <c r="J582" s="137">
        <f t="shared" si="13"/>
        <v>0</v>
      </c>
      <c r="K582" s="138"/>
      <c r="L582" s="138"/>
      <c r="M582" s="138"/>
      <c r="N582" s="138"/>
      <c r="O582" s="138"/>
      <c r="P582" s="138"/>
      <c r="Q582" s="138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x14ac:dyDescent="0.2">
      <c r="A583" s="62" t="s">
        <v>192</v>
      </c>
      <c r="B583" s="48" t="s">
        <v>35</v>
      </c>
      <c r="C583" s="52" t="s">
        <v>192</v>
      </c>
      <c r="D583" s="48" t="s">
        <v>192</v>
      </c>
      <c r="E583" s="143">
        <v>1</v>
      </c>
      <c r="F583" s="64" t="s">
        <v>192</v>
      </c>
      <c r="G583" s="136">
        <v>0</v>
      </c>
      <c r="H583" s="136">
        <v>0</v>
      </c>
      <c r="I583" s="136">
        <v>0</v>
      </c>
      <c r="J583" s="137">
        <f t="shared" si="13"/>
        <v>0</v>
      </c>
      <c r="K583" s="138"/>
      <c r="L583" s="138"/>
      <c r="M583" s="138"/>
      <c r="N583" s="138"/>
      <c r="O583" s="138"/>
      <c r="P583" s="138"/>
      <c r="Q583" s="138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x14ac:dyDescent="0.2">
      <c r="A584" s="62" t="s">
        <v>192</v>
      </c>
      <c r="B584" s="48" t="s">
        <v>35</v>
      </c>
      <c r="C584" s="52" t="s">
        <v>192</v>
      </c>
      <c r="D584" s="48" t="s">
        <v>192</v>
      </c>
      <c r="E584" s="143">
        <v>1</v>
      </c>
      <c r="F584" s="64" t="s">
        <v>192</v>
      </c>
      <c r="G584" s="136">
        <v>0</v>
      </c>
      <c r="H584" s="136">
        <v>0</v>
      </c>
      <c r="I584" s="136">
        <v>0</v>
      </c>
      <c r="J584" s="137">
        <f t="shared" si="13"/>
        <v>0</v>
      </c>
      <c r="K584" s="138"/>
      <c r="L584" s="138"/>
      <c r="M584" s="138"/>
      <c r="N584" s="138"/>
      <c r="O584" s="138"/>
      <c r="P584" s="138"/>
      <c r="Q584" s="138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x14ac:dyDescent="0.2">
      <c r="A585" s="62" t="s">
        <v>192</v>
      </c>
      <c r="B585" s="48" t="s">
        <v>35</v>
      </c>
      <c r="C585" s="52" t="s">
        <v>192</v>
      </c>
      <c r="D585" s="48" t="s">
        <v>192</v>
      </c>
      <c r="E585" s="143">
        <v>1</v>
      </c>
      <c r="F585" s="64" t="s">
        <v>192</v>
      </c>
      <c r="G585" s="136">
        <v>0</v>
      </c>
      <c r="H585" s="136">
        <v>0</v>
      </c>
      <c r="I585" s="136">
        <v>0</v>
      </c>
      <c r="J585" s="137">
        <f t="shared" si="13"/>
        <v>0</v>
      </c>
      <c r="K585" s="138"/>
      <c r="L585" s="138"/>
      <c r="M585" s="138"/>
      <c r="N585" s="138"/>
      <c r="O585" s="138"/>
      <c r="P585" s="138"/>
      <c r="Q585" s="138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x14ac:dyDescent="0.2">
      <c r="A586" s="62" t="s">
        <v>192</v>
      </c>
      <c r="B586" s="48" t="s">
        <v>35</v>
      </c>
      <c r="C586" s="52" t="s">
        <v>192</v>
      </c>
      <c r="D586" s="48" t="s">
        <v>192</v>
      </c>
      <c r="E586" s="143">
        <v>1</v>
      </c>
      <c r="F586" s="64" t="s">
        <v>192</v>
      </c>
      <c r="G586" s="136">
        <v>0</v>
      </c>
      <c r="H586" s="136">
        <v>0</v>
      </c>
      <c r="I586" s="136">
        <v>0</v>
      </c>
      <c r="J586" s="137">
        <f t="shared" si="13"/>
        <v>0</v>
      </c>
      <c r="K586" s="138"/>
      <c r="L586" s="138"/>
      <c r="M586" s="138"/>
      <c r="N586" s="138"/>
      <c r="O586" s="138"/>
      <c r="P586" s="138"/>
      <c r="Q586" s="138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x14ac:dyDescent="0.2">
      <c r="A587" s="62" t="s">
        <v>192</v>
      </c>
      <c r="B587" s="48" t="s">
        <v>35</v>
      </c>
      <c r="C587" s="52" t="s">
        <v>192</v>
      </c>
      <c r="D587" s="48" t="s">
        <v>192</v>
      </c>
      <c r="E587" s="143">
        <v>1</v>
      </c>
      <c r="F587" s="64" t="s">
        <v>192</v>
      </c>
      <c r="G587" s="136">
        <v>0</v>
      </c>
      <c r="H587" s="136">
        <v>0</v>
      </c>
      <c r="I587" s="136">
        <v>0</v>
      </c>
      <c r="J587" s="137">
        <f t="shared" si="13"/>
        <v>0</v>
      </c>
      <c r="K587" s="138"/>
      <c r="L587" s="138"/>
      <c r="M587" s="138"/>
      <c r="N587" s="138"/>
      <c r="O587" s="138"/>
      <c r="P587" s="138"/>
      <c r="Q587" s="138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x14ac:dyDescent="0.2">
      <c r="A588" s="62" t="s">
        <v>192</v>
      </c>
      <c r="B588" s="48" t="s">
        <v>35</v>
      </c>
      <c r="C588" s="52" t="s">
        <v>192</v>
      </c>
      <c r="D588" s="48" t="s">
        <v>192</v>
      </c>
      <c r="E588" s="143">
        <v>1</v>
      </c>
      <c r="F588" s="64" t="s">
        <v>192</v>
      </c>
      <c r="G588" s="136">
        <v>0</v>
      </c>
      <c r="H588" s="136">
        <v>0</v>
      </c>
      <c r="I588" s="136">
        <v>0</v>
      </c>
      <c r="J588" s="137">
        <f t="shared" si="13"/>
        <v>0</v>
      </c>
      <c r="K588" s="138"/>
      <c r="L588" s="138"/>
      <c r="M588" s="138"/>
      <c r="N588" s="138"/>
      <c r="O588" s="138"/>
      <c r="P588" s="138"/>
      <c r="Q588" s="138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x14ac:dyDescent="0.2">
      <c r="A589" s="62" t="s">
        <v>192</v>
      </c>
      <c r="B589" s="48" t="s">
        <v>35</v>
      </c>
      <c r="C589" s="52" t="s">
        <v>192</v>
      </c>
      <c r="D589" s="48" t="s">
        <v>192</v>
      </c>
      <c r="E589" s="143">
        <v>1</v>
      </c>
      <c r="F589" s="64" t="s">
        <v>192</v>
      </c>
      <c r="G589" s="136">
        <v>0</v>
      </c>
      <c r="H589" s="136">
        <v>0</v>
      </c>
      <c r="I589" s="136">
        <v>0</v>
      </c>
      <c r="J589" s="137">
        <f t="shared" si="13"/>
        <v>0</v>
      </c>
      <c r="K589" s="138"/>
      <c r="L589" s="138"/>
      <c r="M589" s="138"/>
      <c r="N589" s="138"/>
      <c r="O589" s="138"/>
      <c r="P589" s="138"/>
      <c r="Q589" s="138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x14ac:dyDescent="0.2">
      <c r="A590" s="62" t="s">
        <v>192</v>
      </c>
      <c r="B590" s="48" t="s">
        <v>35</v>
      </c>
      <c r="C590" s="52" t="s">
        <v>192</v>
      </c>
      <c r="D590" s="48" t="s">
        <v>192</v>
      </c>
      <c r="E590" s="143">
        <v>1</v>
      </c>
      <c r="F590" s="64" t="s">
        <v>192</v>
      </c>
      <c r="G590" s="136">
        <v>0</v>
      </c>
      <c r="H590" s="136">
        <v>0</v>
      </c>
      <c r="I590" s="136">
        <v>0</v>
      </c>
      <c r="J590" s="137">
        <f t="shared" si="13"/>
        <v>0</v>
      </c>
      <c r="K590" s="138"/>
      <c r="L590" s="138"/>
      <c r="M590" s="138"/>
      <c r="N590" s="138"/>
      <c r="O590" s="138"/>
      <c r="P590" s="138"/>
      <c r="Q590" s="138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x14ac:dyDescent="0.2">
      <c r="A591" s="62" t="s">
        <v>192</v>
      </c>
      <c r="B591" s="48" t="s">
        <v>35</v>
      </c>
      <c r="C591" s="52" t="s">
        <v>192</v>
      </c>
      <c r="D591" s="48" t="s">
        <v>192</v>
      </c>
      <c r="E591" s="143">
        <v>1</v>
      </c>
      <c r="F591" s="64" t="s">
        <v>192</v>
      </c>
      <c r="G591" s="136">
        <v>0</v>
      </c>
      <c r="H591" s="136">
        <v>0</v>
      </c>
      <c r="I591" s="136">
        <v>0</v>
      </c>
      <c r="J591" s="137">
        <f t="shared" si="13"/>
        <v>0</v>
      </c>
      <c r="K591" s="138"/>
      <c r="L591" s="138"/>
      <c r="M591" s="138"/>
      <c r="N591" s="138"/>
      <c r="O591" s="138"/>
      <c r="P591" s="138"/>
      <c r="Q591" s="138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x14ac:dyDescent="0.2">
      <c r="A592" s="62" t="s">
        <v>192</v>
      </c>
      <c r="B592" s="48" t="s">
        <v>35</v>
      </c>
      <c r="C592" s="52" t="s">
        <v>192</v>
      </c>
      <c r="D592" s="48" t="s">
        <v>192</v>
      </c>
      <c r="E592" s="143">
        <v>1</v>
      </c>
      <c r="F592" s="64" t="s">
        <v>192</v>
      </c>
      <c r="G592" s="136">
        <v>0</v>
      </c>
      <c r="H592" s="136">
        <v>0</v>
      </c>
      <c r="I592" s="136">
        <v>0</v>
      </c>
      <c r="J592" s="137">
        <f t="shared" si="13"/>
        <v>0</v>
      </c>
      <c r="K592" s="138"/>
      <c r="L592" s="138"/>
      <c r="M592" s="138"/>
      <c r="N592" s="138"/>
      <c r="O592" s="138"/>
      <c r="P592" s="138"/>
      <c r="Q592" s="138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x14ac:dyDescent="0.2">
      <c r="A593" s="62" t="s">
        <v>192</v>
      </c>
      <c r="B593" s="48" t="s">
        <v>35</v>
      </c>
      <c r="C593" s="52" t="s">
        <v>192</v>
      </c>
      <c r="D593" s="48" t="s">
        <v>192</v>
      </c>
      <c r="E593" s="143">
        <v>1</v>
      </c>
      <c r="F593" s="64" t="s">
        <v>192</v>
      </c>
      <c r="G593" s="136">
        <v>0</v>
      </c>
      <c r="H593" s="136">
        <v>0</v>
      </c>
      <c r="I593" s="136">
        <v>0</v>
      </c>
      <c r="J593" s="137">
        <f t="shared" si="13"/>
        <v>0</v>
      </c>
      <c r="K593" s="138"/>
      <c r="L593" s="138"/>
      <c r="M593" s="138"/>
      <c r="N593" s="138"/>
      <c r="O593" s="138"/>
      <c r="P593" s="138"/>
      <c r="Q593" s="138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x14ac:dyDescent="0.2">
      <c r="A594" s="62" t="s">
        <v>192</v>
      </c>
      <c r="B594" s="48" t="s">
        <v>35</v>
      </c>
      <c r="C594" s="52" t="s">
        <v>192</v>
      </c>
      <c r="D594" s="48" t="s">
        <v>192</v>
      </c>
      <c r="E594" s="143">
        <v>1</v>
      </c>
      <c r="F594" s="64" t="s">
        <v>192</v>
      </c>
      <c r="G594" s="136">
        <v>0</v>
      </c>
      <c r="H594" s="136">
        <v>0</v>
      </c>
      <c r="I594" s="136">
        <v>0</v>
      </c>
      <c r="J594" s="137">
        <f t="shared" si="13"/>
        <v>0</v>
      </c>
      <c r="K594" s="138"/>
      <c r="L594" s="138"/>
      <c r="M594" s="138"/>
      <c r="N594" s="138"/>
      <c r="O594" s="138"/>
      <c r="P594" s="138"/>
      <c r="Q594" s="138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x14ac:dyDescent="0.2">
      <c r="A595" s="62" t="s">
        <v>192</v>
      </c>
      <c r="B595" s="48" t="s">
        <v>35</v>
      </c>
      <c r="C595" s="52" t="s">
        <v>192</v>
      </c>
      <c r="D595" s="48" t="s">
        <v>192</v>
      </c>
      <c r="E595" s="143">
        <v>1</v>
      </c>
      <c r="F595" s="64" t="s">
        <v>192</v>
      </c>
      <c r="G595" s="136">
        <v>0</v>
      </c>
      <c r="H595" s="136">
        <v>0</v>
      </c>
      <c r="I595" s="136">
        <v>0</v>
      </c>
      <c r="J595" s="137">
        <f t="shared" si="13"/>
        <v>0</v>
      </c>
      <c r="K595" s="138"/>
      <c r="L595" s="138"/>
      <c r="M595" s="138"/>
      <c r="N595" s="138"/>
      <c r="O595" s="138"/>
      <c r="P595" s="138"/>
      <c r="Q595" s="138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x14ac:dyDescent="0.2">
      <c r="A596" s="62" t="s">
        <v>192</v>
      </c>
      <c r="B596" s="48" t="s">
        <v>35</v>
      </c>
      <c r="C596" s="52" t="s">
        <v>192</v>
      </c>
      <c r="D596" s="48" t="s">
        <v>192</v>
      </c>
      <c r="E596" s="143">
        <v>1</v>
      </c>
      <c r="F596" s="64" t="s">
        <v>192</v>
      </c>
      <c r="G596" s="136">
        <v>0</v>
      </c>
      <c r="H596" s="136">
        <v>0</v>
      </c>
      <c r="I596" s="136">
        <v>0</v>
      </c>
      <c r="J596" s="137">
        <f t="shared" si="13"/>
        <v>0</v>
      </c>
      <c r="K596" s="138"/>
      <c r="L596" s="138"/>
      <c r="M596" s="138"/>
      <c r="N596" s="138"/>
      <c r="O596" s="138"/>
      <c r="P596" s="138"/>
      <c r="Q596" s="138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x14ac:dyDescent="0.2">
      <c r="A597" s="62" t="s">
        <v>192</v>
      </c>
      <c r="B597" s="48" t="s">
        <v>35</v>
      </c>
      <c r="C597" s="52" t="s">
        <v>192</v>
      </c>
      <c r="D597" s="48" t="s">
        <v>192</v>
      </c>
      <c r="E597" s="143">
        <v>1</v>
      </c>
      <c r="F597" s="64" t="s">
        <v>192</v>
      </c>
      <c r="G597" s="136">
        <v>0</v>
      </c>
      <c r="H597" s="136">
        <v>0</v>
      </c>
      <c r="I597" s="136">
        <v>0</v>
      </c>
      <c r="J597" s="137">
        <f t="shared" si="13"/>
        <v>0</v>
      </c>
      <c r="K597" s="138"/>
      <c r="L597" s="138"/>
      <c r="M597" s="138"/>
      <c r="N597" s="138"/>
      <c r="O597" s="138"/>
      <c r="P597" s="138"/>
      <c r="Q597" s="138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x14ac:dyDescent="0.2">
      <c r="A598" s="62" t="s">
        <v>192</v>
      </c>
      <c r="B598" s="48" t="s">
        <v>35</v>
      </c>
      <c r="C598" s="52" t="s">
        <v>192</v>
      </c>
      <c r="D598" s="48" t="s">
        <v>192</v>
      </c>
      <c r="E598" s="143">
        <v>1</v>
      </c>
      <c r="F598" s="64" t="s">
        <v>192</v>
      </c>
      <c r="G598" s="136">
        <v>0</v>
      </c>
      <c r="H598" s="136">
        <v>0</v>
      </c>
      <c r="I598" s="136">
        <v>0</v>
      </c>
      <c r="J598" s="137">
        <f t="shared" si="13"/>
        <v>0</v>
      </c>
      <c r="K598" s="138"/>
      <c r="L598" s="138"/>
      <c r="M598" s="138"/>
      <c r="N598" s="138"/>
      <c r="O598" s="138"/>
      <c r="P598" s="138"/>
      <c r="Q598" s="138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x14ac:dyDescent="0.2">
      <c r="A599" s="62" t="s">
        <v>192</v>
      </c>
      <c r="B599" s="48" t="s">
        <v>35</v>
      </c>
      <c r="C599" s="52" t="s">
        <v>192</v>
      </c>
      <c r="D599" s="48" t="s">
        <v>192</v>
      </c>
      <c r="E599" s="143">
        <v>1</v>
      </c>
      <c r="F599" s="64" t="s">
        <v>192</v>
      </c>
      <c r="G599" s="136">
        <v>0</v>
      </c>
      <c r="H599" s="136">
        <v>0</v>
      </c>
      <c r="I599" s="136">
        <v>0</v>
      </c>
      <c r="J599" s="137">
        <f t="shared" si="13"/>
        <v>0</v>
      </c>
      <c r="K599" s="138"/>
      <c r="L599" s="138"/>
      <c r="M599" s="138"/>
      <c r="N599" s="138"/>
      <c r="O599" s="138"/>
      <c r="P599" s="138"/>
      <c r="Q599" s="138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x14ac:dyDescent="0.2">
      <c r="A600" s="62" t="s">
        <v>192</v>
      </c>
      <c r="B600" s="48" t="s">
        <v>35</v>
      </c>
      <c r="C600" s="52" t="s">
        <v>192</v>
      </c>
      <c r="D600" s="48" t="s">
        <v>192</v>
      </c>
      <c r="E600" s="143">
        <v>1</v>
      </c>
      <c r="F600" s="64" t="s">
        <v>192</v>
      </c>
      <c r="G600" s="136">
        <v>0</v>
      </c>
      <c r="H600" s="136">
        <v>0</v>
      </c>
      <c r="I600" s="136">
        <v>0</v>
      </c>
      <c r="J600" s="137">
        <f t="shared" si="13"/>
        <v>0</v>
      </c>
      <c r="K600" s="138"/>
      <c r="L600" s="138"/>
      <c r="M600" s="138"/>
      <c r="N600" s="138"/>
      <c r="O600" s="138"/>
      <c r="P600" s="138"/>
      <c r="Q600" s="138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x14ac:dyDescent="0.2">
      <c r="A601" s="62" t="s">
        <v>192</v>
      </c>
      <c r="B601" s="48" t="s">
        <v>35</v>
      </c>
      <c r="C601" s="52" t="s">
        <v>192</v>
      </c>
      <c r="D601" s="48" t="s">
        <v>192</v>
      </c>
      <c r="E601" s="143">
        <v>1</v>
      </c>
      <c r="F601" s="64" t="s">
        <v>192</v>
      </c>
      <c r="G601" s="136">
        <v>0</v>
      </c>
      <c r="H601" s="136">
        <v>0</v>
      </c>
      <c r="I601" s="136">
        <v>0</v>
      </c>
      <c r="J601" s="137">
        <f t="shared" si="13"/>
        <v>0</v>
      </c>
      <c r="K601" s="138"/>
      <c r="L601" s="138"/>
      <c r="M601" s="138"/>
      <c r="N601" s="138"/>
      <c r="O601" s="138"/>
      <c r="P601" s="138"/>
      <c r="Q601" s="138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x14ac:dyDescent="0.2">
      <c r="A602" s="62" t="s">
        <v>192</v>
      </c>
      <c r="B602" s="48" t="s">
        <v>35</v>
      </c>
      <c r="C602" s="52" t="s">
        <v>192</v>
      </c>
      <c r="D602" s="48" t="s">
        <v>192</v>
      </c>
      <c r="E602" s="143">
        <v>1</v>
      </c>
      <c r="F602" s="64" t="s">
        <v>192</v>
      </c>
      <c r="G602" s="136">
        <v>0</v>
      </c>
      <c r="H602" s="136">
        <v>0</v>
      </c>
      <c r="I602" s="136">
        <v>0</v>
      </c>
      <c r="J602" s="137">
        <f t="shared" si="13"/>
        <v>0</v>
      </c>
      <c r="K602" s="138"/>
      <c r="L602" s="138"/>
      <c r="M602" s="138"/>
      <c r="N602" s="138"/>
      <c r="O602" s="138"/>
      <c r="P602" s="138"/>
      <c r="Q602" s="138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x14ac:dyDescent="0.2">
      <c r="A603" s="62" t="s">
        <v>192</v>
      </c>
      <c r="B603" s="48" t="s">
        <v>35</v>
      </c>
      <c r="C603" s="52" t="s">
        <v>192</v>
      </c>
      <c r="D603" s="48" t="s">
        <v>192</v>
      </c>
      <c r="E603" s="143">
        <v>1</v>
      </c>
      <c r="F603" s="64" t="s">
        <v>192</v>
      </c>
      <c r="G603" s="136">
        <v>0</v>
      </c>
      <c r="H603" s="136">
        <v>0</v>
      </c>
      <c r="I603" s="136">
        <v>0</v>
      </c>
      <c r="J603" s="137">
        <f t="shared" si="13"/>
        <v>0</v>
      </c>
      <c r="K603" s="138"/>
      <c r="L603" s="138"/>
      <c r="M603" s="138"/>
      <c r="N603" s="138"/>
      <c r="O603" s="138"/>
      <c r="P603" s="138"/>
      <c r="Q603" s="138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x14ac:dyDescent="0.2">
      <c r="A604" s="62" t="s">
        <v>192</v>
      </c>
      <c r="B604" s="48" t="s">
        <v>35</v>
      </c>
      <c r="C604" s="52" t="s">
        <v>192</v>
      </c>
      <c r="D604" s="48" t="s">
        <v>192</v>
      </c>
      <c r="E604" s="143">
        <v>1</v>
      </c>
      <c r="F604" s="64" t="s">
        <v>192</v>
      </c>
      <c r="G604" s="136">
        <v>0</v>
      </c>
      <c r="H604" s="136">
        <v>0</v>
      </c>
      <c r="I604" s="136">
        <v>0</v>
      </c>
      <c r="J604" s="137">
        <f t="shared" si="13"/>
        <v>0</v>
      </c>
      <c r="K604" s="138"/>
      <c r="L604" s="138"/>
      <c r="M604" s="138"/>
      <c r="N604" s="138"/>
      <c r="O604" s="138"/>
      <c r="P604" s="138"/>
      <c r="Q604" s="138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x14ac:dyDescent="0.2">
      <c r="A605" s="62" t="s">
        <v>192</v>
      </c>
      <c r="B605" s="48" t="s">
        <v>35</v>
      </c>
      <c r="C605" s="52" t="s">
        <v>192</v>
      </c>
      <c r="D605" s="48" t="s">
        <v>192</v>
      </c>
      <c r="E605" s="143">
        <v>1</v>
      </c>
      <c r="F605" s="64" t="s">
        <v>192</v>
      </c>
      <c r="G605" s="136">
        <v>0</v>
      </c>
      <c r="H605" s="136">
        <v>0</v>
      </c>
      <c r="I605" s="136">
        <v>0</v>
      </c>
      <c r="J605" s="137">
        <f t="shared" si="13"/>
        <v>0</v>
      </c>
      <c r="K605" s="138"/>
      <c r="L605" s="138"/>
      <c r="M605" s="138"/>
      <c r="N605" s="138"/>
      <c r="O605" s="138"/>
      <c r="P605" s="138"/>
      <c r="Q605" s="138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x14ac:dyDescent="0.2">
      <c r="A606" s="62" t="s">
        <v>192</v>
      </c>
      <c r="B606" s="48" t="s">
        <v>35</v>
      </c>
      <c r="C606" s="52" t="s">
        <v>192</v>
      </c>
      <c r="D606" s="48" t="s">
        <v>192</v>
      </c>
      <c r="E606" s="143">
        <v>1</v>
      </c>
      <c r="F606" s="64" t="s">
        <v>192</v>
      </c>
      <c r="G606" s="136">
        <v>0</v>
      </c>
      <c r="H606" s="136">
        <v>0</v>
      </c>
      <c r="I606" s="136">
        <v>0</v>
      </c>
      <c r="J606" s="137">
        <f t="shared" si="13"/>
        <v>0</v>
      </c>
      <c r="K606" s="138"/>
      <c r="L606" s="138"/>
      <c r="M606" s="138"/>
      <c r="N606" s="138"/>
      <c r="O606" s="138"/>
      <c r="P606" s="138"/>
      <c r="Q606" s="138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x14ac:dyDescent="0.2">
      <c r="A607" s="62" t="s">
        <v>192</v>
      </c>
      <c r="B607" s="48" t="s">
        <v>35</v>
      </c>
      <c r="C607" s="52" t="s">
        <v>192</v>
      </c>
      <c r="D607" s="48" t="s">
        <v>192</v>
      </c>
      <c r="E607" s="143">
        <v>1</v>
      </c>
      <c r="F607" s="64" t="s">
        <v>192</v>
      </c>
      <c r="G607" s="136">
        <v>0</v>
      </c>
      <c r="H607" s="136">
        <v>0</v>
      </c>
      <c r="I607" s="136">
        <v>0</v>
      </c>
      <c r="J607" s="137">
        <f t="shared" si="13"/>
        <v>0</v>
      </c>
      <c r="K607" s="138"/>
      <c r="L607" s="138"/>
      <c r="M607" s="138"/>
      <c r="N607" s="138"/>
      <c r="O607" s="138"/>
      <c r="P607" s="138"/>
      <c r="Q607" s="138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x14ac:dyDescent="0.2">
      <c r="A608" s="62" t="s">
        <v>192</v>
      </c>
      <c r="B608" s="48" t="s">
        <v>35</v>
      </c>
      <c r="C608" s="52" t="s">
        <v>192</v>
      </c>
      <c r="D608" s="48" t="s">
        <v>192</v>
      </c>
      <c r="E608" s="143">
        <v>1</v>
      </c>
      <c r="F608" s="64" t="s">
        <v>192</v>
      </c>
      <c r="G608" s="136">
        <v>0</v>
      </c>
      <c r="H608" s="136">
        <v>0</v>
      </c>
      <c r="I608" s="136">
        <v>0</v>
      </c>
      <c r="J608" s="137">
        <f t="shared" si="13"/>
        <v>0</v>
      </c>
      <c r="K608" s="138"/>
      <c r="L608" s="138"/>
      <c r="M608" s="138"/>
      <c r="N608" s="138"/>
      <c r="O608" s="138"/>
      <c r="P608" s="138"/>
      <c r="Q608" s="138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x14ac:dyDescent="0.2">
      <c r="A609" s="62" t="s">
        <v>192</v>
      </c>
      <c r="B609" s="48" t="s">
        <v>35</v>
      </c>
      <c r="C609" s="52" t="s">
        <v>192</v>
      </c>
      <c r="D609" s="48" t="s">
        <v>192</v>
      </c>
      <c r="E609" s="143">
        <v>1</v>
      </c>
      <c r="F609" s="64" t="s">
        <v>192</v>
      </c>
      <c r="G609" s="136">
        <v>0</v>
      </c>
      <c r="H609" s="136">
        <v>0</v>
      </c>
      <c r="I609" s="136">
        <v>0</v>
      </c>
      <c r="J609" s="137">
        <f t="shared" si="13"/>
        <v>0</v>
      </c>
      <c r="K609" s="138"/>
      <c r="L609" s="138"/>
      <c r="M609" s="138"/>
      <c r="N609" s="138"/>
      <c r="O609" s="138"/>
      <c r="P609" s="138"/>
      <c r="Q609" s="138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x14ac:dyDescent="0.2">
      <c r="A610" s="62" t="s">
        <v>192</v>
      </c>
      <c r="B610" s="48" t="s">
        <v>35</v>
      </c>
      <c r="C610" s="52" t="s">
        <v>192</v>
      </c>
      <c r="D610" s="48" t="s">
        <v>192</v>
      </c>
      <c r="E610" s="143">
        <v>1</v>
      </c>
      <c r="F610" s="64" t="s">
        <v>192</v>
      </c>
      <c r="G610" s="136">
        <v>0</v>
      </c>
      <c r="H610" s="136">
        <v>0</v>
      </c>
      <c r="I610" s="136">
        <v>0</v>
      </c>
      <c r="J610" s="137">
        <f t="shared" si="13"/>
        <v>0</v>
      </c>
      <c r="K610" s="138"/>
      <c r="L610" s="138"/>
      <c r="M610" s="138"/>
      <c r="N610" s="138"/>
      <c r="O610" s="138"/>
      <c r="P610" s="138"/>
      <c r="Q610" s="138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x14ac:dyDescent="0.2">
      <c r="A611" s="62" t="s">
        <v>192</v>
      </c>
      <c r="B611" s="48" t="s">
        <v>35</v>
      </c>
      <c r="C611" s="52" t="s">
        <v>192</v>
      </c>
      <c r="D611" s="48" t="s">
        <v>192</v>
      </c>
      <c r="E611" s="143">
        <v>1</v>
      </c>
      <c r="F611" s="64" t="s">
        <v>192</v>
      </c>
      <c r="G611" s="136">
        <v>0</v>
      </c>
      <c r="H611" s="136">
        <v>0</v>
      </c>
      <c r="I611" s="136">
        <v>0</v>
      </c>
      <c r="J611" s="137">
        <f t="shared" si="13"/>
        <v>0</v>
      </c>
      <c r="K611" s="138"/>
      <c r="L611" s="138"/>
      <c r="M611" s="138"/>
      <c r="N611" s="138"/>
      <c r="O611" s="138"/>
      <c r="P611" s="138"/>
      <c r="Q611" s="138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x14ac:dyDescent="0.2">
      <c r="A612" s="62" t="s">
        <v>192</v>
      </c>
      <c r="B612" s="48" t="s">
        <v>35</v>
      </c>
      <c r="C612" s="52" t="s">
        <v>192</v>
      </c>
      <c r="D612" s="48" t="s">
        <v>192</v>
      </c>
      <c r="E612" s="143">
        <v>1</v>
      </c>
      <c r="F612" s="64" t="s">
        <v>192</v>
      </c>
      <c r="G612" s="136">
        <v>0</v>
      </c>
      <c r="H612" s="136">
        <v>0</v>
      </c>
      <c r="I612" s="136">
        <v>0</v>
      </c>
      <c r="J612" s="137">
        <f t="shared" si="13"/>
        <v>0</v>
      </c>
      <c r="K612" s="138"/>
      <c r="L612" s="138"/>
      <c r="M612" s="138"/>
      <c r="N612" s="138"/>
      <c r="O612" s="138"/>
      <c r="P612" s="138"/>
      <c r="Q612" s="138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x14ac:dyDescent="0.2">
      <c r="A613" s="62" t="s">
        <v>192</v>
      </c>
      <c r="B613" s="48" t="s">
        <v>35</v>
      </c>
      <c r="C613" s="52" t="s">
        <v>192</v>
      </c>
      <c r="D613" s="48" t="s">
        <v>192</v>
      </c>
      <c r="E613" s="143">
        <v>1</v>
      </c>
      <c r="F613" s="64" t="s">
        <v>192</v>
      </c>
      <c r="G613" s="136">
        <v>0</v>
      </c>
      <c r="H613" s="136">
        <v>0</v>
      </c>
      <c r="I613" s="136">
        <v>0</v>
      </c>
      <c r="J613" s="137">
        <f t="shared" si="13"/>
        <v>0</v>
      </c>
      <c r="K613" s="138"/>
      <c r="L613" s="138"/>
      <c r="M613" s="138"/>
      <c r="N613" s="138"/>
      <c r="O613" s="138"/>
      <c r="P613" s="138"/>
      <c r="Q613" s="138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x14ac:dyDescent="0.2">
      <c r="A614" s="62" t="s">
        <v>192</v>
      </c>
      <c r="B614" s="48" t="s">
        <v>35</v>
      </c>
      <c r="C614" s="52" t="s">
        <v>192</v>
      </c>
      <c r="D614" s="48" t="s">
        <v>192</v>
      </c>
      <c r="E614" s="143">
        <v>1</v>
      </c>
      <c r="F614" s="64" t="s">
        <v>192</v>
      </c>
      <c r="G614" s="136">
        <v>0</v>
      </c>
      <c r="H614" s="136">
        <v>0</v>
      </c>
      <c r="I614" s="136">
        <v>0</v>
      </c>
      <c r="J614" s="137">
        <f t="shared" si="13"/>
        <v>0</v>
      </c>
      <c r="K614" s="138"/>
      <c r="L614" s="138"/>
      <c r="M614" s="138"/>
      <c r="N614" s="138"/>
      <c r="O614" s="138"/>
      <c r="P614" s="138"/>
      <c r="Q614" s="138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x14ac:dyDescent="0.2">
      <c r="A615" s="62" t="s">
        <v>192</v>
      </c>
      <c r="B615" s="48" t="s">
        <v>35</v>
      </c>
      <c r="C615" s="52" t="s">
        <v>192</v>
      </c>
      <c r="D615" s="48" t="s">
        <v>192</v>
      </c>
      <c r="E615" s="143">
        <v>1</v>
      </c>
      <c r="F615" s="64" t="s">
        <v>192</v>
      </c>
      <c r="G615" s="136">
        <v>0</v>
      </c>
      <c r="H615" s="136">
        <v>0</v>
      </c>
      <c r="I615" s="136">
        <v>0</v>
      </c>
      <c r="J615" s="137">
        <f t="shared" si="13"/>
        <v>0</v>
      </c>
      <c r="K615" s="138"/>
      <c r="L615" s="138"/>
      <c r="M615" s="138"/>
      <c r="N615" s="138"/>
      <c r="O615" s="138"/>
      <c r="P615" s="138"/>
      <c r="Q615" s="138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x14ac:dyDescent="0.2">
      <c r="A616" s="62" t="s">
        <v>192</v>
      </c>
      <c r="B616" s="48" t="s">
        <v>35</v>
      </c>
      <c r="C616" s="52" t="s">
        <v>192</v>
      </c>
      <c r="D616" s="48" t="s">
        <v>192</v>
      </c>
      <c r="E616" s="143">
        <v>1</v>
      </c>
      <c r="F616" s="64" t="s">
        <v>192</v>
      </c>
      <c r="G616" s="136">
        <v>0</v>
      </c>
      <c r="H616" s="136">
        <v>0</v>
      </c>
      <c r="I616" s="136">
        <v>0</v>
      </c>
      <c r="J616" s="137">
        <f t="shared" si="13"/>
        <v>0</v>
      </c>
      <c r="K616" s="138"/>
      <c r="L616" s="138"/>
      <c r="M616" s="138"/>
      <c r="N616" s="138"/>
      <c r="O616" s="138"/>
      <c r="P616" s="138"/>
      <c r="Q616" s="138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x14ac:dyDescent="0.2">
      <c r="A617" s="62" t="s">
        <v>192</v>
      </c>
      <c r="B617" s="48" t="s">
        <v>35</v>
      </c>
      <c r="C617" s="52" t="s">
        <v>192</v>
      </c>
      <c r="D617" s="48" t="s">
        <v>192</v>
      </c>
      <c r="E617" s="143">
        <v>1</v>
      </c>
      <c r="F617" s="64" t="s">
        <v>192</v>
      </c>
      <c r="G617" s="136">
        <v>0</v>
      </c>
      <c r="H617" s="136">
        <v>0</v>
      </c>
      <c r="I617" s="136">
        <v>0</v>
      </c>
      <c r="J617" s="137">
        <f t="shared" ref="J617:J619" si="14">SUM(G617:I617)</f>
        <v>0</v>
      </c>
      <c r="K617" s="138"/>
      <c r="L617" s="138"/>
      <c r="M617" s="138"/>
      <c r="N617" s="138"/>
      <c r="O617" s="138"/>
      <c r="P617" s="138"/>
      <c r="Q617" s="138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x14ac:dyDescent="0.2">
      <c r="A618" s="62" t="s">
        <v>192</v>
      </c>
      <c r="B618" s="48" t="s">
        <v>35</v>
      </c>
      <c r="C618" s="52" t="s">
        <v>192</v>
      </c>
      <c r="D618" s="48" t="s">
        <v>192</v>
      </c>
      <c r="E618" s="143">
        <v>1</v>
      </c>
      <c r="F618" s="64" t="s">
        <v>192</v>
      </c>
      <c r="G618" s="136">
        <v>0</v>
      </c>
      <c r="H618" s="136">
        <v>0</v>
      </c>
      <c r="I618" s="136">
        <v>0</v>
      </c>
      <c r="J618" s="137">
        <f t="shared" si="14"/>
        <v>0</v>
      </c>
      <c r="K618" s="138"/>
      <c r="L618" s="138"/>
      <c r="M618" s="138"/>
      <c r="N618" s="138"/>
      <c r="O618" s="138"/>
      <c r="P618" s="138"/>
      <c r="Q618" s="138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x14ac:dyDescent="0.2">
      <c r="A619" s="62" t="s">
        <v>192</v>
      </c>
      <c r="B619" s="48" t="s">
        <v>35</v>
      </c>
      <c r="C619" s="52" t="s">
        <v>192</v>
      </c>
      <c r="D619" s="48" t="s">
        <v>192</v>
      </c>
      <c r="E619" s="143">
        <v>1</v>
      </c>
      <c r="F619" s="64" t="s">
        <v>192</v>
      </c>
      <c r="G619" s="136">
        <v>0</v>
      </c>
      <c r="H619" s="136">
        <v>0</v>
      </c>
      <c r="I619" s="136">
        <v>0</v>
      </c>
      <c r="J619" s="137">
        <f t="shared" si="14"/>
        <v>0</v>
      </c>
      <c r="K619" s="138"/>
      <c r="L619" s="138"/>
      <c r="M619" s="138"/>
      <c r="N619" s="138"/>
      <c r="O619" s="138"/>
      <c r="P619" s="138"/>
      <c r="Q619" s="138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x14ac:dyDescent="0.2">
      <c r="A620" s="62" t="s">
        <v>192</v>
      </c>
      <c r="B620" s="48" t="s">
        <v>35</v>
      </c>
      <c r="C620" s="52" t="s">
        <v>192</v>
      </c>
      <c r="D620" s="48" t="s">
        <v>192</v>
      </c>
      <c r="E620" s="143">
        <v>1</v>
      </c>
      <c r="F620" s="115" t="s">
        <v>192</v>
      </c>
      <c r="G620" s="136">
        <v>0</v>
      </c>
      <c r="H620" s="136">
        <v>0</v>
      </c>
      <c r="I620" s="136">
        <v>0</v>
      </c>
      <c r="J620" s="137">
        <f t="shared" si="12"/>
        <v>0</v>
      </c>
      <c r="K620" s="138"/>
      <c r="L620" s="138"/>
      <c r="M620" s="138"/>
      <c r="N620" s="138"/>
      <c r="O620" s="138"/>
      <c r="P620" s="138"/>
      <c r="Q620" s="138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x14ac:dyDescent="0.2">
      <c r="A621" s="61" t="s">
        <v>397</v>
      </c>
      <c r="B621" s="48" t="s">
        <v>37</v>
      </c>
      <c r="C621" s="48" t="s">
        <v>295</v>
      </c>
      <c r="D621" s="48" t="s">
        <v>190</v>
      </c>
      <c r="E621" s="143">
        <v>1</v>
      </c>
      <c r="F621" s="63" t="s">
        <v>406</v>
      </c>
      <c r="G621" s="136">
        <v>0</v>
      </c>
      <c r="H621" s="136">
        <v>847.83</v>
      </c>
      <c r="I621" s="136">
        <v>3391.31</v>
      </c>
      <c r="J621" s="137">
        <f t="shared" si="12"/>
        <v>4239.1400000000003</v>
      </c>
      <c r="K621" s="138"/>
      <c r="L621" s="138"/>
      <c r="M621" s="138"/>
      <c r="N621" s="138"/>
      <c r="O621" s="138"/>
      <c r="P621" s="138"/>
      <c r="Q621" s="138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x14ac:dyDescent="0.2">
      <c r="A622" s="126" t="s">
        <v>397</v>
      </c>
      <c r="B622" s="48" t="s">
        <v>37</v>
      </c>
      <c r="C622" s="67" t="s">
        <v>188</v>
      </c>
      <c r="D622" s="48" t="s">
        <v>190</v>
      </c>
      <c r="E622" s="143">
        <v>1</v>
      </c>
      <c r="F622" s="87" t="s">
        <v>571</v>
      </c>
      <c r="G622" s="136">
        <v>0</v>
      </c>
      <c r="H622" s="136">
        <v>847.83</v>
      </c>
      <c r="I622" s="136">
        <v>3391.31</v>
      </c>
      <c r="J622" s="137">
        <f t="shared" si="12"/>
        <v>4239.1400000000003</v>
      </c>
      <c r="K622" s="138"/>
      <c r="L622" s="138"/>
      <c r="M622" s="138"/>
      <c r="N622" s="138"/>
      <c r="O622" s="138"/>
      <c r="P622" s="138"/>
      <c r="Q622" s="138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x14ac:dyDescent="0.2">
      <c r="A623" s="61" t="s">
        <v>424</v>
      </c>
      <c r="B623" s="48" t="s">
        <v>37</v>
      </c>
      <c r="C623" s="48" t="s">
        <v>385</v>
      </c>
      <c r="D623" s="48" t="s">
        <v>190</v>
      </c>
      <c r="E623" s="143">
        <v>1</v>
      </c>
      <c r="F623" s="63" t="s">
        <v>408</v>
      </c>
      <c r="G623" s="136">
        <v>0</v>
      </c>
      <c r="H623" s="136">
        <v>847.83</v>
      </c>
      <c r="I623" s="136">
        <v>3391.31</v>
      </c>
      <c r="J623" s="137">
        <f t="shared" si="12"/>
        <v>4239.1400000000003</v>
      </c>
      <c r="K623" s="138"/>
      <c r="L623" s="138"/>
      <c r="M623" s="138"/>
      <c r="N623" s="138"/>
      <c r="O623" s="138"/>
      <c r="P623" s="138"/>
      <c r="Q623" s="138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x14ac:dyDescent="0.2">
      <c r="A624" s="61" t="s">
        <v>425</v>
      </c>
      <c r="B624" s="48" t="s">
        <v>37</v>
      </c>
      <c r="C624" s="48" t="s">
        <v>388</v>
      </c>
      <c r="D624" s="48" t="s">
        <v>190</v>
      </c>
      <c r="E624" s="143">
        <v>1</v>
      </c>
      <c r="F624" s="63" t="s">
        <v>409</v>
      </c>
      <c r="G624" s="136">
        <v>0</v>
      </c>
      <c r="H624" s="136">
        <v>847.83</v>
      </c>
      <c r="I624" s="136">
        <v>3391.31</v>
      </c>
      <c r="J624" s="137">
        <f t="shared" si="12"/>
        <v>4239.1400000000003</v>
      </c>
      <c r="K624" s="138"/>
      <c r="L624" s="138"/>
      <c r="M624" s="138"/>
      <c r="N624" s="138"/>
      <c r="O624" s="138"/>
      <c r="P624" s="138"/>
      <c r="Q624" s="138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x14ac:dyDescent="0.2">
      <c r="A625" s="61" t="s">
        <v>426</v>
      </c>
      <c r="B625" s="48" t="s">
        <v>37</v>
      </c>
      <c r="C625" s="48" t="s">
        <v>185</v>
      </c>
      <c r="D625" s="48" t="s">
        <v>189</v>
      </c>
      <c r="E625" s="143">
        <v>1</v>
      </c>
      <c r="F625" s="63" t="s">
        <v>410</v>
      </c>
      <c r="G625" s="136">
        <v>0</v>
      </c>
      <c r="H625" s="136">
        <v>0</v>
      </c>
      <c r="I625" s="136">
        <v>3391.31</v>
      </c>
      <c r="J625" s="137">
        <f t="shared" si="12"/>
        <v>3391.31</v>
      </c>
      <c r="K625" s="138"/>
      <c r="L625" s="138"/>
      <c r="M625" s="138"/>
      <c r="N625" s="138"/>
      <c r="O625" s="138"/>
      <c r="P625" s="138"/>
      <c r="Q625" s="138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x14ac:dyDescent="0.2">
      <c r="A626" s="61" t="s">
        <v>427</v>
      </c>
      <c r="B626" s="48" t="s">
        <v>37</v>
      </c>
      <c r="C626" s="48" t="s">
        <v>295</v>
      </c>
      <c r="D626" s="48" t="s">
        <v>190</v>
      </c>
      <c r="E626" s="143">
        <v>1</v>
      </c>
      <c r="F626" s="63" t="s">
        <v>411</v>
      </c>
      <c r="G626" s="136">
        <v>0</v>
      </c>
      <c r="H626" s="136">
        <v>847.83</v>
      </c>
      <c r="I626" s="136">
        <v>3391.31</v>
      </c>
      <c r="J626" s="137">
        <f t="shared" si="12"/>
        <v>4239.1400000000003</v>
      </c>
      <c r="K626" s="138"/>
      <c r="L626" s="138"/>
      <c r="M626" s="138"/>
      <c r="N626" s="138"/>
      <c r="O626" s="138"/>
      <c r="P626" s="138"/>
      <c r="Q626" s="138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x14ac:dyDescent="0.2">
      <c r="A627" s="61" t="s">
        <v>397</v>
      </c>
      <c r="B627" s="48" t="s">
        <v>37</v>
      </c>
      <c r="C627" s="83" t="s">
        <v>191</v>
      </c>
      <c r="D627" s="48" t="s">
        <v>190</v>
      </c>
      <c r="E627" s="143">
        <v>1</v>
      </c>
      <c r="F627" s="86" t="s">
        <v>534</v>
      </c>
      <c r="G627" s="136">
        <v>0</v>
      </c>
      <c r="H627" s="136">
        <v>847.83</v>
      </c>
      <c r="I627" s="136">
        <v>3391.31</v>
      </c>
      <c r="J627" s="137">
        <f t="shared" si="12"/>
        <v>4239.1400000000003</v>
      </c>
      <c r="K627" s="138"/>
      <c r="L627" s="138"/>
      <c r="M627" s="138"/>
      <c r="N627" s="138"/>
      <c r="O627" s="138"/>
      <c r="P627" s="138"/>
      <c r="Q627" s="138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x14ac:dyDescent="0.2">
      <c r="A628" s="61" t="s">
        <v>397</v>
      </c>
      <c r="B628" s="48" t="s">
        <v>37</v>
      </c>
      <c r="C628" s="83" t="s">
        <v>212</v>
      </c>
      <c r="D628" s="48" t="s">
        <v>190</v>
      </c>
      <c r="E628" s="143">
        <v>1</v>
      </c>
      <c r="F628" s="204" t="s">
        <v>739</v>
      </c>
      <c r="G628" s="136">
        <v>0</v>
      </c>
      <c r="H628" s="136">
        <v>847.83</v>
      </c>
      <c r="I628" s="136">
        <v>3391.31</v>
      </c>
      <c r="J628" s="137">
        <f t="shared" si="12"/>
        <v>4239.1400000000003</v>
      </c>
      <c r="K628" s="138"/>
      <c r="L628" s="138"/>
      <c r="M628" s="138"/>
      <c r="N628" s="138"/>
      <c r="O628" s="138"/>
      <c r="P628" s="138"/>
      <c r="Q628" s="138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x14ac:dyDescent="0.2">
      <c r="A629" s="61" t="s">
        <v>397</v>
      </c>
      <c r="B629" s="48" t="s">
        <v>37</v>
      </c>
      <c r="C629" s="83" t="s">
        <v>212</v>
      </c>
      <c r="D629" s="48" t="s">
        <v>190</v>
      </c>
      <c r="E629" s="143">
        <v>1</v>
      </c>
      <c r="F629" s="204" t="s">
        <v>740</v>
      </c>
      <c r="G629" s="136">
        <v>0</v>
      </c>
      <c r="H629" s="136">
        <v>847.83</v>
      </c>
      <c r="I629" s="136">
        <v>3391.31</v>
      </c>
      <c r="J629" s="137">
        <f t="shared" si="12"/>
        <v>4239.1400000000003</v>
      </c>
      <c r="K629" s="138"/>
      <c r="L629" s="138"/>
      <c r="M629" s="138"/>
      <c r="N629" s="138"/>
      <c r="O629" s="138"/>
      <c r="P629" s="138"/>
      <c r="Q629" s="138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x14ac:dyDescent="0.2">
      <c r="A630" s="126" t="s">
        <v>549</v>
      </c>
      <c r="B630" s="48" t="s">
        <v>37</v>
      </c>
      <c r="C630" s="83" t="s">
        <v>188</v>
      </c>
      <c r="D630" s="48" t="s">
        <v>190</v>
      </c>
      <c r="E630" s="143">
        <v>1</v>
      </c>
      <c r="F630" s="202" t="s">
        <v>670</v>
      </c>
      <c r="G630" s="136">
        <v>0</v>
      </c>
      <c r="H630" s="136">
        <v>847.83</v>
      </c>
      <c r="I630" s="136">
        <v>3391.31</v>
      </c>
      <c r="J630" s="137">
        <f t="shared" ref="J630:J636" si="15">SUM(G630:I630)</f>
        <v>4239.1400000000003</v>
      </c>
      <c r="K630" s="138"/>
      <c r="L630" s="138"/>
      <c r="M630" s="138"/>
      <c r="N630" s="138"/>
      <c r="O630" s="138"/>
      <c r="P630" s="138"/>
      <c r="Q630" s="138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x14ac:dyDescent="0.2">
      <c r="A631" s="61" t="s">
        <v>434</v>
      </c>
      <c r="B631" s="48" t="s">
        <v>37</v>
      </c>
      <c r="C631" s="48" t="s">
        <v>188</v>
      </c>
      <c r="D631" s="48" t="s">
        <v>190</v>
      </c>
      <c r="E631" s="143">
        <v>1</v>
      </c>
      <c r="F631" s="63" t="s">
        <v>418</v>
      </c>
      <c r="G631" s="136">
        <v>0</v>
      </c>
      <c r="H631" s="136">
        <v>847.83</v>
      </c>
      <c r="I631" s="136">
        <v>3391.31</v>
      </c>
      <c r="J631" s="137">
        <f t="shared" si="15"/>
        <v>4239.1400000000003</v>
      </c>
      <c r="K631" s="138"/>
      <c r="L631" s="138"/>
      <c r="M631" s="138"/>
      <c r="N631" s="138"/>
      <c r="O631" s="138"/>
      <c r="P631" s="138"/>
      <c r="Q631" s="138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x14ac:dyDescent="0.2">
      <c r="A632" s="61" t="s">
        <v>397</v>
      </c>
      <c r="B632" s="48" t="s">
        <v>37</v>
      </c>
      <c r="C632" s="48" t="s">
        <v>187</v>
      </c>
      <c r="D632" s="48" t="s">
        <v>190</v>
      </c>
      <c r="E632" s="143">
        <v>1</v>
      </c>
      <c r="F632" s="63" t="s">
        <v>419</v>
      </c>
      <c r="G632" s="136">
        <v>0</v>
      </c>
      <c r="H632" s="136">
        <v>847.83</v>
      </c>
      <c r="I632" s="136">
        <v>3391.31</v>
      </c>
      <c r="J632" s="137">
        <f t="shared" si="15"/>
        <v>4239.1400000000003</v>
      </c>
      <c r="K632" s="138"/>
      <c r="L632" s="138"/>
      <c r="M632" s="138"/>
      <c r="N632" s="138"/>
      <c r="O632" s="138"/>
      <c r="P632" s="138"/>
      <c r="Q632" s="138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x14ac:dyDescent="0.2">
      <c r="A633" s="61" t="s">
        <v>435</v>
      </c>
      <c r="B633" s="48" t="s">
        <v>37</v>
      </c>
      <c r="C633" s="48" t="s">
        <v>185</v>
      </c>
      <c r="D633" s="48" t="s">
        <v>190</v>
      </c>
      <c r="E633" s="143">
        <v>1</v>
      </c>
      <c r="F633" s="63" t="s">
        <v>420</v>
      </c>
      <c r="G633" s="136">
        <v>0</v>
      </c>
      <c r="H633" s="136">
        <v>847.83</v>
      </c>
      <c r="I633" s="136">
        <v>3391.31</v>
      </c>
      <c r="J633" s="137">
        <f t="shared" si="15"/>
        <v>4239.1400000000003</v>
      </c>
      <c r="K633" s="138"/>
      <c r="L633" s="138"/>
      <c r="M633" s="138"/>
      <c r="N633" s="138"/>
      <c r="O633" s="138"/>
      <c r="P633" s="138"/>
      <c r="Q633" s="138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x14ac:dyDescent="0.2">
      <c r="A634" s="61" t="s">
        <v>436</v>
      </c>
      <c r="B634" s="48" t="s">
        <v>37</v>
      </c>
      <c r="C634" s="48" t="s">
        <v>257</v>
      </c>
      <c r="D634" s="48" t="s">
        <v>190</v>
      </c>
      <c r="E634" s="143">
        <v>1</v>
      </c>
      <c r="F634" s="63" t="s">
        <v>421</v>
      </c>
      <c r="G634" s="136">
        <v>0</v>
      </c>
      <c r="H634" s="136">
        <v>847.83</v>
      </c>
      <c r="I634" s="136">
        <v>3391.31</v>
      </c>
      <c r="J634" s="137">
        <f t="shared" si="15"/>
        <v>4239.1400000000003</v>
      </c>
      <c r="K634" s="138"/>
      <c r="L634" s="138"/>
      <c r="M634" s="138"/>
      <c r="N634" s="138"/>
      <c r="O634" s="138"/>
      <c r="P634" s="138"/>
      <c r="Q634" s="138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x14ac:dyDescent="0.2">
      <c r="A635" s="61" t="s">
        <v>437</v>
      </c>
      <c r="B635" s="48" t="s">
        <v>37</v>
      </c>
      <c r="C635" s="48" t="s">
        <v>213</v>
      </c>
      <c r="D635" s="48" t="s">
        <v>190</v>
      </c>
      <c r="E635" s="143">
        <v>1</v>
      </c>
      <c r="F635" s="63" t="s">
        <v>422</v>
      </c>
      <c r="G635" s="136">
        <v>0</v>
      </c>
      <c r="H635" s="136">
        <v>847.83</v>
      </c>
      <c r="I635" s="136">
        <v>3391.31</v>
      </c>
      <c r="J635" s="137">
        <f t="shared" si="15"/>
        <v>4239.1400000000003</v>
      </c>
      <c r="K635" s="138"/>
      <c r="L635" s="138"/>
      <c r="M635" s="138"/>
      <c r="N635" s="138"/>
      <c r="O635" s="138"/>
      <c r="P635" s="138"/>
      <c r="Q635" s="138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x14ac:dyDescent="0.2">
      <c r="A636" s="126" t="s">
        <v>397</v>
      </c>
      <c r="B636" s="48" t="s">
        <v>37</v>
      </c>
      <c r="C636" s="83" t="s">
        <v>191</v>
      </c>
      <c r="D636" s="48" t="s">
        <v>190</v>
      </c>
      <c r="E636" s="143">
        <v>1</v>
      </c>
      <c r="F636" s="202" t="s">
        <v>716</v>
      </c>
      <c r="G636" s="136">
        <v>0</v>
      </c>
      <c r="H636" s="136">
        <v>847.83</v>
      </c>
      <c r="I636" s="136">
        <v>3391.31</v>
      </c>
      <c r="J636" s="137">
        <f t="shared" si="15"/>
        <v>4239.1400000000003</v>
      </c>
      <c r="K636" s="138"/>
      <c r="L636" s="138"/>
      <c r="M636" s="138"/>
      <c r="N636" s="138"/>
      <c r="O636" s="138"/>
      <c r="P636" s="138"/>
      <c r="Q636" s="138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x14ac:dyDescent="0.2">
      <c r="A637" s="126" t="s">
        <v>397</v>
      </c>
      <c r="B637" s="48" t="s">
        <v>37</v>
      </c>
      <c r="C637" s="83" t="s">
        <v>188</v>
      </c>
      <c r="D637" s="48" t="s">
        <v>189</v>
      </c>
      <c r="E637" s="143">
        <v>1</v>
      </c>
      <c r="F637" s="63" t="s">
        <v>505</v>
      </c>
      <c r="G637" s="136">
        <v>0</v>
      </c>
      <c r="H637" s="136">
        <v>0</v>
      </c>
      <c r="I637" s="136">
        <v>3391.31</v>
      </c>
      <c r="J637" s="137">
        <f t="shared" ref="J637:J654" si="16">SUM(G637:I637)</f>
        <v>3391.31</v>
      </c>
      <c r="K637" s="138"/>
      <c r="L637" s="138"/>
      <c r="M637" s="138"/>
      <c r="N637" s="138"/>
      <c r="O637" s="138"/>
      <c r="P637" s="138"/>
      <c r="Q637" s="138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x14ac:dyDescent="0.2">
      <c r="A638" s="126" t="s">
        <v>397</v>
      </c>
      <c r="B638" s="48" t="s">
        <v>37</v>
      </c>
      <c r="C638" s="83" t="s">
        <v>212</v>
      </c>
      <c r="D638" s="48" t="s">
        <v>190</v>
      </c>
      <c r="E638" s="143">
        <v>1</v>
      </c>
      <c r="F638" s="86" t="s">
        <v>772</v>
      </c>
      <c r="G638" s="136">
        <v>0</v>
      </c>
      <c r="H638" s="136">
        <v>847.83</v>
      </c>
      <c r="I638" s="136">
        <v>3391.31</v>
      </c>
      <c r="J638" s="137">
        <f t="shared" si="16"/>
        <v>4239.1400000000003</v>
      </c>
      <c r="K638" s="138"/>
      <c r="L638" s="138"/>
      <c r="M638" s="138"/>
      <c r="N638" s="138"/>
      <c r="O638" s="138"/>
      <c r="P638" s="138"/>
      <c r="Q638" s="138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x14ac:dyDescent="0.2">
      <c r="A639" s="126" t="s">
        <v>397</v>
      </c>
      <c r="B639" s="48" t="s">
        <v>37</v>
      </c>
      <c r="C639" s="83" t="s">
        <v>212</v>
      </c>
      <c r="D639" s="48" t="s">
        <v>190</v>
      </c>
      <c r="E639" s="143">
        <v>1</v>
      </c>
      <c r="F639" s="86" t="s">
        <v>773</v>
      </c>
      <c r="G639" s="136">
        <v>0</v>
      </c>
      <c r="H639" s="136">
        <v>847.83</v>
      </c>
      <c r="I639" s="136">
        <v>3391.31</v>
      </c>
      <c r="J639" s="137">
        <f t="shared" si="16"/>
        <v>4239.1400000000003</v>
      </c>
      <c r="K639" s="138"/>
      <c r="L639" s="138"/>
      <c r="M639" s="138"/>
      <c r="N639" s="138"/>
      <c r="O639" s="138"/>
      <c r="P639" s="138"/>
      <c r="Q639" s="138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x14ac:dyDescent="0.2">
      <c r="A640" s="62" t="s">
        <v>192</v>
      </c>
      <c r="B640" s="48" t="s">
        <v>37</v>
      </c>
      <c r="C640" s="52" t="s">
        <v>192</v>
      </c>
      <c r="D640" s="48" t="s">
        <v>192</v>
      </c>
      <c r="E640" s="143">
        <v>1</v>
      </c>
      <c r="F640" s="172" t="s">
        <v>192</v>
      </c>
      <c r="G640" s="136">
        <v>0</v>
      </c>
      <c r="H640" s="136">
        <v>0</v>
      </c>
      <c r="I640" s="136">
        <v>0</v>
      </c>
      <c r="J640" s="137">
        <f t="shared" si="16"/>
        <v>0</v>
      </c>
      <c r="K640" s="138"/>
      <c r="L640" s="138"/>
      <c r="M640" s="138"/>
      <c r="N640" s="138"/>
      <c r="O640" s="138"/>
      <c r="P640" s="138"/>
      <c r="Q640" s="138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x14ac:dyDescent="0.2">
      <c r="A641" s="62" t="s">
        <v>192</v>
      </c>
      <c r="B641" s="48" t="s">
        <v>37</v>
      </c>
      <c r="C641" s="52" t="s">
        <v>192</v>
      </c>
      <c r="D641" s="48" t="s">
        <v>192</v>
      </c>
      <c r="E641" s="143">
        <v>1</v>
      </c>
      <c r="F641" s="172" t="s">
        <v>192</v>
      </c>
      <c r="G641" s="136">
        <v>0</v>
      </c>
      <c r="H641" s="136">
        <v>0</v>
      </c>
      <c r="I641" s="136">
        <v>0</v>
      </c>
      <c r="J641" s="137">
        <f t="shared" si="16"/>
        <v>0</v>
      </c>
      <c r="K641" s="138"/>
      <c r="L641" s="138"/>
      <c r="M641" s="138"/>
      <c r="N641" s="138"/>
      <c r="O641" s="138"/>
      <c r="P641" s="138"/>
      <c r="Q641" s="138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x14ac:dyDescent="0.2">
      <c r="A642" s="62" t="s">
        <v>192</v>
      </c>
      <c r="B642" s="48" t="s">
        <v>37</v>
      </c>
      <c r="C642" s="52" t="s">
        <v>192</v>
      </c>
      <c r="D642" s="48" t="s">
        <v>192</v>
      </c>
      <c r="E642" s="143">
        <v>1</v>
      </c>
      <c r="F642" s="172" t="s">
        <v>192</v>
      </c>
      <c r="G642" s="136">
        <v>0</v>
      </c>
      <c r="H642" s="136">
        <v>0</v>
      </c>
      <c r="I642" s="136">
        <v>0</v>
      </c>
      <c r="J642" s="137">
        <f t="shared" si="16"/>
        <v>0</v>
      </c>
      <c r="K642" s="138"/>
      <c r="L642" s="138"/>
      <c r="M642" s="138"/>
      <c r="N642" s="138"/>
      <c r="O642" s="138"/>
      <c r="P642" s="138"/>
      <c r="Q642" s="138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x14ac:dyDescent="0.2">
      <c r="A643" s="62" t="s">
        <v>192</v>
      </c>
      <c r="B643" s="48" t="s">
        <v>37</v>
      </c>
      <c r="C643" s="52" t="s">
        <v>192</v>
      </c>
      <c r="D643" s="48" t="s">
        <v>192</v>
      </c>
      <c r="E643" s="143">
        <v>1</v>
      </c>
      <c r="F643" s="172" t="s">
        <v>192</v>
      </c>
      <c r="G643" s="136">
        <v>0</v>
      </c>
      <c r="H643" s="136">
        <v>0</v>
      </c>
      <c r="I643" s="136">
        <v>0</v>
      </c>
      <c r="J643" s="137">
        <f t="shared" si="16"/>
        <v>0</v>
      </c>
      <c r="K643" s="138"/>
      <c r="L643" s="138"/>
      <c r="M643" s="138"/>
      <c r="N643" s="138"/>
      <c r="O643" s="138"/>
      <c r="P643" s="138"/>
      <c r="Q643" s="138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x14ac:dyDescent="0.2">
      <c r="A644" s="62" t="s">
        <v>192</v>
      </c>
      <c r="B644" s="48" t="s">
        <v>37</v>
      </c>
      <c r="C644" s="52" t="s">
        <v>192</v>
      </c>
      <c r="D644" s="48" t="s">
        <v>192</v>
      </c>
      <c r="E644" s="143">
        <v>1</v>
      </c>
      <c r="F644" s="172" t="s">
        <v>192</v>
      </c>
      <c r="G644" s="136">
        <v>0</v>
      </c>
      <c r="H644" s="136">
        <v>0</v>
      </c>
      <c r="I644" s="136">
        <v>0</v>
      </c>
      <c r="J644" s="137">
        <f t="shared" si="16"/>
        <v>0</v>
      </c>
      <c r="K644" s="138"/>
      <c r="L644" s="138"/>
      <c r="M644" s="138"/>
      <c r="N644" s="138"/>
      <c r="O644" s="138"/>
      <c r="P644" s="138"/>
      <c r="Q644" s="138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x14ac:dyDescent="0.2">
      <c r="A645" s="62" t="s">
        <v>192</v>
      </c>
      <c r="B645" s="48" t="s">
        <v>37</v>
      </c>
      <c r="C645" s="52" t="s">
        <v>192</v>
      </c>
      <c r="D645" s="48" t="s">
        <v>192</v>
      </c>
      <c r="E645" s="143">
        <v>1</v>
      </c>
      <c r="F645" s="172" t="s">
        <v>192</v>
      </c>
      <c r="G645" s="136">
        <v>0</v>
      </c>
      <c r="H645" s="136">
        <v>0</v>
      </c>
      <c r="I645" s="136">
        <v>0</v>
      </c>
      <c r="J645" s="137">
        <f t="shared" si="16"/>
        <v>0</v>
      </c>
      <c r="K645" s="138"/>
      <c r="L645" s="138"/>
      <c r="M645" s="138"/>
      <c r="N645" s="138"/>
      <c r="O645" s="138"/>
      <c r="P645" s="138"/>
      <c r="Q645" s="138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x14ac:dyDescent="0.2">
      <c r="A646" s="62" t="s">
        <v>192</v>
      </c>
      <c r="B646" s="48" t="s">
        <v>37</v>
      </c>
      <c r="C646" s="52" t="s">
        <v>192</v>
      </c>
      <c r="D646" s="48" t="s">
        <v>192</v>
      </c>
      <c r="E646" s="143">
        <v>1</v>
      </c>
      <c r="F646" s="172" t="s">
        <v>192</v>
      </c>
      <c r="G646" s="136">
        <v>0</v>
      </c>
      <c r="H646" s="136">
        <v>0</v>
      </c>
      <c r="I646" s="136">
        <v>0</v>
      </c>
      <c r="J646" s="137">
        <f t="shared" si="16"/>
        <v>0</v>
      </c>
      <c r="K646" s="138"/>
      <c r="L646" s="138"/>
      <c r="M646" s="138"/>
      <c r="N646" s="138"/>
      <c r="O646" s="138"/>
      <c r="P646" s="138"/>
      <c r="Q646" s="138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x14ac:dyDescent="0.2">
      <c r="A647" s="62" t="s">
        <v>192</v>
      </c>
      <c r="B647" s="48" t="s">
        <v>37</v>
      </c>
      <c r="C647" s="52" t="s">
        <v>192</v>
      </c>
      <c r="D647" s="48" t="s">
        <v>192</v>
      </c>
      <c r="E647" s="143">
        <v>1</v>
      </c>
      <c r="F647" s="172" t="s">
        <v>192</v>
      </c>
      <c r="G647" s="136">
        <v>0</v>
      </c>
      <c r="H647" s="136">
        <v>0</v>
      </c>
      <c r="I647" s="136">
        <v>0</v>
      </c>
      <c r="J647" s="137">
        <f t="shared" si="16"/>
        <v>0</v>
      </c>
      <c r="K647" s="138"/>
      <c r="L647" s="138"/>
      <c r="M647" s="138"/>
      <c r="N647" s="138"/>
      <c r="O647" s="138"/>
      <c r="P647" s="138"/>
      <c r="Q647" s="138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x14ac:dyDescent="0.2">
      <c r="A648" s="62" t="s">
        <v>192</v>
      </c>
      <c r="B648" s="48" t="s">
        <v>37</v>
      </c>
      <c r="C648" s="52" t="s">
        <v>192</v>
      </c>
      <c r="D648" s="48" t="s">
        <v>192</v>
      </c>
      <c r="E648" s="143">
        <v>1</v>
      </c>
      <c r="F648" s="172" t="s">
        <v>192</v>
      </c>
      <c r="G648" s="136">
        <v>0</v>
      </c>
      <c r="H648" s="136">
        <v>0</v>
      </c>
      <c r="I648" s="136">
        <v>0</v>
      </c>
      <c r="J648" s="137">
        <f t="shared" si="16"/>
        <v>0</v>
      </c>
      <c r="K648" s="138"/>
      <c r="L648" s="138"/>
      <c r="M648" s="138"/>
      <c r="N648" s="138"/>
      <c r="O648" s="138"/>
      <c r="P648" s="138"/>
      <c r="Q648" s="138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x14ac:dyDescent="0.2">
      <c r="A649" s="62" t="s">
        <v>192</v>
      </c>
      <c r="B649" s="48" t="s">
        <v>37</v>
      </c>
      <c r="C649" s="52" t="s">
        <v>192</v>
      </c>
      <c r="D649" s="48" t="s">
        <v>192</v>
      </c>
      <c r="E649" s="143">
        <v>1</v>
      </c>
      <c r="F649" s="172" t="s">
        <v>192</v>
      </c>
      <c r="G649" s="136">
        <v>0</v>
      </c>
      <c r="H649" s="136">
        <v>0</v>
      </c>
      <c r="I649" s="136">
        <v>0</v>
      </c>
      <c r="J649" s="137">
        <f t="shared" si="16"/>
        <v>0</v>
      </c>
      <c r="K649" s="138"/>
      <c r="L649" s="138"/>
      <c r="M649" s="138"/>
      <c r="N649" s="138"/>
      <c r="O649" s="138"/>
      <c r="P649" s="138"/>
      <c r="Q649" s="138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x14ac:dyDescent="0.2">
      <c r="A650" s="62" t="s">
        <v>192</v>
      </c>
      <c r="B650" s="48" t="s">
        <v>37</v>
      </c>
      <c r="C650" s="52" t="s">
        <v>192</v>
      </c>
      <c r="D650" s="48" t="s">
        <v>192</v>
      </c>
      <c r="E650" s="143">
        <v>1</v>
      </c>
      <c r="F650" s="172" t="s">
        <v>192</v>
      </c>
      <c r="G650" s="136">
        <v>0</v>
      </c>
      <c r="H650" s="136">
        <v>0</v>
      </c>
      <c r="I650" s="136">
        <v>0</v>
      </c>
      <c r="J650" s="137">
        <f t="shared" si="16"/>
        <v>0</v>
      </c>
      <c r="K650" s="138"/>
      <c r="L650" s="138"/>
      <c r="M650" s="138"/>
      <c r="N650" s="138"/>
      <c r="O650" s="138"/>
      <c r="P650" s="138"/>
      <c r="Q650" s="138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x14ac:dyDescent="0.2">
      <c r="A651" s="62" t="s">
        <v>192</v>
      </c>
      <c r="B651" s="48" t="s">
        <v>37</v>
      </c>
      <c r="C651" s="52" t="s">
        <v>192</v>
      </c>
      <c r="D651" s="48" t="s">
        <v>192</v>
      </c>
      <c r="E651" s="143">
        <v>1</v>
      </c>
      <c r="F651" s="172" t="s">
        <v>192</v>
      </c>
      <c r="G651" s="136">
        <v>0</v>
      </c>
      <c r="H651" s="136">
        <v>0</v>
      </c>
      <c r="I651" s="136">
        <v>0</v>
      </c>
      <c r="J651" s="137">
        <f t="shared" si="16"/>
        <v>0</v>
      </c>
      <c r="K651" s="138"/>
      <c r="L651" s="138"/>
      <c r="M651" s="138"/>
      <c r="N651" s="138"/>
      <c r="O651" s="138"/>
      <c r="P651" s="138"/>
      <c r="Q651" s="138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x14ac:dyDescent="0.2">
      <c r="A652" s="62" t="s">
        <v>192</v>
      </c>
      <c r="B652" s="48" t="s">
        <v>37</v>
      </c>
      <c r="C652" s="52" t="s">
        <v>192</v>
      </c>
      <c r="D652" s="48" t="s">
        <v>192</v>
      </c>
      <c r="E652" s="143">
        <v>1</v>
      </c>
      <c r="F652" s="172" t="s">
        <v>192</v>
      </c>
      <c r="G652" s="136">
        <v>0</v>
      </c>
      <c r="H652" s="136">
        <v>0</v>
      </c>
      <c r="I652" s="136">
        <v>0</v>
      </c>
      <c r="J652" s="137">
        <f t="shared" si="16"/>
        <v>0</v>
      </c>
      <c r="K652" s="138"/>
      <c r="L652" s="138"/>
      <c r="M652" s="138"/>
      <c r="N652" s="138"/>
      <c r="O652" s="138"/>
      <c r="P652" s="138"/>
      <c r="Q652" s="138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x14ac:dyDescent="0.2">
      <c r="A653" s="62" t="s">
        <v>192</v>
      </c>
      <c r="B653" s="48" t="s">
        <v>37</v>
      </c>
      <c r="C653" s="52" t="s">
        <v>192</v>
      </c>
      <c r="D653" s="48" t="s">
        <v>192</v>
      </c>
      <c r="E653" s="143">
        <v>1</v>
      </c>
      <c r="F653" s="172" t="s">
        <v>192</v>
      </c>
      <c r="G653" s="136">
        <v>0</v>
      </c>
      <c r="H653" s="136">
        <v>0</v>
      </c>
      <c r="I653" s="136">
        <v>0</v>
      </c>
      <c r="J653" s="137">
        <f t="shared" si="16"/>
        <v>0</v>
      </c>
      <c r="K653" s="138"/>
      <c r="L653" s="138"/>
      <c r="M653" s="138"/>
      <c r="N653" s="138"/>
      <c r="O653" s="138"/>
      <c r="P653" s="138"/>
      <c r="Q653" s="138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x14ac:dyDescent="0.2">
      <c r="A654" s="62" t="s">
        <v>192</v>
      </c>
      <c r="B654" s="48" t="s">
        <v>37</v>
      </c>
      <c r="C654" s="52" t="s">
        <v>192</v>
      </c>
      <c r="D654" s="48" t="s">
        <v>192</v>
      </c>
      <c r="E654" s="143">
        <v>1</v>
      </c>
      <c r="F654" s="172" t="s">
        <v>192</v>
      </c>
      <c r="G654" s="136">
        <v>0</v>
      </c>
      <c r="H654" s="136">
        <v>0</v>
      </c>
      <c r="I654" s="136">
        <v>0</v>
      </c>
      <c r="J654" s="137">
        <f t="shared" si="16"/>
        <v>0</v>
      </c>
      <c r="K654" s="138"/>
      <c r="L654" s="138"/>
      <c r="M654" s="138"/>
      <c r="N654" s="138"/>
      <c r="O654" s="138"/>
      <c r="P654" s="138"/>
      <c r="Q654" s="138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x14ac:dyDescent="0.2">
      <c r="A655" s="62" t="s">
        <v>192</v>
      </c>
      <c r="B655" s="48" t="s">
        <v>37</v>
      </c>
      <c r="C655" s="52" t="s">
        <v>192</v>
      </c>
      <c r="D655" s="48" t="s">
        <v>192</v>
      </c>
      <c r="E655" s="143">
        <v>1</v>
      </c>
      <c r="F655" s="172" t="s">
        <v>192</v>
      </c>
      <c r="G655" s="136">
        <v>0</v>
      </c>
      <c r="H655" s="136">
        <v>0</v>
      </c>
      <c r="I655" s="136">
        <v>0</v>
      </c>
      <c r="J655" s="137">
        <f t="shared" si="12"/>
        <v>0</v>
      </c>
      <c r="K655" s="138"/>
      <c r="L655" s="138"/>
      <c r="M655" s="138"/>
      <c r="N655" s="138"/>
      <c r="O655" s="138"/>
      <c r="P655" s="138"/>
      <c r="Q655" s="138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x14ac:dyDescent="0.2">
      <c r="A656" s="62" t="s">
        <v>192</v>
      </c>
      <c r="B656" s="48" t="s">
        <v>37</v>
      </c>
      <c r="C656" s="52" t="s">
        <v>192</v>
      </c>
      <c r="D656" s="48" t="s">
        <v>192</v>
      </c>
      <c r="E656" s="143">
        <v>1</v>
      </c>
      <c r="F656" s="172" t="s">
        <v>192</v>
      </c>
      <c r="G656" s="136">
        <v>0</v>
      </c>
      <c r="H656" s="136">
        <v>0</v>
      </c>
      <c r="I656" s="136">
        <v>0</v>
      </c>
      <c r="J656" s="137">
        <f t="shared" ref="J656:J663" si="17">SUM(G656:I656)</f>
        <v>0</v>
      </c>
      <c r="K656" s="138"/>
      <c r="L656" s="138"/>
      <c r="M656" s="138"/>
      <c r="N656" s="138"/>
      <c r="O656" s="138"/>
      <c r="P656" s="138"/>
      <c r="Q656" s="138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x14ac:dyDescent="0.2">
      <c r="A657" s="62" t="s">
        <v>192</v>
      </c>
      <c r="B657" s="48" t="s">
        <v>37</v>
      </c>
      <c r="C657" s="52" t="s">
        <v>192</v>
      </c>
      <c r="D657" s="48" t="s">
        <v>192</v>
      </c>
      <c r="E657" s="143">
        <v>1</v>
      </c>
      <c r="F657" s="172" t="s">
        <v>192</v>
      </c>
      <c r="G657" s="136">
        <v>0</v>
      </c>
      <c r="H657" s="136">
        <v>0</v>
      </c>
      <c r="I657" s="136">
        <v>0</v>
      </c>
      <c r="J657" s="137">
        <f t="shared" si="17"/>
        <v>0</v>
      </c>
      <c r="K657" s="138"/>
      <c r="L657" s="138"/>
      <c r="M657" s="138"/>
      <c r="N657" s="138"/>
      <c r="O657" s="138"/>
      <c r="P657" s="138"/>
      <c r="Q657" s="138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x14ac:dyDescent="0.2">
      <c r="A658" s="62" t="s">
        <v>192</v>
      </c>
      <c r="B658" s="48" t="s">
        <v>37</v>
      </c>
      <c r="C658" s="52" t="s">
        <v>192</v>
      </c>
      <c r="D658" s="48" t="s">
        <v>192</v>
      </c>
      <c r="E658" s="143">
        <v>1</v>
      </c>
      <c r="F658" s="172" t="s">
        <v>192</v>
      </c>
      <c r="G658" s="136">
        <v>0</v>
      </c>
      <c r="H658" s="136">
        <v>0</v>
      </c>
      <c r="I658" s="136">
        <v>0</v>
      </c>
      <c r="J658" s="137">
        <f t="shared" si="17"/>
        <v>0</v>
      </c>
      <c r="K658" s="138"/>
      <c r="L658" s="138"/>
      <c r="M658" s="138"/>
      <c r="N658" s="138"/>
      <c r="O658" s="138"/>
      <c r="P658" s="138"/>
      <c r="Q658" s="138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x14ac:dyDescent="0.2">
      <c r="A659" s="62" t="s">
        <v>192</v>
      </c>
      <c r="B659" s="48" t="s">
        <v>37</v>
      </c>
      <c r="C659" s="52" t="s">
        <v>192</v>
      </c>
      <c r="D659" s="48" t="s">
        <v>192</v>
      </c>
      <c r="E659" s="143">
        <v>1</v>
      </c>
      <c r="F659" s="172" t="s">
        <v>192</v>
      </c>
      <c r="G659" s="136">
        <v>0</v>
      </c>
      <c r="H659" s="136">
        <v>0</v>
      </c>
      <c r="I659" s="136">
        <v>0</v>
      </c>
      <c r="J659" s="137">
        <f t="shared" si="17"/>
        <v>0</v>
      </c>
      <c r="K659" s="138"/>
      <c r="L659" s="138"/>
      <c r="M659" s="138"/>
      <c r="N659" s="138"/>
      <c r="O659" s="138"/>
      <c r="P659" s="138"/>
      <c r="Q659" s="138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x14ac:dyDescent="0.2">
      <c r="A660" s="62" t="s">
        <v>192</v>
      </c>
      <c r="B660" s="48" t="s">
        <v>37</v>
      </c>
      <c r="C660" s="52" t="s">
        <v>192</v>
      </c>
      <c r="D660" s="48" t="s">
        <v>192</v>
      </c>
      <c r="E660" s="143">
        <v>1</v>
      </c>
      <c r="F660" s="172" t="s">
        <v>192</v>
      </c>
      <c r="G660" s="136">
        <v>0</v>
      </c>
      <c r="H660" s="136">
        <v>0</v>
      </c>
      <c r="I660" s="136">
        <v>0</v>
      </c>
      <c r="J660" s="137">
        <f t="shared" si="17"/>
        <v>0</v>
      </c>
      <c r="K660" s="138"/>
      <c r="L660" s="138"/>
      <c r="M660" s="138"/>
      <c r="N660" s="138"/>
      <c r="O660" s="138"/>
      <c r="P660" s="138"/>
      <c r="Q660" s="138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x14ac:dyDescent="0.2">
      <c r="A661" s="62" t="s">
        <v>192</v>
      </c>
      <c r="B661" s="48" t="s">
        <v>37</v>
      </c>
      <c r="C661" s="52" t="s">
        <v>192</v>
      </c>
      <c r="D661" s="48" t="s">
        <v>192</v>
      </c>
      <c r="E661" s="143">
        <v>1</v>
      </c>
      <c r="F661" s="172" t="s">
        <v>192</v>
      </c>
      <c r="G661" s="136">
        <v>0</v>
      </c>
      <c r="H661" s="136">
        <v>0</v>
      </c>
      <c r="I661" s="136">
        <v>0</v>
      </c>
      <c r="J661" s="137">
        <f t="shared" si="17"/>
        <v>0</v>
      </c>
      <c r="K661" s="138"/>
      <c r="L661" s="138"/>
      <c r="M661" s="138"/>
      <c r="N661" s="138"/>
      <c r="O661" s="138"/>
      <c r="P661" s="138"/>
      <c r="Q661" s="138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x14ac:dyDescent="0.2">
      <c r="A662" s="62" t="s">
        <v>192</v>
      </c>
      <c r="B662" s="48" t="s">
        <v>37</v>
      </c>
      <c r="C662" s="52" t="s">
        <v>192</v>
      </c>
      <c r="D662" s="48" t="s">
        <v>192</v>
      </c>
      <c r="E662" s="143">
        <v>1</v>
      </c>
      <c r="F662" s="172" t="s">
        <v>192</v>
      </c>
      <c r="G662" s="136">
        <v>0</v>
      </c>
      <c r="H662" s="136">
        <v>0</v>
      </c>
      <c r="I662" s="136">
        <v>0</v>
      </c>
      <c r="J662" s="137">
        <f t="shared" si="17"/>
        <v>0</v>
      </c>
      <c r="K662" s="138"/>
      <c r="L662" s="138"/>
      <c r="M662" s="138"/>
      <c r="N662" s="138"/>
      <c r="O662" s="138"/>
      <c r="P662" s="138"/>
      <c r="Q662" s="138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x14ac:dyDescent="0.2">
      <c r="A663" s="126" t="s">
        <v>549</v>
      </c>
      <c r="B663" s="48" t="s">
        <v>39</v>
      </c>
      <c r="C663" s="101" t="s">
        <v>188</v>
      </c>
      <c r="D663" s="48" t="s">
        <v>190</v>
      </c>
      <c r="E663" s="144">
        <v>1</v>
      </c>
      <c r="F663" s="202" t="s">
        <v>465</v>
      </c>
      <c r="G663" s="136">
        <v>0</v>
      </c>
      <c r="H663" s="140">
        <v>551.09</v>
      </c>
      <c r="I663" s="140">
        <v>2204.36</v>
      </c>
      <c r="J663" s="137">
        <f t="shared" si="17"/>
        <v>2755.4500000000003</v>
      </c>
      <c r="K663" s="138"/>
      <c r="L663" s="138"/>
      <c r="M663" s="138"/>
      <c r="N663" s="138"/>
      <c r="O663" s="138"/>
      <c r="P663" s="138"/>
      <c r="Q663" s="138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x14ac:dyDescent="0.2">
      <c r="A664" s="61" t="s">
        <v>453</v>
      </c>
      <c r="B664" s="48" t="s">
        <v>39</v>
      </c>
      <c r="C664" s="67" t="s">
        <v>345</v>
      </c>
      <c r="D664" s="48" t="s">
        <v>190</v>
      </c>
      <c r="E664" s="143">
        <v>1</v>
      </c>
      <c r="F664" s="63" t="s">
        <v>439</v>
      </c>
      <c r="G664" s="136">
        <v>0</v>
      </c>
      <c r="H664" s="136">
        <v>551.09</v>
      </c>
      <c r="I664" s="136">
        <v>2204.36</v>
      </c>
      <c r="J664" s="137">
        <f t="shared" si="12"/>
        <v>2755.4500000000003</v>
      </c>
      <c r="K664" s="138"/>
      <c r="L664" s="138"/>
      <c r="M664" s="138"/>
      <c r="N664" s="138"/>
      <c r="O664" s="138"/>
      <c r="P664" s="138"/>
      <c r="Q664" s="138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s="106" customFormat="1" x14ac:dyDescent="0.2">
      <c r="A665" s="110" t="s">
        <v>397</v>
      </c>
      <c r="B665" s="48" t="s">
        <v>39</v>
      </c>
      <c r="C665" s="112" t="s">
        <v>188</v>
      </c>
      <c r="D665" s="67" t="s">
        <v>190</v>
      </c>
      <c r="E665" s="144">
        <v>1</v>
      </c>
      <c r="F665" s="113" t="s">
        <v>543</v>
      </c>
      <c r="G665" s="140">
        <v>0</v>
      </c>
      <c r="H665" s="140">
        <v>551.09</v>
      </c>
      <c r="I665" s="140">
        <v>2204.36</v>
      </c>
      <c r="J665" s="141">
        <f t="shared" si="12"/>
        <v>2755.4500000000003</v>
      </c>
      <c r="K665" s="142"/>
      <c r="L665" s="142"/>
      <c r="M665" s="142"/>
      <c r="N665" s="142"/>
      <c r="O665" s="142"/>
      <c r="P665" s="142"/>
      <c r="Q665" s="142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  <c r="AB665" s="105"/>
      <c r="AC665" s="105"/>
      <c r="AD665" s="105"/>
    </row>
    <row r="666" spans="1:30" s="106" customFormat="1" x14ac:dyDescent="0.2">
      <c r="A666" s="61" t="s">
        <v>453</v>
      </c>
      <c r="B666" s="48" t="s">
        <v>39</v>
      </c>
      <c r="C666" s="101" t="s">
        <v>191</v>
      </c>
      <c r="D666" s="48" t="s">
        <v>190</v>
      </c>
      <c r="E666" s="143">
        <v>1</v>
      </c>
      <c r="F666" s="87" t="s">
        <v>559</v>
      </c>
      <c r="G666" s="136">
        <v>0</v>
      </c>
      <c r="H666" s="136">
        <v>551.09</v>
      </c>
      <c r="I666" s="136">
        <v>2204.36</v>
      </c>
      <c r="J666" s="137">
        <f t="shared" ref="J666:J677" si="18">SUM(G666:I666)</f>
        <v>2755.4500000000003</v>
      </c>
      <c r="K666" s="142"/>
      <c r="L666" s="142"/>
      <c r="M666" s="142"/>
      <c r="N666" s="142"/>
      <c r="O666" s="142"/>
      <c r="P666" s="142"/>
      <c r="Q666" s="142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  <c r="AB666" s="105"/>
      <c r="AC666" s="105"/>
      <c r="AD666" s="105"/>
    </row>
    <row r="667" spans="1:30" s="106" customFormat="1" x14ac:dyDescent="0.2">
      <c r="A667" s="61" t="s">
        <v>453</v>
      </c>
      <c r="B667" s="48" t="s">
        <v>39</v>
      </c>
      <c r="C667" s="67" t="s">
        <v>472</v>
      </c>
      <c r="D667" s="48" t="s">
        <v>190</v>
      </c>
      <c r="E667" s="143">
        <v>1</v>
      </c>
      <c r="F667" s="63" t="s">
        <v>463</v>
      </c>
      <c r="G667" s="136">
        <v>0</v>
      </c>
      <c r="H667" s="136">
        <v>551.09</v>
      </c>
      <c r="I667" s="136">
        <v>2204.36</v>
      </c>
      <c r="J667" s="137">
        <f t="shared" si="18"/>
        <v>2755.4500000000003</v>
      </c>
      <c r="K667" s="142"/>
      <c r="L667" s="142"/>
      <c r="M667" s="142"/>
      <c r="N667" s="142"/>
      <c r="O667" s="142"/>
      <c r="P667" s="142"/>
      <c r="Q667" s="142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  <c r="AB667" s="105"/>
      <c r="AC667" s="105"/>
      <c r="AD667" s="105"/>
    </row>
    <row r="668" spans="1:30" s="106" customFormat="1" x14ac:dyDescent="0.2">
      <c r="A668" s="61" t="s">
        <v>453</v>
      </c>
      <c r="B668" s="48" t="s">
        <v>39</v>
      </c>
      <c r="C668" s="83" t="s">
        <v>185</v>
      </c>
      <c r="D668" s="48" t="s">
        <v>190</v>
      </c>
      <c r="E668" s="143">
        <v>1</v>
      </c>
      <c r="F668" s="204" t="s">
        <v>699</v>
      </c>
      <c r="G668" s="136">
        <v>0</v>
      </c>
      <c r="H668" s="136">
        <v>551.09</v>
      </c>
      <c r="I668" s="136">
        <v>2204.36</v>
      </c>
      <c r="J668" s="137">
        <f t="shared" si="18"/>
        <v>2755.4500000000003</v>
      </c>
      <c r="K668" s="142"/>
      <c r="L668" s="142"/>
      <c r="M668" s="142"/>
      <c r="N668" s="142"/>
      <c r="O668" s="142"/>
      <c r="P668" s="142"/>
      <c r="Q668" s="142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  <c r="AB668" s="105"/>
      <c r="AC668" s="105"/>
      <c r="AD668" s="105"/>
    </row>
    <row r="669" spans="1:30" s="106" customFormat="1" x14ac:dyDescent="0.2">
      <c r="A669" s="61" t="s">
        <v>457</v>
      </c>
      <c r="B669" s="48" t="s">
        <v>39</v>
      </c>
      <c r="C669" s="67" t="s">
        <v>188</v>
      </c>
      <c r="D669" s="48" t="s">
        <v>190</v>
      </c>
      <c r="E669" s="143">
        <v>1</v>
      </c>
      <c r="F669" s="63" t="s">
        <v>446</v>
      </c>
      <c r="G669" s="136">
        <v>0</v>
      </c>
      <c r="H669" s="136">
        <v>551.09</v>
      </c>
      <c r="I669" s="136">
        <v>2204.36</v>
      </c>
      <c r="J669" s="137">
        <f t="shared" si="18"/>
        <v>2755.4500000000003</v>
      </c>
      <c r="K669" s="142"/>
      <c r="L669" s="142"/>
      <c r="M669" s="142"/>
      <c r="N669" s="142"/>
      <c r="O669" s="142"/>
      <c r="P669" s="142"/>
      <c r="Q669" s="142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  <c r="AB669" s="105"/>
      <c r="AC669" s="105"/>
      <c r="AD669" s="105"/>
    </row>
    <row r="670" spans="1:30" s="106" customFormat="1" x14ac:dyDescent="0.2">
      <c r="A670" s="126" t="s">
        <v>397</v>
      </c>
      <c r="B670" s="48" t="s">
        <v>39</v>
      </c>
      <c r="C670" s="101" t="s">
        <v>187</v>
      </c>
      <c r="D670" s="48" t="s">
        <v>190</v>
      </c>
      <c r="E670" s="143">
        <v>1</v>
      </c>
      <c r="F670" s="202" t="s">
        <v>675</v>
      </c>
      <c r="G670" s="136">
        <v>0</v>
      </c>
      <c r="H670" s="136">
        <v>551.09</v>
      </c>
      <c r="I670" s="136">
        <v>2204.36</v>
      </c>
      <c r="J670" s="137">
        <f t="shared" si="18"/>
        <v>2755.4500000000003</v>
      </c>
      <c r="K670" s="142"/>
      <c r="L670" s="142"/>
      <c r="M670" s="142"/>
      <c r="N670" s="142"/>
      <c r="O670" s="142"/>
      <c r="P670" s="142"/>
      <c r="Q670" s="142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  <c r="AB670" s="105"/>
      <c r="AC670" s="105"/>
      <c r="AD670" s="105"/>
    </row>
    <row r="671" spans="1:30" s="106" customFormat="1" x14ac:dyDescent="0.2">
      <c r="A671" s="126" t="s">
        <v>397</v>
      </c>
      <c r="B671" s="48" t="s">
        <v>39</v>
      </c>
      <c r="C671" s="67" t="s">
        <v>188</v>
      </c>
      <c r="D671" s="48" t="s">
        <v>190</v>
      </c>
      <c r="E671" s="143">
        <v>1</v>
      </c>
      <c r="F671" s="63" t="s">
        <v>464</v>
      </c>
      <c r="G671" s="136">
        <v>0</v>
      </c>
      <c r="H671" s="136">
        <v>551.09</v>
      </c>
      <c r="I671" s="136">
        <v>2204.36</v>
      </c>
      <c r="J671" s="137">
        <f t="shared" si="18"/>
        <v>2755.4500000000003</v>
      </c>
      <c r="K671" s="142"/>
      <c r="L671" s="142"/>
      <c r="M671" s="142"/>
      <c r="N671" s="142"/>
      <c r="O671" s="142"/>
      <c r="P671" s="142"/>
      <c r="Q671" s="142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  <c r="AB671" s="105"/>
      <c r="AC671" s="105"/>
      <c r="AD671" s="105"/>
    </row>
    <row r="672" spans="1:30" s="106" customFormat="1" x14ac:dyDescent="0.2">
      <c r="A672" s="126" t="s">
        <v>397</v>
      </c>
      <c r="B672" s="48" t="s">
        <v>39</v>
      </c>
      <c r="C672" s="101" t="s">
        <v>212</v>
      </c>
      <c r="D672" s="48" t="s">
        <v>190</v>
      </c>
      <c r="E672" s="143">
        <v>1</v>
      </c>
      <c r="F672" s="204" t="s">
        <v>732</v>
      </c>
      <c r="G672" s="136">
        <v>0</v>
      </c>
      <c r="H672" s="136">
        <v>551.09</v>
      </c>
      <c r="I672" s="136">
        <v>2204.36</v>
      </c>
      <c r="J672" s="137">
        <f t="shared" si="18"/>
        <v>2755.4500000000003</v>
      </c>
      <c r="K672" s="142"/>
      <c r="L672" s="142"/>
      <c r="M672" s="142"/>
      <c r="N672" s="142"/>
      <c r="O672" s="142"/>
      <c r="P672" s="142"/>
      <c r="Q672" s="142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  <c r="AB672" s="105"/>
      <c r="AC672" s="105"/>
      <c r="AD672" s="105"/>
    </row>
    <row r="673" spans="1:30" s="106" customFormat="1" x14ac:dyDescent="0.2">
      <c r="A673" s="126" t="s">
        <v>549</v>
      </c>
      <c r="B673" s="48" t="s">
        <v>39</v>
      </c>
      <c r="C673" s="101" t="s">
        <v>188</v>
      </c>
      <c r="D673" s="48" t="s">
        <v>190</v>
      </c>
      <c r="E673" s="143">
        <v>1</v>
      </c>
      <c r="F673" s="63" t="s">
        <v>550</v>
      </c>
      <c r="G673" s="136">
        <v>0</v>
      </c>
      <c r="H673" s="136">
        <v>551.09</v>
      </c>
      <c r="I673" s="136">
        <v>2204.36</v>
      </c>
      <c r="J673" s="137">
        <f t="shared" si="18"/>
        <v>2755.4500000000003</v>
      </c>
      <c r="K673" s="142"/>
      <c r="L673" s="142"/>
      <c r="M673" s="142"/>
      <c r="N673" s="142"/>
      <c r="O673" s="142"/>
      <c r="P673" s="142"/>
      <c r="Q673" s="142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  <c r="AB673" s="105"/>
      <c r="AC673" s="105"/>
      <c r="AD673" s="105"/>
    </row>
    <row r="674" spans="1:30" s="106" customFormat="1" x14ac:dyDescent="0.2">
      <c r="A674" s="61" t="s">
        <v>454</v>
      </c>
      <c r="B674" s="48" t="s">
        <v>39</v>
      </c>
      <c r="C674" s="67" t="s">
        <v>295</v>
      </c>
      <c r="D674" s="48" t="s">
        <v>190</v>
      </c>
      <c r="E674" s="143">
        <v>1</v>
      </c>
      <c r="F674" s="63" t="s">
        <v>450</v>
      </c>
      <c r="G674" s="136">
        <v>0</v>
      </c>
      <c r="H674" s="136">
        <v>551.09</v>
      </c>
      <c r="I674" s="136">
        <v>2204.36</v>
      </c>
      <c r="J674" s="137">
        <f t="shared" si="18"/>
        <v>2755.4500000000003</v>
      </c>
      <c r="K674" s="142"/>
      <c r="L674" s="142"/>
      <c r="M674" s="142"/>
      <c r="N674" s="142"/>
      <c r="O674" s="142"/>
      <c r="P674" s="142"/>
      <c r="Q674" s="142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  <c r="AB674" s="105"/>
      <c r="AC674" s="105"/>
      <c r="AD674" s="105"/>
    </row>
    <row r="675" spans="1:30" s="106" customFormat="1" x14ac:dyDescent="0.2">
      <c r="A675" s="61" t="s">
        <v>460</v>
      </c>
      <c r="B675" s="48" t="s">
        <v>39</v>
      </c>
      <c r="C675" s="67" t="s">
        <v>186</v>
      </c>
      <c r="D675" s="48" t="s">
        <v>190</v>
      </c>
      <c r="E675" s="143">
        <v>1</v>
      </c>
      <c r="F675" s="63" t="s">
        <v>451</v>
      </c>
      <c r="G675" s="136">
        <v>0</v>
      </c>
      <c r="H675" s="136">
        <v>551.09</v>
      </c>
      <c r="I675" s="136">
        <v>2204.36</v>
      </c>
      <c r="J675" s="137">
        <f t="shared" si="18"/>
        <v>2755.4500000000003</v>
      </c>
      <c r="K675" s="142"/>
      <c r="L675" s="142"/>
      <c r="M675" s="142"/>
      <c r="N675" s="142"/>
      <c r="O675" s="142"/>
      <c r="P675" s="142"/>
      <c r="Q675" s="142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  <c r="AB675" s="105"/>
      <c r="AC675" s="105"/>
      <c r="AD675" s="105"/>
    </row>
    <row r="676" spans="1:30" s="106" customFormat="1" x14ac:dyDescent="0.2">
      <c r="A676" s="126" t="s">
        <v>397</v>
      </c>
      <c r="B676" s="48" t="s">
        <v>39</v>
      </c>
      <c r="C676" s="101" t="s">
        <v>191</v>
      </c>
      <c r="D676" s="48" t="s">
        <v>190</v>
      </c>
      <c r="E676" s="143">
        <v>1</v>
      </c>
      <c r="F676" s="63" t="s">
        <v>461</v>
      </c>
      <c r="G676" s="136">
        <v>0</v>
      </c>
      <c r="H676" s="136">
        <v>551.09</v>
      </c>
      <c r="I676" s="136">
        <v>2204.36</v>
      </c>
      <c r="J676" s="137">
        <f t="shared" si="18"/>
        <v>2755.4500000000003</v>
      </c>
      <c r="K676" s="142"/>
      <c r="L676" s="142"/>
      <c r="M676" s="142"/>
      <c r="N676" s="142"/>
      <c r="O676" s="142"/>
      <c r="P676" s="142"/>
      <c r="Q676" s="142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  <c r="AB676" s="105"/>
      <c r="AC676" s="105"/>
      <c r="AD676" s="105"/>
    </row>
    <row r="677" spans="1:30" s="106" customFormat="1" x14ac:dyDescent="0.2">
      <c r="A677" s="61" t="s">
        <v>460</v>
      </c>
      <c r="B677" s="48" t="s">
        <v>39</v>
      </c>
      <c r="C677" s="67" t="s">
        <v>472</v>
      </c>
      <c r="D677" s="48" t="s">
        <v>190</v>
      </c>
      <c r="E677" s="143">
        <v>1</v>
      </c>
      <c r="F677" s="63" t="s">
        <v>452</v>
      </c>
      <c r="G677" s="136">
        <v>0</v>
      </c>
      <c r="H677" s="136">
        <v>551.09</v>
      </c>
      <c r="I677" s="136">
        <v>2204.36</v>
      </c>
      <c r="J677" s="137">
        <f t="shared" si="18"/>
        <v>2755.4500000000003</v>
      </c>
      <c r="K677" s="142"/>
      <c r="L677" s="142"/>
      <c r="M677" s="142"/>
      <c r="N677" s="142"/>
      <c r="O677" s="142"/>
      <c r="P677" s="142"/>
      <c r="Q677" s="142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  <c r="AB677" s="105"/>
      <c r="AC677" s="105"/>
      <c r="AD677" s="105"/>
    </row>
    <row r="678" spans="1:30" s="106" customFormat="1" x14ac:dyDescent="0.2">
      <c r="A678" s="126" t="s">
        <v>397</v>
      </c>
      <c r="B678" s="48" t="s">
        <v>39</v>
      </c>
      <c r="C678" s="101" t="s">
        <v>188</v>
      </c>
      <c r="D678" s="48" t="s">
        <v>189</v>
      </c>
      <c r="E678" s="144">
        <v>1</v>
      </c>
      <c r="F678" s="63" t="s">
        <v>504</v>
      </c>
      <c r="G678" s="136">
        <v>0</v>
      </c>
      <c r="H678" s="136">
        <v>0</v>
      </c>
      <c r="I678" s="136">
        <v>2204.36</v>
      </c>
      <c r="J678" s="137">
        <f t="shared" ref="J678:J688" si="19">SUM(G678:I678)</f>
        <v>2204.36</v>
      </c>
      <c r="K678" s="142"/>
      <c r="L678" s="142"/>
      <c r="M678" s="142"/>
      <c r="N678" s="142"/>
      <c r="O678" s="142"/>
      <c r="P678" s="142"/>
      <c r="Q678" s="142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  <c r="AB678" s="105"/>
      <c r="AC678" s="105"/>
      <c r="AD678" s="105"/>
    </row>
    <row r="679" spans="1:30" s="106" customFormat="1" x14ac:dyDescent="0.2">
      <c r="A679" s="126" t="s">
        <v>397</v>
      </c>
      <c r="B679" s="48" t="s">
        <v>39</v>
      </c>
      <c r="C679" s="101" t="s">
        <v>191</v>
      </c>
      <c r="D679" s="48" t="s">
        <v>189</v>
      </c>
      <c r="E679" s="144">
        <v>1</v>
      </c>
      <c r="F679" s="63" t="s">
        <v>499</v>
      </c>
      <c r="G679" s="136">
        <v>0</v>
      </c>
      <c r="H679" s="136">
        <v>0</v>
      </c>
      <c r="I679" s="136">
        <v>2204.36</v>
      </c>
      <c r="J679" s="137">
        <f t="shared" si="19"/>
        <v>2204.36</v>
      </c>
      <c r="K679" s="142"/>
      <c r="L679" s="142"/>
      <c r="M679" s="142"/>
      <c r="N679" s="142"/>
      <c r="O679" s="142"/>
      <c r="P679" s="142"/>
      <c r="Q679" s="142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  <c r="AB679" s="105"/>
      <c r="AC679" s="105"/>
      <c r="AD679" s="105"/>
    </row>
    <row r="680" spans="1:30" s="106" customFormat="1" x14ac:dyDescent="0.2">
      <c r="A680" s="126" t="s">
        <v>397</v>
      </c>
      <c r="B680" s="48" t="s">
        <v>39</v>
      </c>
      <c r="C680" s="101" t="s">
        <v>187</v>
      </c>
      <c r="D680" s="48" t="s">
        <v>189</v>
      </c>
      <c r="E680" s="144">
        <v>1</v>
      </c>
      <c r="F680" s="63" t="s">
        <v>501</v>
      </c>
      <c r="G680" s="136">
        <v>0</v>
      </c>
      <c r="H680" s="136">
        <v>0</v>
      </c>
      <c r="I680" s="136">
        <v>2204.36</v>
      </c>
      <c r="J680" s="137">
        <f t="shared" si="19"/>
        <v>2204.36</v>
      </c>
      <c r="K680" s="142"/>
      <c r="L680" s="142"/>
      <c r="M680" s="142"/>
      <c r="N680" s="142"/>
      <c r="O680" s="142"/>
      <c r="P680" s="142"/>
      <c r="Q680" s="142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  <c r="AB680" s="105"/>
      <c r="AC680" s="105"/>
      <c r="AD680" s="105"/>
    </row>
    <row r="681" spans="1:30" s="106" customFormat="1" x14ac:dyDescent="0.2">
      <c r="A681" s="126" t="s">
        <v>397</v>
      </c>
      <c r="B681" s="48" t="s">
        <v>39</v>
      </c>
      <c r="C681" s="101" t="s">
        <v>212</v>
      </c>
      <c r="D681" s="48" t="s">
        <v>190</v>
      </c>
      <c r="E681" s="144">
        <v>1</v>
      </c>
      <c r="F681" s="178" t="s">
        <v>770</v>
      </c>
      <c r="G681" s="136">
        <v>0</v>
      </c>
      <c r="H681" s="136">
        <v>551.09</v>
      </c>
      <c r="I681" s="136">
        <v>2204.36</v>
      </c>
      <c r="J681" s="137">
        <f t="shared" si="19"/>
        <v>2755.4500000000003</v>
      </c>
      <c r="K681" s="142"/>
      <c r="L681" s="142"/>
      <c r="M681" s="142"/>
      <c r="N681" s="142"/>
      <c r="O681" s="142"/>
      <c r="P681" s="142"/>
      <c r="Q681" s="142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  <c r="AB681" s="105"/>
      <c r="AC681" s="105"/>
      <c r="AD681" s="105"/>
    </row>
    <row r="682" spans="1:30" s="106" customFormat="1" x14ac:dyDescent="0.2">
      <c r="A682" s="126" t="s">
        <v>397</v>
      </c>
      <c r="B682" s="48" t="s">
        <v>39</v>
      </c>
      <c r="C682" s="101" t="s">
        <v>212</v>
      </c>
      <c r="D682" s="48" t="s">
        <v>190</v>
      </c>
      <c r="E682" s="144">
        <v>1</v>
      </c>
      <c r="F682" s="178" t="s">
        <v>771</v>
      </c>
      <c r="G682" s="136">
        <v>0</v>
      </c>
      <c r="H682" s="136">
        <v>551.09</v>
      </c>
      <c r="I682" s="136">
        <v>2204.36</v>
      </c>
      <c r="J682" s="137">
        <f t="shared" si="19"/>
        <v>2755.4500000000003</v>
      </c>
      <c r="K682" s="142"/>
      <c r="L682" s="142"/>
      <c r="M682" s="142"/>
      <c r="N682" s="142"/>
      <c r="O682" s="142"/>
      <c r="P682" s="142"/>
      <c r="Q682" s="142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  <c r="AB682" s="105"/>
      <c r="AC682" s="105"/>
      <c r="AD682" s="105"/>
    </row>
    <row r="683" spans="1:30" s="106" customFormat="1" x14ac:dyDescent="0.2">
      <c r="A683" s="62" t="s">
        <v>192</v>
      </c>
      <c r="B683" s="48" t="s">
        <v>39</v>
      </c>
      <c r="C683" s="68" t="s">
        <v>192</v>
      </c>
      <c r="D683" s="48" t="s">
        <v>192</v>
      </c>
      <c r="E683" s="144">
        <v>1</v>
      </c>
      <c r="F683" s="115" t="s">
        <v>192</v>
      </c>
      <c r="G683" s="136">
        <v>0</v>
      </c>
      <c r="H683" s="136">
        <v>0</v>
      </c>
      <c r="I683" s="136">
        <v>0</v>
      </c>
      <c r="J683" s="137">
        <f t="shared" si="19"/>
        <v>0</v>
      </c>
      <c r="K683" s="142"/>
      <c r="L683" s="142"/>
      <c r="M683" s="142"/>
      <c r="N683" s="142"/>
      <c r="O683" s="142"/>
      <c r="P683" s="142"/>
      <c r="Q683" s="142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  <c r="AB683" s="105"/>
      <c r="AC683" s="105"/>
      <c r="AD683" s="105"/>
    </row>
    <row r="684" spans="1:30" s="106" customFormat="1" x14ac:dyDescent="0.2">
      <c r="A684" s="62" t="s">
        <v>192</v>
      </c>
      <c r="B684" s="48" t="s">
        <v>39</v>
      </c>
      <c r="C684" s="68" t="s">
        <v>192</v>
      </c>
      <c r="D684" s="48" t="s">
        <v>192</v>
      </c>
      <c r="E684" s="144">
        <v>1</v>
      </c>
      <c r="F684" s="115" t="s">
        <v>192</v>
      </c>
      <c r="G684" s="136">
        <v>0</v>
      </c>
      <c r="H684" s="136">
        <v>0</v>
      </c>
      <c r="I684" s="136">
        <v>0</v>
      </c>
      <c r="J684" s="137">
        <f t="shared" si="19"/>
        <v>0</v>
      </c>
      <c r="K684" s="142"/>
      <c r="L684" s="142"/>
      <c r="M684" s="142"/>
      <c r="N684" s="142"/>
      <c r="O684" s="142"/>
      <c r="P684" s="142"/>
      <c r="Q684" s="142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  <c r="AB684" s="105"/>
      <c r="AC684" s="105"/>
      <c r="AD684" s="105"/>
    </row>
    <row r="685" spans="1:30" s="106" customFormat="1" x14ac:dyDescent="0.2">
      <c r="A685" s="62" t="s">
        <v>192</v>
      </c>
      <c r="B685" s="48" t="s">
        <v>39</v>
      </c>
      <c r="C685" s="68" t="s">
        <v>192</v>
      </c>
      <c r="D685" s="48" t="s">
        <v>192</v>
      </c>
      <c r="E685" s="144">
        <v>1</v>
      </c>
      <c r="F685" s="115" t="s">
        <v>192</v>
      </c>
      <c r="G685" s="136">
        <v>0</v>
      </c>
      <c r="H685" s="136">
        <v>0</v>
      </c>
      <c r="I685" s="136">
        <v>0</v>
      </c>
      <c r="J685" s="137">
        <f t="shared" si="19"/>
        <v>0</v>
      </c>
      <c r="K685" s="142"/>
      <c r="L685" s="142"/>
      <c r="M685" s="142"/>
      <c r="N685" s="142"/>
      <c r="O685" s="142"/>
      <c r="P685" s="142"/>
      <c r="Q685" s="142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  <c r="AB685" s="105"/>
      <c r="AC685" s="105"/>
      <c r="AD685" s="105"/>
    </row>
    <row r="686" spans="1:30" s="106" customFormat="1" x14ac:dyDescent="0.2">
      <c r="A686" s="62" t="s">
        <v>192</v>
      </c>
      <c r="B686" s="48" t="s">
        <v>39</v>
      </c>
      <c r="C686" s="68" t="s">
        <v>192</v>
      </c>
      <c r="D686" s="48" t="s">
        <v>192</v>
      </c>
      <c r="E686" s="144">
        <v>1</v>
      </c>
      <c r="F686" s="115" t="s">
        <v>192</v>
      </c>
      <c r="G686" s="136">
        <v>0</v>
      </c>
      <c r="H686" s="136">
        <v>0</v>
      </c>
      <c r="I686" s="136">
        <v>0</v>
      </c>
      <c r="J686" s="137">
        <f t="shared" si="19"/>
        <v>0</v>
      </c>
      <c r="K686" s="142"/>
      <c r="L686" s="142"/>
      <c r="M686" s="142"/>
      <c r="N686" s="142"/>
      <c r="O686" s="142"/>
      <c r="P686" s="142"/>
      <c r="Q686" s="142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  <c r="AB686" s="105"/>
      <c r="AC686" s="105"/>
      <c r="AD686" s="105"/>
    </row>
    <row r="687" spans="1:30" s="106" customFormat="1" x14ac:dyDescent="0.2">
      <c r="A687" s="62" t="s">
        <v>192</v>
      </c>
      <c r="B687" s="48" t="s">
        <v>39</v>
      </c>
      <c r="C687" s="68" t="s">
        <v>192</v>
      </c>
      <c r="D687" s="48" t="s">
        <v>192</v>
      </c>
      <c r="E687" s="144">
        <v>1</v>
      </c>
      <c r="F687" s="115" t="s">
        <v>192</v>
      </c>
      <c r="G687" s="136">
        <v>0</v>
      </c>
      <c r="H687" s="136">
        <v>0</v>
      </c>
      <c r="I687" s="136">
        <v>0</v>
      </c>
      <c r="J687" s="137">
        <f t="shared" si="19"/>
        <v>0</v>
      </c>
      <c r="K687" s="142"/>
      <c r="L687" s="142"/>
      <c r="M687" s="142"/>
      <c r="N687" s="142"/>
      <c r="O687" s="142"/>
      <c r="P687" s="142"/>
      <c r="Q687" s="142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  <c r="AB687" s="105"/>
      <c r="AC687" s="105"/>
      <c r="AD687" s="105"/>
    </row>
    <row r="688" spans="1:30" s="106" customFormat="1" x14ac:dyDescent="0.2">
      <c r="A688" s="62" t="s">
        <v>192</v>
      </c>
      <c r="B688" s="48" t="s">
        <v>39</v>
      </c>
      <c r="C688" s="68" t="s">
        <v>192</v>
      </c>
      <c r="D688" s="48" t="s">
        <v>192</v>
      </c>
      <c r="E688" s="144">
        <v>1</v>
      </c>
      <c r="F688" s="115" t="s">
        <v>192</v>
      </c>
      <c r="G688" s="136">
        <v>0</v>
      </c>
      <c r="H688" s="136">
        <v>0</v>
      </c>
      <c r="I688" s="136">
        <v>0</v>
      </c>
      <c r="J688" s="137">
        <f t="shared" si="19"/>
        <v>0</v>
      </c>
      <c r="K688" s="142"/>
      <c r="L688" s="142"/>
      <c r="M688" s="142"/>
      <c r="N688" s="142"/>
      <c r="O688" s="142"/>
      <c r="P688" s="142"/>
      <c r="Q688" s="142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  <c r="AB688" s="105"/>
      <c r="AC688" s="105"/>
      <c r="AD688" s="105"/>
    </row>
    <row r="689" spans="1:30" x14ac:dyDescent="0.2">
      <c r="A689" s="62" t="s">
        <v>192</v>
      </c>
      <c r="B689" s="48" t="s">
        <v>39</v>
      </c>
      <c r="C689" s="68" t="s">
        <v>192</v>
      </c>
      <c r="D689" s="48" t="s">
        <v>192</v>
      </c>
      <c r="E689" s="144">
        <v>1</v>
      </c>
      <c r="F689" s="217" t="s">
        <v>192</v>
      </c>
      <c r="G689" s="136">
        <v>0</v>
      </c>
      <c r="H689" s="140">
        <v>0</v>
      </c>
      <c r="I689" s="140">
        <v>0</v>
      </c>
      <c r="J689" s="137">
        <f t="shared" si="12"/>
        <v>0</v>
      </c>
      <c r="K689" s="138"/>
      <c r="L689" s="138"/>
      <c r="M689" s="138"/>
      <c r="N689" s="138"/>
      <c r="O689" s="138"/>
      <c r="P689" s="138"/>
      <c r="Q689" s="138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x14ac:dyDescent="0.2">
      <c r="A690" s="62" t="s">
        <v>192</v>
      </c>
      <c r="B690" s="48" t="s">
        <v>39</v>
      </c>
      <c r="C690" s="68" t="s">
        <v>192</v>
      </c>
      <c r="D690" s="48" t="s">
        <v>192</v>
      </c>
      <c r="E690" s="143">
        <v>1</v>
      </c>
      <c r="F690" s="64" t="s">
        <v>192</v>
      </c>
      <c r="G690" s="136">
        <v>0</v>
      </c>
      <c r="H690" s="136">
        <v>0</v>
      </c>
      <c r="I690" s="136">
        <v>0</v>
      </c>
      <c r="J690" s="137">
        <f t="shared" si="12"/>
        <v>0</v>
      </c>
      <c r="K690" s="138"/>
      <c r="L690" s="138"/>
      <c r="M690" s="138"/>
      <c r="N690" s="138"/>
      <c r="O690" s="138"/>
      <c r="P690" s="138"/>
      <c r="Q690" s="138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x14ac:dyDescent="0.2">
      <c r="A691" s="62" t="s">
        <v>192</v>
      </c>
      <c r="B691" s="48" t="s">
        <v>39</v>
      </c>
      <c r="C691" s="68" t="s">
        <v>192</v>
      </c>
      <c r="D691" s="48" t="s">
        <v>192</v>
      </c>
      <c r="E691" s="143">
        <v>1</v>
      </c>
      <c r="F691" s="64" t="s">
        <v>192</v>
      </c>
      <c r="G691" s="136">
        <v>0</v>
      </c>
      <c r="H691" s="136">
        <v>0</v>
      </c>
      <c r="I691" s="136">
        <v>0</v>
      </c>
      <c r="J691" s="137">
        <f t="shared" ref="J691:J702" si="20">SUM(G691:I691)</f>
        <v>0</v>
      </c>
      <c r="K691" s="138"/>
      <c r="L691" s="138"/>
      <c r="M691" s="138"/>
      <c r="N691" s="138"/>
      <c r="O691" s="138"/>
      <c r="P691" s="138"/>
      <c r="Q691" s="138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x14ac:dyDescent="0.2">
      <c r="A692" s="62" t="s">
        <v>192</v>
      </c>
      <c r="B692" s="48" t="s">
        <v>39</v>
      </c>
      <c r="C692" s="68" t="s">
        <v>192</v>
      </c>
      <c r="D692" s="48" t="s">
        <v>192</v>
      </c>
      <c r="E692" s="143">
        <v>1</v>
      </c>
      <c r="F692" s="64" t="s">
        <v>192</v>
      </c>
      <c r="G692" s="136">
        <v>0</v>
      </c>
      <c r="H692" s="136">
        <v>0</v>
      </c>
      <c r="I692" s="136">
        <v>0</v>
      </c>
      <c r="J692" s="137">
        <f t="shared" si="20"/>
        <v>0</v>
      </c>
      <c r="K692" s="138"/>
      <c r="L692" s="138"/>
      <c r="M692" s="138"/>
      <c r="N692" s="138"/>
      <c r="O692" s="138"/>
      <c r="P692" s="138"/>
      <c r="Q692" s="138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x14ac:dyDescent="0.2">
      <c r="A693" s="62" t="s">
        <v>192</v>
      </c>
      <c r="B693" s="48" t="s">
        <v>39</v>
      </c>
      <c r="C693" s="68" t="s">
        <v>192</v>
      </c>
      <c r="D693" s="48" t="s">
        <v>192</v>
      </c>
      <c r="E693" s="143">
        <v>1</v>
      </c>
      <c r="F693" s="64" t="s">
        <v>192</v>
      </c>
      <c r="G693" s="136">
        <v>0</v>
      </c>
      <c r="H693" s="136">
        <v>0</v>
      </c>
      <c r="I693" s="136">
        <v>0</v>
      </c>
      <c r="J693" s="137">
        <f t="shared" si="20"/>
        <v>0</v>
      </c>
      <c r="K693" s="138"/>
      <c r="L693" s="138"/>
      <c r="M693" s="138"/>
      <c r="N693" s="138"/>
      <c r="O693" s="138"/>
      <c r="P693" s="138"/>
      <c r="Q693" s="138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x14ac:dyDescent="0.2">
      <c r="A694" s="62" t="s">
        <v>192</v>
      </c>
      <c r="B694" s="48" t="s">
        <v>39</v>
      </c>
      <c r="C694" s="68" t="s">
        <v>192</v>
      </c>
      <c r="D694" s="48" t="s">
        <v>192</v>
      </c>
      <c r="E694" s="143">
        <v>1</v>
      </c>
      <c r="F694" s="64" t="s">
        <v>192</v>
      </c>
      <c r="G694" s="136">
        <v>0</v>
      </c>
      <c r="H694" s="136">
        <v>0</v>
      </c>
      <c r="I694" s="136">
        <v>0</v>
      </c>
      <c r="J694" s="137">
        <f t="shared" si="20"/>
        <v>0</v>
      </c>
      <c r="K694" s="138"/>
      <c r="L694" s="138"/>
      <c r="M694" s="138"/>
      <c r="N694" s="138"/>
      <c r="O694" s="138"/>
      <c r="P694" s="138"/>
      <c r="Q694" s="138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x14ac:dyDescent="0.2">
      <c r="A695" s="62" t="s">
        <v>192</v>
      </c>
      <c r="B695" s="48" t="s">
        <v>39</v>
      </c>
      <c r="C695" s="68" t="s">
        <v>192</v>
      </c>
      <c r="D695" s="48" t="s">
        <v>192</v>
      </c>
      <c r="E695" s="143">
        <v>1</v>
      </c>
      <c r="F695" s="64" t="s">
        <v>192</v>
      </c>
      <c r="G695" s="136">
        <v>0</v>
      </c>
      <c r="H695" s="136">
        <v>0</v>
      </c>
      <c r="I695" s="136">
        <v>0</v>
      </c>
      <c r="J695" s="137">
        <f t="shared" si="20"/>
        <v>0</v>
      </c>
      <c r="K695" s="138"/>
      <c r="L695" s="138"/>
      <c r="M695" s="138"/>
      <c r="N695" s="138"/>
      <c r="O695" s="138"/>
      <c r="P695" s="138"/>
      <c r="Q695" s="138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x14ac:dyDescent="0.2">
      <c r="A696" s="62" t="s">
        <v>192</v>
      </c>
      <c r="B696" s="48" t="s">
        <v>39</v>
      </c>
      <c r="C696" s="68" t="s">
        <v>192</v>
      </c>
      <c r="D696" s="48" t="s">
        <v>192</v>
      </c>
      <c r="E696" s="143">
        <v>1</v>
      </c>
      <c r="F696" s="64" t="s">
        <v>192</v>
      </c>
      <c r="G696" s="136">
        <v>0</v>
      </c>
      <c r="H696" s="136">
        <v>0</v>
      </c>
      <c r="I696" s="136">
        <v>0</v>
      </c>
      <c r="J696" s="137">
        <f t="shared" si="20"/>
        <v>0</v>
      </c>
      <c r="K696" s="138"/>
      <c r="L696" s="138"/>
      <c r="M696" s="138"/>
      <c r="N696" s="138"/>
      <c r="O696" s="138"/>
      <c r="P696" s="138"/>
      <c r="Q696" s="138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x14ac:dyDescent="0.2">
      <c r="A697" s="62" t="s">
        <v>192</v>
      </c>
      <c r="B697" s="48" t="s">
        <v>39</v>
      </c>
      <c r="C697" s="68" t="s">
        <v>192</v>
      </c>
      <c r="D697" s="48" t="s">
        <v>192</v>
      </c>
      <c r="E697" s="143">
        <v>1</v>
      </c>
      <c r="F697" s="64" t="s">
        <v>192</v>
      </c>
      <c r="G697" s="136">
        <v>0</v>
      </c>
      <c r="H697" s="136">
        <v>0</v>
      </c>
      <c r="I697" s="136">
        <v>0</v>
      </c>
      <c r="J697" s="137">
        <f t="shared" si="20"/>
        <v>0</v>
      </c>
      <c r="K697" s="138"/>
      <c r="L697" s="138"/>
      <c r="M697" s="138"/>
      <c r="N697" s="138"/>
      <c r="O697" s="138"/>
      <c r="P697" s="138"/>
      <c r="Q697" s="138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x14ac:dyDescent="0.2">
      <c r="A698" s="62" t="s">
        <v>192</v>
      </c>
      <c r="B698" s="48" t="s">
        <v>39</v>
      </c>
      <c r="C698" s="68" t="s">
        <v>192</v>
      </c>
      <c r="D698" s="48" t="s">
        <v>192</v>
      </c>
      <c r="E698" s="143">
        <v>1</v>
      </c>
      <c r="F698" s="64" t="s">
        <v>192</v>
      </c>
      <c r="G698" s="136">
        <v>0</v>
      </c>
      <c r="H698" s="136">
        <v>0</v>
      </c>
      <c r="I698" s="136">
        <v>0</v>
      </c>
      <c r="J698" s="137">
        <f t="shared" si="20"/>
        <v>0</v>
      </c>
      <c r="K698" s="138"/>
      <c r="L698" s="138"/>
      <c r="M698" s="138"/>
      <c r="N698" s="138"/>
      <c r="O698" s="138"/>
      <c r="P698" s="138"/>
      <c r="Q698" s="138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x14ac:dyDescent="0.2">
      <c r="A699" s="62" t="s">
        <v>192</v>
      </c>
      <c r="B699" s="48" t="s">
        <v>39</v>
      </c>
      <c r="C699" s="68" t="s">
        <v>192</v>
      </c>
      <c r="D699" s="48" t="s">
        <v>192</v>
      </c>
      <c r="E699" s="143">
        <v>1</v>
      </c>
      <c r="F699" s="64" t="s">
        <v>192</v>
      </c>
      <c r="G699" s="136">
        <v>0</v>
      </c>
      <c r="H699" s="136">
        <v>0</v>
      </c>
      <c r="I699" s="136">
        <v>0</v>
      </c>
      <c r="J699" s="137">
        <f t="shared" si="20"/>
        <v>0</v>
      </c>
      <c r="K699" s="138"/>
      <c r="L699" s="138"/>
      <c r="M699" s="138"/>
      <c r="N699" s="138"/>
      <c r="O699" s="138"/>
      <c r="P699" s="138"/>
      <c r="Q699" s="138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x14ac:dyDescent="0.2">
      <c r="A700" s="62" t="s">
        <v>192</v>
      </c>
      <c r="B700" s="48" t="s">
        <v>39</v>
      </c>
      <c r="C700" s="68" t="s">
        <v>192</v>
      </c>
      <c r="D700" s="48" t="s">
        <v>192</v>
      </c>
      <c r="E700" s="143">
        <v>1</v>
      </c>
      <c r="F700" s="64" t="s">
        <v>192</v>
      </c>
      <c r="G700" s="136">
        <v>0</v>
      </c>
      <c r="H700" s="136">
        <v>0</v>
      </c>
      <c r="I700" s="136">
        <v>0</v>
      </c>
      <c r="J700" s="137">
        <f t="shared" si="20"/>
        <v>0</v>
      </c>
      <c r="K700" s="138"/>
      <c r="L700" s="138"/>
      <c r="M700" s="138"/>
      <c r="N700" s="138"/>
      <c r="O700" s="138"/>
      <c r="P700" s="138"/>
      <c r="Q700" s="138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x14ac:dyDescent="0.2">
      <c r="A701" s="62" t="s">
        <v>192</v>
      </c>
      <c r="B701" s="48" t="s">
        <v>39</v>
      </c>
      <c r="C701" s="68" t="s">
        <v>192</v>
      </c>
      <c r="D701" s="48" t="s">
        <v>192</v>
      </c>
      <c r="E701" s="143">
        <v>1</v>
      </c>
      <c r="F701" s="64" t="s">
        <v>192</v>
      </c>
      <c r="G701" s="136">
        <v>0</v>
      </c>
      <c r="H701" s="136">
        <v>0</v>
      </c>
      <c r="I701" s="136">
        <v>0</v>
      </c>
      <c r="J701" s="137">
        <f t="shared" si="20"/>
        <v>0</v>
      </c>
      <c r="K701" s="138"/>
      <c r="L701" s="138"/>
      <c r="M701" s="138"/>
      <c r="N701" s="138"/>
      <c r="O701" s="138"/>
      <c r="P701" s="138"/>
      <c r="Q701" s="138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x14ac:dyDescent="0.2">
      <c r="A702" s="62" t="s">
        <v>192</v>
      </c>
      <c r="B702" s="48" t="s">
        <v>39</v>
      </c>
      <c r="C702" s="68" t="s">
        <v>192</v>
      </c>
      <c r="D702" s="48" t="s">
        <v>192</v>
      </c>
      <c r="E702" s="143">
        <v>1</v>
      </c>
      <c r="F702" s="64" t="s">
        <v>192</v>
      </c>
      <c r="G702" s="136">
        <v>0</v>
      </c>
      <c r="H702" s="136">
        <v>0</v>
      </c>
      <c r="I702" s="136">
        <v>0</v>
      </c>
      <c r="J702" s="137">
        <f t="shared" si="20"/>
        <v>0</v>
      </c>
      <c r="K702" s="138"/>
      <c r="L702" s="138"/>
      <c r="M702" s="138"/>
      <c r="N702" s="138"/>
      <c r="O702" s="138"/>
      <c r="P702" s="138"/>
      <c r="Q702" s="138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s="106" customFormat="1" x14ac:dyDescent="0.2">
      <c r="A703" s="107" t="s">
        <v>649</v>
      </c>
      <c r="B703" s="67" t="s">
        <v>41</v>
      </c>
      <c r="C703" s="101" t="s">
        <v>188</v>
      </c>
      <c r="D703" s="67" t="s">
        <v>190</v>
      </c>
      <c r="E703" s="144">
        <v>1</v>
      </c>
      <c r="F703" s="102" t="s">
        <v>648</v>
      </c>
      <c r="G703" s="140">
        <v>0</v>
      </c>
      <c r="H703" s="140">
        <v>339.13</v>
      </c>
      <c r="I703" s="140">
        <v>1356.53</v>
      </c>
      <c r="J703" s="141">
        <f t="shared" si="12"/>
        <v>1695.6599999999999</v>
      </c>
      <c r="K703" s="142"/>
      <c r="L703" s="142"/>
      <c r="M703" s="142"/>
      <c r="N703" s="142"/>
      <c r="O703" s="142"/>
      <c r="P703" s="142"/>
      <c r="Q703" s="142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  <c r="AB703" s="105"/>
      <c r="AC703" s="105"/>
      <c r="AD703" s="105"/>
    </row>
    <row r="704" spans="1:30" s="80" customFormat="1" x14ac:dyDescent="0.2">
      <c r="A704" s="126" t="s">
        <v>567</v>
      </c>
      <c r="B704" s="48" t="s">
        <v>41</v>
      </c>
      <c r="C704" s="101" t="s">
        <v>188</v>
      </c>
      <c r="D704" s="48" t="s">
        <v>190</v>
      </c>
      <c r="E704" s="143">
        <v>1</v>
      </c>
      <c r="F704" s="87" t="s">
        <v>566</v>
      </c>
      <c r="G704" s="136">
        <v>0</v>
      </c>
      <c r="H704" s="147">
        <v>339.13</v>
      </c>
      <c r="I704" s="147">
        <v>1356.53</v>
      </c>
      <c r="J704" s="137">
        <f t="shared" ref="J704:J705" si="21">SUM(G704:I704)</f>
        <v>1695.6599999999999</v>
      </c>
      <c r="K704" s="149"/>
      <c r="L704" s="149"/>
      <c r="M704" s="149"/>
      <c r="N704" s="149"/>
      <c r="O704" s="149"/>
      <c r="P704" s="149"/>
      <c r="Q704" s="14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79"/>
    </row>
    <row r="705" spans="1:30" x14ac:dyDescent="0.2">
      <c r="A705" s="61" t="s">
        <v>467</v>
      </c>
      <c r="B705" s="48" t="s">
        <v>41</v>
      </c>
      <c r="C705" s="67" t="s">
        <v>187</v>
      </c>
      <c r="D705" s="48" t="s">
        <v>190</v>
      </c>
      <c r="E705" s="143">
        <v>1</v>
      </c>
      <c r="F705" s="63" t="s">
        <v>462</v>
      </c>
      <c r="G705" s="136">
        <v>0</v>
      </c>
      <c r="H705" s="147">
        <v>339.13</v>
      </c>
      <c r="I705" s="147">
        <v>1356.53</v>
      </c>
      <c r="J705" s="137">
        <f t="shared" si="21"/>
        <v>1695.6599999999999</v>
      </c>
      <c r="K705" s="138"/>
      <c r="L705" s="138"/>
      <c r="M705" s="138"/>
      <c r="N705" s="138"/>
      <c r="O705" s="138"/>
      <c r="P705" s="138"/>
      <c r="Q705" s="138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x14ac:dyDescent="0.2">
      <c r="A706" s="126" t="s">
        <v>397</v>
      </c>
      <c r="B706" s="48" t="s">
        <v>41</v>
      </c>
      <c r="C706" s="101" t="s">
        <v>191</v>
      </c>
      <c r="D706" s="48" t="s">
        <v>190</v>
      </c>
      <c r="E706" s="143">
        <v>1</v>
      </c>
      <c r="F706" s="63" t="s">
        <v>755</v>
      </c>
      <c r="G706" s="136">
        <v>0</v>
      </c>
      <c r="H706" s="147">
        <v>339.13</v>
      </c>
      <c r="I706" s="147">
        <v>1356.53</v>
      </c>
      <c r="J706" s="137">
        <f t="shared" si="12"/>
        <v>1695.6599999999999</v>
      </c>
      <c r="K706" s="138"/>
      <c r="L706" s="138"/>
      <c r="M706" s="138"/>
      <c r="N706" s="138"/>
      <c r="O706" s="138"/>
      <c r="P706" s="138"/>
      <c r="Q706" s="138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x14ac:dyDescent="0.2">
      <c r="A707" s="126" t="s">
        <v>397</v>
      </c>
      <c r="B707" s="48" t="s">
        <v>41</v>
      </c>
      <c r="C707" s="101" t="s">
        <v>188</v>
      </c>
      <c r="D707" s="48" t="s">
        <v>189</v>
      </c>
      <c r="E707" s="143">
        <v>1</v>
      </c>
      <c r="F707" s="63" t="s">
        <v>527</v>
      </c>
      <c r="G707" s="136">
        <v>0</v>
      </c>
      <c r="H707" s="136">
        <v>0</v>
      </c>
      <c r="I707" s="147">
        <v>1356.53</v>
      </c>
      <c r="J707" s="137">
        <f t="shared" si="12"/>
        <v>1356.53</v>
      </c>
      <c r="K707" s="138"/>
      <c r="L707" s="138"/>
      <c r="M707" s="138"/>
      <c r="N707" s="138"/>
      <c r="O707" s="138"/>
      <c r="P707" s="138"/>
      <c r="Q707" s="138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x14ac:dyDescent="0.2">
      <c r="A708" s="126" t="s">
        <v>397</v>
      </c>
      <c r="B708" s="48" t="s">
        <v>41</v>
      </c>
      <c r="C708" s="101" t="s">
        <v>186</v>
      </c>
      <c r="D708" s="48" t="s">
        <v>189</v>
      </c>
      <c r="E708" s="143">
        <v>1</v>
      </c>
      <c r="F708" s="218" t="s">
        <v>756</v>
      </c>
      <c r="G708" s="136">
        <v>0</v>
      </c>
      <c r="H708" s="147">
        <v>0</v>
      </c>
      <c r="I708" s="147">
        <v>1356.53</v>
      </c>
      <c r="J708" s="137">
        <f t="shared" si="12"/>
        <v>1356.53</v>
      </c>
      <c r="K708" s="138"/>
      <c r="L708" s="138"/>
      <c r="M708" s="138"/>
      <c r="N708" s="138"/>
      <c r="O708" s="138"/>
      <c r="P708" s="138"/>
      <c r="Q708" s="138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x14ac:dyDescent="0.2">
      <c r="A709" s="62" t="s">
        <v>192</v>
      </c>
      <c r="B709" s="48" t="s">
        <v>41</v>
      </c>
      <c r="C709" s="68" t="s">
        <v>192</v>
      </c>
      <c r="D709" s="48" t="s">
        <v>192</v>
      </c>
      <c r="E709" s="143">
        <v>1</v>
      </c>
      <c r="F709" s="64" t="s">
        <v>192</v>
      </c>
      <c r="G709" s="136">
        <v>0</v>
      </c>
      <c r="H709" s="147">
        <v>0</v>
      </c>
      <c r="I709" s="147">
        <v>0</v>
      </c>
      <c r="J709" s="137">
        <f t="shared" si="12"/>
        <v>0</v>
      </c>
      <c r="K709" s="138"/>
      <c r="L709" s="138"/>
      <c r="M709" s="138"/>
      <c r="N709" s="138"/>
      <c r="O709" s="138"/>
      <c r="P709" s="138"/>
      <c r="Q709" s="138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x14ac:dyDescent="0.2">
      <c r="A710" s="62" t="s">
        <v>192</v>
      </c>
      <c r="B710" s="48" t="s">
        <v>41</v>
      </c>
      <c r="C710" s="68" t="s">
        <v>192</v>
      </c>
      <c r="D710" s="48" t="s">
        <v>192</v>
      </c>
      <c r="E710" s="143">
        <v>1</v>
      </c>
      <c r="F710" s="64" t="s">
        <v>192</v>
      </c>
      <c r="G710" s="136">
        <v>0</v>
      </c>
      <c r="H710" s="147">
        <v>0</v>
      </c>
      <c r="I710" s="147">
        <v>0</v>
      </c>
      <c r="J710" s="137">
        <f t="shared" si="12"/>
        <v>0</v>
      </c>
      <c r="K710" s="138"/>
      <c r="L710" s="138"/>
      <c r="M710" s="138"/>
      <c r="N710" s="138"/>
      <c r="O710" s="138"/>
      <c r="P710" s="138"/>
      <c r="Q710" s="138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x14ac:dyDescent="0.2">
      <c r="A711" s="62" t="s">
        <v>192</v>
      </c>
      <c r="B711" s="48" t="s">
        <v>41</v>
      </c>
      <c r="C711" s="68" t="s">
        <v>192</v>
      </c>
      <c r="D711" s="48" t="s">
        <v>192</v>
      </c>
      <c r="E711" s="143">
        <v>1</v>
      </c>
      <c r="F711" s="64" t="s">
        <v>192</v>
      </c>
      <c r="G711" s="136">
        <v>0</v>
      </c>
      <c r="H711" s="136">
        <v>0</v>
      </c>
      <c r="I711" s="136">
        <v>0</v>
      </c>
      <c r="J711" s="137">
        <f t="shared" si="12"/>
        <v>0</v>
      </c>
      <c r="K711" s="138"/>
      <c r="L711" s="138"/>
      <c r="M711" s="138"/>
      <c r="N711" s="138"/>
      <c r="O711" s="138"/>
      <c r="P711" s="138"/>
      <c r="Q711" s="138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x14ac:dyDescent="0.2">
      <c r="A712" s="62" t="s">
        <v>192</v>
      </c>
      <c r="B712" s="48" t="s">
        <v>41</v>
      </c>
      <c r="C712" s="68" t="s">
        <v>192</v>
      </c>
      <c r="D712" s="48" t="s">
        <v>192</v>
      </c>
      <c r="E712" s="143">
        <v>1</v>
      </c>
      <c r="F712" s="64" t="s">
        <v>192</v>
      </c>
      <c r="G712" s="136">
        <v>0</v>
      </c>
      <c r="H712" s="136">
        <v>0</v>
      </c>
      <c r="I712" s="136">
        <v>0</v>
      </c>
      <c r="J712" s="137">
        <f t="shared" si="12"/>
        <v>0</v>
      </c>
      <c r="K712" s="138"/>
      <c r="L712" s="138"/>
      <c r="M712" s="138"/>
      <c r="N712" s="138"/>
      <c r="O712" s="138"/>
      <c r="P712" s="138"/>
      <c r="Q712" s="138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x14ac:dyDescent="0.2">
      <c r="A713" s="62" t="s">
        <v>192</v>
      </c>
      <c r="B713" s="48" t="s">
        <v>41</v>
      </c>
      <c r="C713" s="68" t="s">
        <v>192</v>
      </c>
      <c r="D713" s="48" t="s">
        <v>192</v>
      </c>
      <c r="E713" s="143">
        <v>1</v>
      </c>
      <c r="F713" s="64" t="s">
        <v>192</v>
      </c>
      <c r="G713" s="136">
        <v>0</v>
      </c>
      <c r="H713" s="136">
        <v>0</v>
      </c>
      <c r="I713" s="136">
        <v>0</v>
      </c>
      <c r="J713" s="137">
        <f t="shared" ref="J713" si="22">SUM(G713:I713)</f>
        <v>0</v>
      </c>
      <c r="K713" s="138"/>
      <c r="L713" s="138"/>
      <c r="M713" s="138"/>
      <c r="N713" s="138"/>
      <c r="O713" s="138"/>
      <c r="P713" s="138"/>
      <c r="Q713" s="138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x14ac:dyDescent="0.2">
      <c r="A714" s="62" t="s">
        <v>192</v>
      </c>
      <c r="B714" s="48" t="s">
        <v>41</v>
      </c>
      <c r="C714" s="68" t="s">
        <v>192</v>
      </c>
      <c r="D714" s="48" t="s">
        <v>192</v>
      </c>
      <c r="E714" s="143">
        <v>1</v>
      </c>
      <c r="F714" s="64" t="s">
        <v>192</v>
      </c>
      <c r="G714" s="136">
        <v>0</v>
      </c>
      <c r="H714" s="136">
        <v>0</v>
      </c>
      <c r="I714" s="136">
        <v>0</v>
      </c>
      <c r="J714" s="137">
        <f t="shared" ref="J714:J715" si="23">SUM(G714:I714)</f>
        <v>0</v>
      </c>
      <c r="K714" s="138"/>
      <c r="L714" s="138"/>
      <c r="M714" s="138"/>
      <c r="N714" s="138"/>
      <c r="O714" s="138"/>
      <c r="P714" s="138"/>
      <c r="Q714" s="138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x14ac:dyDescent="0.2">
      <c r="A715" s="62" t="s">
        <v>192</v>
      </c>
      <c r="B715" s="48" t="s">
        <v>41</v>
      </c>
      <c r="C715" s="68" t="s">
        <v>192</v>
      </c>
      <c r="D715" s="48" t="s">
        <v>192</v>
      </c>
      <c r="E715" s="143">
        <v>1</v>
      </c>
      <c r="F715" s="64" t="s">
        <v>192</v>
      </c>
      <c r="G715" s="136">
        <v>0</v>
      </c>
      <c r="H715" s="136">
        <v>0</v>
      </c>
      <c r="I715" s="136">
        <v>0</v>
      </c>
      <c r="J715" s="137">
        <f t="shared" si="23"/>
        <v>0</v>
      </c>
      <c r="K715" s="138"/>
      <c r="L715" s="138"/>
      <c r="M715" s="138"/>
      <c r="N715" s="138"/>
      <c r="O715" s="138"/>
      <c r="P715" s="138"/>
      <c r="Q715" s="138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x14ac:dyDescent="0.2">
      <c r="A716" s="62" t="s">
        <v>192</v>
      </c>
      <c r="B716" s="48" t="s">
        <v>41</v>
      </c>
      <c r="C716" s="68" t="s">
        <v>192</v>
      </c>
      <c r="D716" s="48" t="s">
        <v>192</v>
      </c>
      <c r="E716" s="143">
        <v>1</v>
      </c>
      <c r="F716" s="64" t="s">
        <v>192</v>
      </c>
      <c r="G716" s="136">
        <v>0</v>
      </c>
      <c r="H716" s="147">
        <v>0</v>
      </c>
      <c r="I716" s="147">
        <v>0</v>
      </c>
      <c r="J716" s="137">
        <f t="shared" si="12"/>
        <v>0</v>
      </c>
      <c r="K716" s="138"/>
      <c r="L716" s="138"/>
      <c r="M716" s="138"/>
      <c r="N716" s="138"/>
      <c r="O716" s="138"/>
      <c r="P716" s="138"/>
      <c r="Q716" s="138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45" x14ac:dyDescent="0.2">
      <c r="A717" s="41" t="s">
        <v>13</v>
      </c>
      <c r="B717" s="41" t="s">
        <v>14</v>
      </c>
      <c r="C717" s="21" t="s">
        <v>15</v>
      </c>
      <c r="D717" s="21" t="s">
        <v>16</v>
      </c>
      <c r="E717" s="21" t="s">
        <v>17</v>
      </c>
      <c r="F717" s="151"/>
      <c r="G717" s="21" t="s">
        <v>18</v>
      </c>
      <c r="H717" s="21" t="s">
        <v>19</v>
      </c>
      <c r="I717" s="21" t="s">
        <v>20</v>
      </c>
      <c r="J717" s="21" t="s">
        <v>21</v>
      </c>
      <c r="K717" s="138"/>
      <c r="L717" s="138"/>
      <c r="M717" s="138"/>
      <c r="N717" s="138"/>
      <c r="O717" s="138"/>
      <c r="P717" s="138"/>
      <c r="Q717" s="138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x14ac:dyDescent="0.2">
      <c r="A718" s="152" t="s">
        <v>22</v>
      </c>
      <c r="B718" s="135" t="s">
        <v>23</v>
      </c>
      <c r="C718" s="153">
        <f>SUMIFS($E$7:$E$716,$B$7:$B$716,"DAS",$D$7:$D$716,"&lt;&gt;VAGO")</f>
        <v>1</v>
      </c>
      <c r="D718" s="153">
        <f>SUMIFS($E$7:$E$716,$B$7:$B$716,"DAS",$D$7:$D$716,"VAGO")</f>
        <v>0</v>
      </c>
      <c r="E718" s="153">
        <f t="shared" ref="E718:E728" si="24">C718+D718</f>
        <v>1</v>
      </c>
      <c r="F718" s="154"/>
      <c r="G718" s="18">
        <f>SUMIF($B$7:$B$716,"DAS",$G$7:$G$716)</f>
        <v>0</v>
      </c>
      <c r="H718" s="18">
        <f>SUMIF($B$7:$B$716,"DAS",$H$7:$H$716)</f>
        <v>0</v>
      </c>
      <c r="I718" s="18">
        <f>SUMIF($B$7:$B$716,"DAS",$I$7:$I$716)</f>
        <v>18810</v>
      </c>
      <c r="J718" s="18">
        <f>SUMIF($B$7:$B$716,"DAS",$J$7:$J$716)</f>
        <v>18810</v>
      </c>
      <c r="K718" s="155"/>
      <c r="L718" s="155"/>
      <c r="M718" s="155"/>
      <c r="N718" s="155"/>
      <c r="O718" s="155"/>
      <c r="P718" s="155"/>
      <c r="Q718" s="155"/>
    </row>
    <row r="719" spans="1:30" x14ac:dyDescent="0.2">
      <c r="A719" s="152" t="s">
        <v>24</v>
      </c>
      <c r="B719" s="135" t="s">
        <v>25</v>
      </c>
      <c r="C719" s="153">
        <f>SUMIFS($E$7:$E$716,$B$7:$B$716,"DAS-1",$D$7:$D$716,"&lt;&gt;VAGO")</f>
        <v>6</v>
      </c>
      <c r="D719" s="153">
        <f>SUMIFS($E$7:$E$716,$B$7:$B$716,"DAS-1",$D$7:$D$716,"VAGO")</f>
        <v>1</v>
      </c>
      <c r="E719" s="153">
        <f t="shared" si="24"/>
        <v>7</v>
      </c>
      <c r="F719" s="156"/>
      <c r="G719" s="18">
        <f>SUMIF($B$7:$B$716,"DAS-1",$G$7:$G$716)</f>
        <v>0</v>
      </c>
      <c r="H719" s="18">
        <f>SUMIF($B$7:$B$716,"DAS-1",$H$7:$H$716)</f>
        <v>8580</v>
      </c>
      <c r="I719" s="18">
        <f>SUMIF($B$7:$B$716,"DAS-1",$I$7:$I$716)</f>
        <v>68640</v>
      </c>
      <c r="J719" s="18">
        <f>SUMIF($B$7:$B$716,"DAS-1",$J$7:$J$716)</f>
        <v>77220</v>
      </c>
      <c r="K719" s="155"/>
      <c r="L719" s="155"/>
      <c r="M719" s="155"/>
      <c r="N719" s="155"/>
      <c r="O719" s="155"/>
      <c r="P719" s="155"/>
      <c r="Q719" s="155"/>
    </row>
    <row r="720" spans="1:30" x14ac:dyDescent="0.2">
      <c r="A720" s="152" t="s">
        <v>26</v>
      </c>
      <c r="B720" s="135" t="s">
        <v>27</v>
      </c>
      <c r="C720" s="153">
        <f>SUMIFS($E$7:$E$716,$B$7:$B$716,"DAS-2",$D$7:$D$716,"&lt;&gt;VAGO")</f>
        <v>19</v>
      </c>
      <c r="D720" s="153">
        <f>SUMIFS($E$7:$E$716,$B$7:$B$716,"DAS-2",$D$7:$D$716,"VAGO")</f>
        <v>10</v>
      </c>
      <c r="E720" s="153">
        <f t="shared" si="24"/>
        <v>29</v>
      </c>
      <c r="F720" s="156"/>
      <c r="G720" s="18">
        <f>SUMIF($B$7:$B$716,"DAS-2",$G$7:$G$716)</f>
        <v>0</v>
      </c>
      <c r="H720" s="18">
        <f>SUMIF($B$7:$B$716,"DAS-2",$H$7:$H$716)</f>
        <v>29843.520000000008</v>
      </c>
      <c r="I720" s="18">
        <f>SUMIF($B$7:$B$716,"DAS-2",$I$7:$I$716)</f>
        <v>141756.52999999997</v>
      </c>
      <c r="J720" s="18">
        <f>SUMIF($B$7:$B$716,"DAS-2",$J$7:$J$716)</f>
        <v>171600.04999999996</v>
      </c>
      <c r="K720" s="155"/>
      <c r="L720" s="155"/>
      <c r="M720" s="155"/>
      <c r="N720" s="155"/>
      <c r="O720" s="155"/>
      <c r="P720" s="155"/>
      <c r="Q720" s="155"/>
    </row>
    <row r="721" spans="1:30" x14ac:dyDescent="0.2">
      <c r="A721" s="152" t="s">
        <v>28</v>
      </c>
      <c r="B721" s="135" t="s">
        <v>29</v>
      </c>
      <c r="C721" s="153">
        <f>SUMIFS($E$7:$E$716,$B$7:$B$716,"DAS-3",$D$7:$D$716,"&lt;&gt;VAGO")</f>
        <v>34</v>
      </c>
      <c r="D721" s="153">
        <f>SUMIFS($E$7:$E$716,$B$7:$B$716,"DAS-3",$D$7:$D$716,"VAGO")</f>
        <v>90</v>
      </c>
      <c r="E721" s="153">
        <f t="shared" si="24"/>
        <v>124</v>
      </c>
      <c r="F721" s="156"/>
      <c r="G721" s="18">
        <f>SUMIF($B$7:$B$716,"DAS-3",$G$7:$G$716)</f>
        <v>0</v>
      </c>
      <c r="H721" s="18">
        <f>SUMIF($B$7:$B$716,"DAS-3",$H$7:$H$716)</f>
        <v>47054.400000000023</v>
      </c>
      <c r="I721" s="18">
        <f>SUMIF($B$7:$B$716,"DAS-3",$I$7:$I$716)</f>
        <v>213313.28000000014</v>
      </c>
      <c r="J721" s="18">
        <f>SUMIF($B$7:$B$716,"DAS-3",$J$7:$J$716)</f>
        <v>260367.67999999991</v>
      </c>
      <c r="K721" s="155"/>
      <c r="L721" s="155"/>
      <c r="M721" s="155"/>
      <c r="N721" s="155"/>
      <c r="O721" s="155"/>
      <c r="P721" s="155"/>
      <c r="Q721" s="155"/>
    </row>
    <row r="722" spans="1:30" x14ac:dyDescent="0.2">
      <c r="A722" s="157" t="s">
        <v>30</v>
      </c>
      <c r="B722" s="135" t="s">
        <v>31</v>
      </c>
      <c r="C722" s="153">
        <f>SUMIFS($E$7:$E$716,$B$7:$B$716,"DAS-4",$D$7:$D$716,"&lt;&gt;VAGO")</f>
        <v>144</v>
      </c>
      <c r="D722" s="153">
        <f>SUMIFS($E$7:$E$716,$B$7:$B$716,"DAS-4",$D$7:$D$716,"VAGO")</f>
        <v>140</v>
      </c>
      <c r="E722" s="153">
        <f t="shared" si="24"/>
        <v>284</v>
      </c>
      <c r="F722" s="158"/>
      <c r="G722" s="18">
        <f>SUMIF($B$7:$B$716,"DAS-4",$G$7:$G$716)</f>
        <v>0</v>
      </c>
      <c r="H722" s="18">
        <f>SUMIF($B$7:$B$716,"DAS-4",$H$7:$H$716)</f>
        <v>201783.39999999976</v>
      </c>
      <c r="I722" s="18">
        <f>SUMIF($B$7:$B$716,"DAS-4",$I$7:$I$716)</f>
        <v>830191.67999999726</v>
      </c>
      <c r="J722" s="18">
        <f>SUMIF($B$7:$B$716,"DAS-4",$J$7:$J$716)</f>
        <v>1031975.0800000028</v>
      </c>
      <c r="K722" s="155"/>
      <c r="L722" s="155"/>
      <c r="M722" s="155"/>
      <c r="N722" s="155"/>
      <c r="O722" s="155"/>
      <c r="P722" s="155"/>
      <c r="Q722" s="155"/>
    </row>
    <row r="723" spans="1:30" x14ac:dyDescent="0.2">
      <c r="A723" s="157" t="s">
        <v>32</v>
      </c>
      <c r="B723" s="135" t="s">
        <v>33</v>
      </c>
      <c r="C723" s="153">
        <f>SUMIFS($E$7:$E$716,$B$7:$B$716,"DAS-5",$D$7:$D$716,"&lt;&gt;VAGO")</f>
        <v>30</v>
      </c>
      <c r="D723" s="153">
        <f>SUMIFS($E$7:$E$716,$B$7:$B$716,"DAS-5",$D$7:$D$716,"VAGO")</f>
        <v>37</v>
      </c>
      <c r="E723" s="153">
        <f t="shared" si="24"/>
        <v>67</v>
      </c>
      <c r="F723" s="158"/>
      <c r="G723" s="18">
        <f>SUMIF($B$7:$B$716,"DAS-5",$G$7:$G$716)</f>
        <v>0</v>
      </c>
      <c r="H723" s="18">
        <f>SUMIF($B$7:$B$716,"DAS-5",$H$7:$H$716)</f>
        <v>34421.839999999982</v>
      </c>
      <c r="I723" s="18">
        <f>SUMIF($B$7:$B$716,"DAS-5",$I$7:$I$716)</f>
        <v>142435.19999999992</v>
      </c>
      <c r="J723" s="18">
        <f>SUMIF($B$7:$B$716,"DAS-5",$J$7:$J$716)</f>
        <v>176857.03999999998</v>
      </c>
      <c r="K723" s="155"/>
      <c r="L723" s="155"/>
      <c r="M723" s="155"/>
      <c r="N723" s="155"/>
      <c r="O723" s="155"/>
      <c r="P723" s="155"/>
      <c r="Q723" s="155"/>
    </row>
    <row r="724" spans="1:30" x14ac:dyDescent="0.2">
      <c r="A724" s="157" t="s">
        <v>34</v>
      </c>
      <c r="B724" s="135" t="s">
        <v>35</v>
      </c>
      <c r="C724" s="153">
        <f>SUMIFS($E$7:$E$716,$B$7:$B$716,"CAA-1",$D$7:$D$716,"&lt;&gt;VAGO")</f>
        <v>37</v>
      </c>
      <c r="D724" s="153">
        <f>SUMIFS($E$7:$E$716,$B$7:$B$716,"CAA-1",$D$7:$D$716,"VAGO")</f>
        <v>65</v>
      </c>
      <c r="E724" s="153">
        <f t="shared" si="24"/>
        <v>102</v>
      </c>
      <c r="F724" s="158"/>
      <c r="G724" s="18">
        <f>SUMIF($B$7:$B$716,"CAA-1",$G$7:$G$716)</f>
        <v>0</v>
      </c>
      <c r="H724" s="18">
        <f>SUMIF($B$7:$B$716,"CAA-1",$H$7:$H$716)</f>
        <v>33993.630000000012</v>
      </c>
      <c r="I724" s="18">
        <f>SUMIF($B$7:$B$716,"CAA-1",$I$7:$I$716)</f>
        <v>152455.90999999986</v>
      </c>
      <c r="J724" s="18">
        <f>SUMIF($B$7:$B$716,"CAA-1",$J$7:$J$716)</f>
        <v>186449.53999999998</v>
      </c>
      <c r="K724" s="155"/>
      <c r="L724" s="155"/>
      <c r="M724" s="155"/>
      <c r="N724" s="155"/>
      <c r="O724" s="155"/>
      <c r="P724" s="155"/>
      <c r="Q724" s="155"/>
    </row>
    <row r="725" spans="1:30" x14ac:dyDescent="0.2">
      <c r="A725" s="157" t="s">
        <v>36</v>
      </c>
      <c r="B725" s="135" t="s">
        <v>37</v>
      </c>
      <c r="C725" s="153">
        <f>SUMIFS($E$7:$E$716,$B$7:$B$716,"CAA-2",$D$7:$D$716,"&lt;&gt;VAGO")</f>
        <v>19</v>
      </c>
      <c r="D725" s="153">
        <f>SUMIFS($E$7:$E$716,$B$7:$B$716,"CAA-2",$D$7:$D$716,"VAGO")</f>
        <v>23</v>
      </c>
      <c r="E725" s="153">
        <f t="shared" si="24"/>
        <v>42</v>
      </c>
      <c r="F725" s="158"/>
      <c r="G725" s="18">
        <f>SUMIF($B$7:$B$716,"CAA-2",$G$7:$G$716)</f>
        <v>0</v>
      </c>
      <c r="H725" s="18">
        <f>SUMIF($B$7:$B$716,"CAA-2",$H$7:$H$716)</f>
        <v>14413.11</v>
      </c>
      <c r="I725" s="18">
        <f>SUMIF($B$7:$B$716,"CAA-2",$I$7:$I$716)</f>
        <v>64434.889999999985</v>
      </c>
      <c r="J725" s="18">
        <f>SUMIF($B$7:$B$716,"CAA-2",$J$7:$J$716)</f>
        <v>78848</v>
      </c>
      <c r="K725" s="155"/>
      <c r="L725" s="155"/>
      <c r="M725" s="155"/>
      <c r="N725" s="155"/>
      <c r="O725" s="155"/>
      <c r="P725" s="155"/>
      <c r="Q725" s="155"/>
    </row>
    <row r="726" spans="1:30" x14ac:dyDescent="0.2">
      <c r="A726" s="157" t="s">
        <v>38</v>
      </c>
      <c r="B726" s="135" t="s">
        <v>39</v>
      </c>
      <c r="C726" s="153">
        <f>SUMIFS($E$7:$E$716,$B$7:$B$716,"CAA-3",$D$7:$D$716,"&lt;&gt;VAGO")</f>
        <v>20</v>
      </c>
      <c r="D726" s="153">
        <f>SUMIFS($E$7:$E$716,$B$7:$B$716,"CAA-3",$D$7:$D$716,"VAGO")</f>
        <v>20</v>
      </c>
      <c r="E726" s="153">
        <f t="shared" si="24"/>
        <v>40</v>
      </c>
      <c r="F726" s="156"/>
      <c r="G726" s="18">
        <f>SUMIF($B$7:$B$716,"CAA-3",$G$7:$G$716)</f>
        <v>0</v>
      </c>
      <c r="H726" s="18">
        <f>SUMIF($B$7:$B$716,"CAA-3",$H$7:$H$716)</f>
        <v>9368.5300000000007</v>
      </c>
      <c r="I726" s="18">
        <f>SUMIF($B$7:$B$716,"CAA-3",$I$7:$I$716)</f>
        <v>44087.200000000004</v>
      </c>
      <c r="J726" s="18">
        <f>SUMIF($B$7:$B$716,"CAA-3",$J$7:$J$716)</f>
        <v>53455.729999999989</v>
      </c>
      <c r="K726" s="155"/>
      <c r="L726" s="155"/>
      <c r="M726" s="155"/>
      <c r="N726" s="155"/>
      <c r="O726" s="155"/>
      <c r="P726" s="155"/>
      <c r="Q726" s="155"/>
    </row>
    <row r="727" spans="1:30" x14ac:dyDescent="0.2">
      <c r="A727" s="157" t="s">
        <v>40</v>
      </c>
      <c r="B727" s="135" t="s">
        <v>41</v>
      </c>
      <c r="C727" s="153">
        <f>SUMIFS($E$7:$E$716,$B$7:$B$716,"CAA-4",$D$7:$D$716,"&lt;&gt;VAGO")</f>
        <v>6</v>
      </c>
      <c r="D727" s="153">
        <f>SUMIFS($E$7:$E$716,$B$7:$B$716,"CAA-4",$D$7:$D$716,"VAGO")</f>
        <v>8</v>
      </c>
      <c r="E727" s="153">
        <f t="shared" si="24"/>
        <v>14</v>
      </c>
      <c r="F727" s="156"/>
      <c r="G727" s="18">
        <f>SUMIF($B$7:$B$716,"CAA-4",$G$7:$G$716)</f>
        <v>0</v>
      </c>
      <c r="H727" s="18">
        <f>SUMIF($B$7:$B$716,"CAA-4",$H$7:$H$716)</f>
        <v>1356.52</v>
      </c>
      <c r="I727" s="18">
        <f>SUMIF($B$7:$B$716,"CAA-4",$I$7:$I$716)</f>
        <v>8139.1799999999994</v>
      </c>
      <c r="J727" s="18">
        <f>SUMIF($B$7:$B$716,"CAA-4",$J$7:$J$716)</f>
        <v>9495.6999999999989</v>
      </c>
      <c r="K727" s="155"/>
      <c r="L727" s="155"/>
      <c r="M727" s="155"/>
      <c r="N727" s="155"/>
      <c r="O727" s="155"/>
      <c r="P727" s="155"/>
      <c r="Q727" s="155"/>
    </row>
    <row r="728" spans="1:30" x14ac:dyDescent="0.2">
      <c r="A728" s="157" t="s">
        <v>42</v>
      </c>
      <c r="B728" s="135" t="s">
        <v>43</v>
      </c>
      <c r="C728" s="153">
        <f>SUMIFS($E$7:$E$716,$B$7:$B$716,"CAA-5",$D$7:$D$716,"&lt;&gt;VAGO")</f>
        <v>0</v>
      </c>
      <c r="D728" s="153">
        <f>SUMIFS($E$7:$E$716,$B$7:$B$716,"CAA-5",$D$7:$D$716,"VAGO")</f>
        <v>0</v>
      </c>
      <c r="E728" s="153">
        <f t="shared" si="24"/>
        <v>0</v>
      </c>
      <c r="F728" s="156"/>
      <c r="G728" s="18">
        <f>SUMIF($B$7:$B$716,"CAA-5",$G$7:$G$716)</f>
        <v>0</v>
      </c>
      <c r="H728" s="18">
        <f>SUMIF($B$7:$B$716,"CAA-5",$H$7:$H$716)</f>
        <v>0</v>
      </c>
      <c r="I728" s="18">
        <f>SUMIF($B$7:$B$716,"CAA-5",$I$7:$I$716)</f>
        <v>0</v>
      </c>
      <c r="J728" s="18">
        <f>SUMIF($B$7:$B$716,"CAA-5",$J$7:$J$716)</f>
        <v>0</v>
      </c>
      <c r="K728" s="155"/>
      <c r="L728" s="155"/>
      <c r="M728" s="155"/>
      <c r="N728" s="155"/>
      <c r="O728" s="155"/>
      <c r="P728" s="155"/>
      <c r="Q728" s="155"/>
    </row>
    <row r="729" spans="1:30" x14ac:dyDescent="0.2">
      <c r="A729" s="41" t="s">
        <v>44</v>
      </c>
      <c r="B729" s="151"/>
      <c r="C729" s="21">
        <f>SUM(C718:C726)</f>
        <v>310</v>
      </c>
      <c r="D729" s="21">
        <f>SUM(D718:D726)</f>
        <v>386</v>
      </c>
      <c r="E729" s="21">
        <f>SUM(E718:E726)</f>
        <v>696</v>
      </c>
      <c r="F729" s="151"/>
      <c r="G729" s="22">
        <f>SUM(G718:G728)</f>
        <v>0</v>
      </c>
      <c r="H729" s="22">
        <f>SUM(H718:H728)</f>
        <v>380814.94999999978</v>
      </c>
      <c r="I729" s="22">
        <f>SUM(I718:I728)</f>
        <v>1684263.8699999971</v>
      </c>
      <c r="J729" s="22">
        <f>SUM(J718:J728)</f>
        <v>2065078.8200000026</v>
      </c>
      <c r="K729" s="155"/>
      <c r="L729" s="155"/>
      <c r="M729" s="155"/>
      <c r="N729" s="155"/>
      <c r="O729" s="155"/>
      <c r="P729" s="155"/>
      <c r="Q729" s="155"/>
    </row>
    <row r="730" spans="1:30" ht="45.75" customHeight="1" x14ac:dyDescent="0.2">
      <c r="A730" s="155"/>
      <c r="B730" s="155"/>
      <c r="C730" s="155"/>
      <c r="D730" s="155"/>
      <c r="E730" s="155"/>
      <c r="F730" s="155"/>
      <c r="G730" s="155"/>
      <c r="H730" s="138"/>
      <c r="I730" s="138"/>
      <c r="J730" s="159"/>
      <c r="K730" s="155"/>
      <c r="L730" s="155"/>
      <c r="M730" s="155"/>
      <c r="N730" s="155"/>
      <c r="O730" s="155"/>
      <c r="P730" s="155"/>
      <c r="Q730" s="155"/>
    </row>
    <row r="731" spans="1:30" x14ac:dyDescent="0.2">
      <c r="A731" s="239" t="s">
        <v>45</v>
      </c>
      <c r="B731" s="232"/>
      <c r="C731" s="232"/>
      <c r="D731" s="232"/>
      <c r="E731" s="232"/>
      <c r="F731" s="232"/>
      <c r="G731" s="232"/>
      <c r="H731" s="232"/>
      <c r="I731" s="233"/>
      <c r="J731" s="155"/>
      <c r="K731" s="129"/>
      <c r="L731" s="155"/>
      <c r="M731" s="155"/>
      <c r="N731" s="155"/>
      <c r="O731" s="155"/>
      <c r="P731" s="155"/>
      <c r="Q731" s="155"/>
    </row>
    <row r="732" spans="1:30" ht="30" x14ac:dyDescent="0.2">
      <c r="A732" s="9" t="s">
        <v>46</v>
      </c>
      <c r="B732" s="9" t="s">
        <v>47</v>
      </c>
      <c r="C732" s="9" t="s">
        <v>48</v>
      </c>
      <c r="D732" s="9" t="s">
        <v>49</v>
      </c>
      <c r="E732" s="9" t="s">
        <v>50</v>
      </c>
      <c r="F732" s="9" t="s">
        <v>51</v>
      </c>
      <c r="G732" s="9" t="s">
        <v>52</v>
      </c>
      <c r="H732" s="9" t="s">
        <v>53</v>
      </c>
      <c r="I732" s="9" t="s">
        <v>54</v>
      </c>
      <c r="J732" s="160"/>
      <c r="K732" s="129"/>
      <c r="L732" s="160"/>
      <c r="M732" s="160"/>
      <c r="N732" s="160"/>
      <c r="O732" s="160"/>
      <c r="P732" s="160"/>
      <c r="Q732" s="160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</row>
    <row r="733" spans="1:30" x14ac:dyDescent="0.2">
      <c r="A733" s="63" t="s">
        <v>63</v>
      </c>
      <c r="B733" s="161" t="s">
        <v>64</v>
      </c>
      <c r="C733" s="52" t="s">
        <v>192</v>
      </c>
      <c r="D733" s="48" t="s">
        <v>192</v>
      </c>
      <c r="E733" s="135">
        <v>1</v>
      </c>
      <c r="F733" s="64" t="s">
        <v>192</v>
      </c>
      <c r="G733" s="136">
        <v>0</v>
      </c>
      <c r="H733" s="136">
        <v>0</v>
      </c>
      <c r="I733" s="137">
        <f t="shared" ref="I733:I747" si="25">SUM(G733:H733)</f>
        <v>0</v>
      </c>
      <c r="J733" s="155"/>
      <c r="K733" s="138"/>
      <c r="L733" s="138"/>
      <c r="M733" s="138"/>
      <c r="N733" s="138"/>
      <c r="O733" s="138"/>
      <c r="P733" s="138"/>
      <c r="Q733" s="138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x14ac:dyDescent="0.2">
      <c r="A734" s="63" t="s">
        <v>65</v>
      </c>
      <c r="B734" s="162" t="s">
        <v>66</v>
      </c>
      <c r="C734" s="52" t="s">
        <v>192</v>
      </c>
      <c r="D734" s="48" t="s">
        <v>192</v>
      </c>
      <c r="E734" s="135">
        <v>1</v>
      </c>
      <c r="F734" s="64" t="s">
        <v>192</v>
      </c>
      <c r="G734" s="136">
        <v>0</v>
      </c>
      <c r="H734" s="136">
        <v>0</v>
      </c>
      <c r="I734" s="137">
        <f t="shared" ref="I734:I735" si="26">SUM(G734:H734)</f>
        <v>0</v>
      </c>
      <c r="J734" s="155"/>
      <c r="K734" s="138"/>
      <c r="L734" s="138"/>
      <c r="M734" s="138"/>
      <c r="N734" s="138"/>
      <c r="O734" s="138"/>
      <c r="P734" s="138"/>
      <c r="Q734" s="138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x14ac:dyDescent="0.2">
      <c r="A735" s="63" t="s">
        <v>65</v>
      </c>
      <c r="B735" s="162" t="s">
        <v>66</v>
      </c>
      <c r="C735" s="52" t="s">
        <v>192</v>
      </c>
      <c r="D735" s="48" t="s">
        <v>192</v>
      </c>
      <c r="E735" s="135">
        <v>1</v>
      </c>
      <c r="F735" s="64" t="s">
        <v>192</v>
      </c>
      <c r="G735" s="136">
        <v>0</v>
      </c>
      <c r="H735" s="136">
        <v>0</v>
      </c>
      <c r="I735" s="137">
        <f t="shared" si="26"/>
        <v>0</v>
      </c>
      <c r="J735" s="155"/>
      <c r="K735" s="138"/>
      <c r="L735" s="138"/>
      <c r="M735" s="138"/>
      <c r="N735" s="138"/>
      <c r="O735" s="138"/>
      <c r="P735" s="138"/>
      <c r="Q735" s="138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x14ac:dyDescent="0.2">
      <c r="A736" s="63" t="s">
        <v>481</v>
      </c>
      <c r="B736" s="162" t="s">
        <v>68</v>
      </c>
      <c r="C736" s="48" t="s">
        <v>478</v>
      </c>
      <c r="D736" s="48" t="s">
        <v>189</v>
      </c>
      <c r="E736" s="135">
        <v>1</v>
      </c>
      <c r="F736" s="63" t="s">
        <v>474</v>
      </c>
      <c r="G736" s="136">
        <v>0</v>
      </c>
      <c r="H736" s="136">
        <v>5765.22</v>
      </c>
      <c r="I736" s="137">
        <f t="shared" si="25"/>
        <v>5765.22</v>
      </c>
      <c r="J736" s="155"/>
      <c r="K736" s="138"/>
      <c r="L736" s="138"/>
      <c r="M736" s="138"/>
      <c r="N736" s="138"/>
      <c r="O736" s="138"/>
      <c r="P736" s="138"/>
      <c r="Q736" s="138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x14ac:dyDescent="0.2">
      <c r="A737" s="63" t="s">
        <v>482</v>
      </c>
      <c r="B737" s="162" t="s">
        <v>68</v>
      </c>
      <c r="C737" s="48" t="s">
        <v>479</v>
      </c>
      <c r="D737" s="48" t="s">
        <v>189</v>
      </c>
      <c r="E737" s="135">
        <v>1</v>
      </c>
      <c r="F737" s="63" t="s">
        <v>475</v>
      </c>
      <c r="G737" s="136">
        <v>0</v>
      </c>
      <c r="H737" s="136">
        <v>5765.22</v>
      </c>
      <c r="I737" s="137">
        <f t="shared" si="25"/>
        <v>5765.22</v>
      </c>
      <c r="J737" s="155"/>
      <c r="K737" s="138"/>
      <c r="L737" s="138"/>
      <c r="M737" s="138"/>
      <c r="N737" s="138"/>
      <c r="O737" s="138"/>
      <c r="P737" s="138"/>
      <c r="Q737" s="138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x14ac:dyDescent="0.2">
      <c r="A738" s="63" t="s">
        <v>483</v>
      </c>
      <c r="B738" s="162" t="s">
        <v>68</v>
      </c>
      <c r="C738" s="48" t="s">
        <v>213</v>
      </c>
      <c r="D738" s="48" t="s">
        <v>189</v>
      </c>
      <c r="E738" s="135">
        <v>1</v>
      </c>
      <c r="F738" s="63" t="s">
        <v>476</v>
      </c>
      <c r="G738" s="136">
        <v>0</v>
      </c>
      <c r="H738" s="136">
        <v>5765.22</v>
      </c>
      <c r="I738" s="137">
        <f t="shared" si="25"/>
        <v>5765.22</v>
      </c>
      <c r="J738" s="155"/>
      <c r="K738" s="138"/>
      <c r="L738" s="138"/>
      <c r="M738" s="138"/>
      <c r="N738" s="138"/>
      <c r="O738" s="138"/>
      <c r="P738" s="138"/>
      <c r="Q738" s="138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x14ac:dyDescent="0.2">
      <c r="A739" s="64" t="s">
        <v>192</v>
      </c>
      <c r="B739" s="162" t="s">
        <v>68</v>
      </c>
      <c r="C739" s="48" t="s">
        <v>480</v>
      </c>
      <c r="D739" s="48" t="s">
        <v>192</v>
      </c>
      <c r="E739" s="135">
        <v>1</v>
      </c>
      <c r="F739" s="64" t="s">
        <v>192</v>
      </c>
      <c r="G739" s="136">
        <v>0</v>
      </c>
      <c r="H739" s="136">
        <v>0</v>
      </c>
      <c r="I739" s="137">
        <f t="shared" si="25"/>
        <v>0</v>
      </c>
      <c r="J739" s="155"/>
      <c r="K739" s="138"/>
      <c r="L739" s="138"/>
      <c r="M739" s="138"/>
      <c r="N739" s="138"/>
      <c r="O739" s="138"/>
      <c r="P739" s="138"/>
      <c r="Q739" s="138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x14ac:dyDescent="0.2">
      <c r="A740" s="64" t="s">
        <v>192</v>
      </c>
      <c r="B740" s="162" t="s">
        <v>68</v>
      </c>
      <c r="C740" s="48" t="s">
        <v>192</v>
      </c>
      <c r="D740" s="48" t="s">
        <v>192</v>
      </c>
      <c r="E740" s="135">
        <v>1</v>
      </c>
      <c r="F740" s="219" t="s">
        <v>192</v>
      </c>
      <c r="G740" s="136">
        <v>0</v>
      </c>
      <c r="H740" s="136">
        <v>0</v>
      </c>
      <c r="I740" s="137">
        <v>0</v>
      </c>
      <c r="J740" s="155"/>
      <c r="K740" s="138"/>
      <c r="L740" s="138"/>
      <c r="M740" s="138"/>
      <c r="N740" s="138"/>
      <c r="O740" s="138"/>
      <c r="P740" s="138"/>
      <c r="Q740" s="138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x14ac:dyDescent="0.2">
      <c r="A741" s="64" t="s">
        <v>192</v>
      </c>
      <c r="B741" s="162" t="s">
        <v>68</v>
      </c>
      <c r="C741" s="48" t="s">
        <v>192</v>
      </c>
      <c r="D741" s="48" t="s">
        <v>192</v>
      </c>
      <c r="E741" s="135">
        <v>1</v>
      </c>
      <c r="F741" s="219" t="s">
        <v>192</v>
      </c>
      <c r="G741" s="136">
        <v>0</v>
      </c>
      <c r="H741" s="136">
        <v>0</v>
      </c>
      <c r="I741" s="137">
        <v>0</v>
      </c>
      <c r="J741" s="155"/>
      <c r="K741" s="138"/>
      <c r="L741" s="138"/>
      <c r="M741" s="138"/>
      <c r="N741" s="138"/>
      <c r="O741" s="138"/>
      <c r="P741" s="138"/>
      <c r="Q741" s="138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x14ac:dyDescent="0.2">
      <c r="A742" s="87" t="s">
        <v>666</v>
      </c>
      <c r="B742" s="162" t="s">
        <v>70</v>
      </c>
      <c r="C742" s="83" t="s">
        <v>191</v>
      </c>
      <c r="D742" s="48" t="s">
        <v>189</v>
      </c>
      <c r="E742" s="135">
        <v>1</v>
      </c>
      <c r="F742" s="202" t="s">
        <v>489</v>
      </c>
      <c r="G742" s="136">
        <v>0</v>
      </c>
      <c r="H742" s="136">
        <v>4747.83</v>
      </c>
      <c r="I742" s="137">
        <f t="shared" si="25"/>
        <v>4747.83</v>
      </c>
      <c r="J742" s="155"/>
      <c r="K742" s="138"/>
      <c r="L742" s="138"/>
      <c r="M742" s="138"/>
      <c r="N742" s="138"/>
      <c r="O742" s="138"/>
      <c r="P742" s="138"/>
      <c r="Q742" s="138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x14ac:dyDescent="0.2">
      <c r="A743" s="70" t="s">
        <v>492</v>
      </c>
      <c r="B743" s="162" t="s">
        <v>70</v>
      </c>
      <c r="C743" s="48" t="s">
        <v>213</v>
      </c>
      <c r="D743" s="48" t="s">
        <v>189</v>
      </c>
      <c r="E743" s="135">
        <v>1</v>
      </c>
      <c r="F743" s="63" t="s">
        <v>485</v>
      </c>
      <c r="G743" s="136">
        <v>0</v>
      </c>
      <c r="H743" s="136">
        <v>4747.83</v>
      </c>
      <c r="I743" s="137">
        <f t="shared" si="25"/>
        <v>4747.83</v>
      </c>
      <c r="J743" s="155"/>
      <c r="K743" s="138"/>
      <c r="L743" s="138"/>
      <c r="M743" s="138"/>
      <c r="N743" s="138"/>
      <c r="O743" s="138"/>
      <c r="P743" s="138"/>
      <c r="Q743" s="138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x14ac:dyDescent="0.2">
      <c r="A744" s="70" t="s">
        <v>493</v>
      </c>
      <c r="B744" s="162" t="s">
        <v>70</v>
      </c>
      <c r="C744" s="48" t="s">
        <v>212</v>
      </c>
      <c r="D744" s="48" t="s">
        <v>189</v>
      </c>
      <c r="E744" s="135">
        <v>1</v>
      </c>
      <c r="F744" s="63" t="s">
        <v>486</v>
      </c>
      <c r="G744" s="136">
        <v>0</v>
      </c>
      <c r="H744" s="136">
        <v>4747.83</v>
      </c>
      <c r="I744" s="137">
        <f t="shared" si="25"/>
        <v>4747.83</v>
      </c>
      <c r="J744" s="155"/>
      <c r="K744" s="138"/>
      <c r="L744" s="138"/>
      <c r="M744" s="138"/>
      <c r="N744" s="138"/>
      <c r="O744" s="138"/>
      <c r="P744" s="138"/>
      <c r="Q744" s="138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x14ac:dyDescent="0.2">
      <c r="A745" s="70" t="s">
        <v>494</v>
      </c>
      <c r="B745" s="162" t="s">
        <v>70</v>
      </c>
      <c r="C745" s="48" t="s">
        <v>472</v>
      </c>
      <c r="D745" s="48" t="s">
        <v>189</v>
      </c>
      <c r="E745" s="135">
        <v>1</v>
      </c>
      <c r="F745" s="63" t="s">
        <v>487</v>
      </c>
      <c r="G745" s="136">
        <v>0</v>
      </c>
      <c r="H745" s="136">
        <v>4747.83</v>
      </c>
      <c r="I745" s="137">
        <f t="shared" si="25"/>
        <v>4747.83</v>
      </c>
      <c r="J745" s="155"/>
      <c r="K745" s="138"/>
      <c r="L745" s="138"/>
      <c r="M745" s="138"/>
      <c r="N745" s="138"/>
      <c r="O745" s="138"/>
      <c r="P745" s="138"/>
      <c r="Q745" s="138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x14ac:dyDescent="0.2">
      <c r="A746" s="174" t="s">
        <v>404</v>
      </c>
      <c r="B746" s="162" t="s">
        <v>72</v>
      </c>
      <c r="C746" s="125" t="s">
        <v>191</v>
      </c>
      <c r="D746" s="48" t="s">
        <v>189</v>
      </c>
      <c r="E746" s="135">
        <v>1</v>
      </c>
      <c r="F746" s="202" t="s">
        <v>667</v>
      </c>
      <c r="G746" s="136">
        <v>0</v>
      </c>
      <c r="H746" s="136">
        <v>3391.31</v>
      </c>
      <c r="I746" s="137">
        <f t="shared" si="25"/>
        <v>3391.31</v>
      </c>
      <c r="J746" s="155"/>
      <c r="K746" s="138"/>
      <c r="L746" s="138"/>
      <c r="M746" s="138"/>
      <c r="N746" s="138"/>
      <c r="O746" s="138"/>
      <c r="P746" s="138"/>
      <c r="Q746" s="138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x14ac:dyDescent="0.2">
      <c r="A747" s="70" t="s">
        <v>395</v>
      </c>
      <c r="B747" s="162" t="s">
        <v>72</v>
      </c>
      <c r="C747" s="65" t="s">
        <v>187</v>
      </c>
      <c r="D747" s="48" t="s">
        <v>189</v>
      </c>
      <c r="E747" s="135">
        <v>1</v>
      </c>
      <c r="F747" s="63" t="s">
        <v>490</v>
      </c>
      <c r="G747" s="136">
        <v>0</v>
      </c>
      <c r="H747" s="136">
        <v>3391.31</v>
      </c>
      <c r="I747" s="137">
        <f t="shared" si="25"/>
        <v>3391.31</v>
      </c>
      <c r="J747" s="155"/>
      <c r="K747" s="138"/>
      <c r="L747" s="138"/>
      <c r="M747" s="138"/>
      <c r="N747" s="138"/>
      <c r="O747" s="138"/>
      <c r="P747" s="138"/>
      <c r="Q747" s="138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45" x14ac:dyDescent="0.2">
      <c r="A748" s="41" t="s">
        <v>55</v>
      </c>
      <c r="B748" s="41" t="s">
        <v>56</v>
      </c>
      <c r="C748" s="21" t="s">
        <v>57</v>
      </c>
      <c r="D748" s="21" t="s">
        <v>58</v>
      </c>
      <c r="E748" s="21" t="s">
        <v>59</v>
      </c>
      <c r="F748" s="163"/>
      <c r="G748" s="21" t="s">
        <v>60</v>
      </c>
      <c r="H748" s="21" t="s">
        <v>61</v>
      </c>
      <c r="I748" s="21" t="s">
        <v>62</v>
      </c>
      <c r="J748" s="155"/>
      <c r="K748" s="129"/>
      <c r="L748" s="129"/>
      <c r="M748" s="129"/>
      <c r="N748" s="129"/>
      <c r="O748" s="129"/>
      <c r="P748" s="129"/>
      <c r="Q748" s="12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</row>
    <row r="749" spans="1:30" x14ac:dyDescent="0.2">
      <c r="A749" s="152" t="s">
        <v>63</v>
      </c>
      <c r="B749" s="164" t="s">
        <v>64</v>
      </c>
      <c r="C749" s="153">
        <f>SUMIFS($E$733:$E$747,$B$733:$B$747,"FDA",$D$733:$D$747,"&lt;&gt;VAGO")</f>
        <v>0</v>
      </c>
      <c r="D749" s="153">
        <f>SUMIFS($E$733:$E$747,$B$733:$B$747,"FDA",$D$733:$D$747,"VAGO")</f>
        <v>1</v>
      </c>
      <c r="E749" s="153">
        <f t="shared" ref="E749:E753" si="27">C749+D749</f>
        <v>1</v>
      </c>
      <c r="F749" s="154"/>
      <c r="G749" s="137">
        <f>SUMIF($B$733:$B$747,"FDA",$G$733:$G$747)</f>
        <v>0</v>
      </c>
      <c r="H749" s="137">
        <f>SUMIF($B$733:$B$747,"FDA",$H$733:$H$747)</f>
        <v>0</v>
      </c>
      <c r="I749" s="137">
        <f>SUMIF($B$733:$B$747,"FDA",$I$733:$I$747)</f>
        <v>0</v>
      </c>
      <c r="J749" s="138"/>
      <c r="K749" s="129"/>
      <c r="L749" s="138"/>
      <c r="M749" s="138"/>
      <c r="N749" s="138"/>
      <c r="O749" s="138"/>
      <c r="P749" s="138"/>
      <c r="Q749" s="138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x14ac:dyDescent="0.2">
      <c r="A750" s="152" t="s">
        <v>65</v>
      </c>
      <c r="B750" s="164" t="s">
        <v>66</v>
      </c>
      <c r="C750" s="153">
        <f>SUMIFS($E$733:$E$747,$B$733:$B$747,"FDA-1",$D$733:$D$747,"&lt;&gt;VAGO")</f>
        <v>0</v>
      </c>
      <c r="D750" s="153">
        <f>SUMIFS($E$733:$E$747,$B$733:$B$747,"FDA-1",$D$733:$D$747,"VAGO")</f>
        <v>2</v>
      </c>
      <c r="E750" s="153">
        <f t="shared" si="27"/>
        <v>2</v>
      </c>
      <c r="F750" s="154"/>
      <c r="G750" s="137">
        <f>SUMIF($B$733:$B$747,"FDA-1",$G$733:$G$747)</f>
        <v>0</v>
      </c>
      <c r="H750" s="137">
        <f>SUMIF($B$733:$B$747,"FDA-1",$H$733:$H$747)</f>
        <v>0</v>
      </c>
      <c r="I750" s="137">
        <f>SUMIF($B$733:$B$747,"FDA-1",$I$733:$I$747)</f>
        <v>0</v>
      </c>
      <c r="J750" s="138"/>
      <c r="K750" s="129"/>
      <c r="L750" s="138"/>
      <c r="M750" s="138"/>
      <c r="N750" s="138"/>
      <c r="O750" s="138"/>
      <c r="P750" s="138"/>
      <c r="Q750" s="138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x14ac:dyDescent="0.2">
      <c r="A751" s="152" t="s">
        <v>67</v>
      </c>
      <c r="B751" s="164" t="s">
        <v>68</v>
      </c>
      <c r="C751" s="153">
        <f>SUMIFS($E$733:$E$747,$B$733:$B$747,"FDA-2",$D$733:$D$747,"&lt;&gt;VAGO")</f>
        <v>3</v>
      </c>
      <c r="D751" s="153">
        <f>SUMIFS($E$733:$E$747,$B$733:$B$747,"FDA-2",$D$733:$D$747,"VAGO")</f>
        <v>3</v>
      </c>
      <c r="E751" s="153">
        <f t="shared" si="27"/>
        <v>6</v>
      </c>
      <c r="F751" s="156"/>
      <c r="G751" s="137">
        <f>SUMIF($B$733:$B$747,"FDA-2",$G$733:$G$747)</f>
        <v>0</v>
      </c>
      <c r="H751" s="137">
        <f>SUMIF($B$733:$B$747,"FDA-2",$H$733:$H$747)</f>
        <v>17295.66</v>
      </c>
      <c r="I751" s="137">
        <f>SUMIF($B$733:$B$747,"FDA-2",$I$733:$I$747)</f>
        <v>17295.66</v>
      </c>
      <c r="J751" s="138"/>
      <c r="K751" s="129"/>
      <c r="L751" s="138"/>
      <c r="M751" s="138"/>
      <c r="N751" s="138"/>
      <c r="O751" s="138"/>
      <c r="P751" s="138"/>
      <c r="Q751" s="138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x14ac:dyDescent="0.2">
      <c r="A752" s="152" t="s">
        <v>69</v>
      </c>
      <c r="B752" s="164" t="s">
        <v>70</v>
      </c>
      <c r="C752" s="153">
        <f>SUMIFS($E$733:$E$747,$B$733:$B$747,"FDA-3",$D$733:$D$747,"&lt;&gt;VAGO")</f>
        <v>4</v>
      </c>
      <c r="D752" s="153">
        <f>SUMIFS($E$733:$E$747,$B$733:$B$747,"FDA-3",$D$733:$D$747,"VAGO")</f>
        <v>0</v>
      </c>
      <c r="E752" s="153">
        <f t="shared" si="27"/>
        <v>4</v>
      </c>
      <c r="F752" s="158"/>
      <c r="G752" s="137">
        <f>SUMIF($B$733:$B$747,"FDA-3",$G$733:$G$747)</f>
        <v>0</v>
      </c>
      <c r="H752" s="137">
        <f>SUMIF($B$733:$B$747,"FDA-3",$H$733:$H$747)</f>
        <v>18991.32</v>
      </c>
      <c r="I752" s="137">
        <f>SUMIF($B$733:$B$747,"FDA-3",$I$733:$I$747)</f>
        <v>18991.32</v>
      </c>
      <c r="J752" s="138"/>
      <c r="K752" s="129"/>
      <c r="L752" s="138"/>
      <c r="M752" s="138"/>
      <c r="N752" s="138"/>
      <c r="O752" s="138"/>
      <c r="P752" s="138"/>
      <c r="Q752" s="138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x14ac:dyDescent="0.2">
      <c r="A753" s="152" t="s">
        <v>71</v>
      </c>
      <c r="B753" s="164" t="s">
        <v>72</v>
      </c>
      <c r="C753" s="153">
        <f>SUMIFS($E$733:$E$747,$B$733:$B$747,"FDA-4",$D$733:$D$747,"&lt;&gt;VAGO")</f>
        <v>2</v>
      </c>
      <c r="D753" s="153">
        <f>SUMIFS($E$733:$E$747,$B$733:$B$747,"FDA-4",$D$733:$D$747,"VAGO")</f>
        <v>0</v>
      </c>
      <c r="E753" s="153">
        <f t="shared" si="27"/>
        <v>2</v>
      </c>
      <c r="F753" s="156"/>
      <c r="G753" s="137">
        <f>SUMIF($B$733:$B$747,"FDA-4",$G$733:$G$747)</f>
        <v>0</v>
      </c>
      <c r="H753" s="137">
        <f>SUMIF($B$733:$B$747,"FDA-4",$H$733:$H$747)</f>
        <v>6782.62</v>
      </c>
      <c r="I753" s="137">
        <f>SUMIF($B$733:$B$747,"FDA-4",$I$733:$I$747)</f>
        <v>6782.62</v>
      </c>
      <c r="J753" s="138"/>
      <c r="K753" s="129"/>
      <c r="L753" s="138"/>
      <c r="M753" s="138"/>
      <c r="N753" s="138"/>
      <c r="O753" s="138"/>
      <c r="P753" s="138"/>
      <c r="Q753" s="138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30" x14ac:dyDescent="0.2">
      <c r="A754" s="41" t="s">
        <v>73</v>
      </c>
      <c r="B754" s="163"/>
      <c r="C754" s="21">
        <f t="shared" ref="C754:E754" si="28">SUM(C750:C753)</f>
        <v>9</v>
      </c>
      <c r="D754" s="21">
        <f t="shared" si="28"/>
        <v>5</v>
      </c>
      <c r="E754" s="21">
        <f t="shared" si="28"/>
        <v>14</v>
      </c>
      <c r="F754" s="163"/>
      <c r="G754" s="32">
        <f t="shared" ref="G754:I754" si="29">SUM(G749:G753)</f>
        <v>0</v>
      </c>
      <c r="H754" s="32">
        <f t="shared" si="29"/>
        <v>43069.599999999999</v>
      </c>
      <c r="I754" s="32">
        <f t="shared" si="29"/>
        <v>43069.599999999999</v>
      </c>
      <c r="J754" s="138"/>
      <c r="K754" s="129"/>
      <c r="L754" s="138"/>
      <c r="M754" s="138"/>
      <c r="N754" s="138"/>
      <c r="O754" s="138"/>
      <c r="P754" s="138"/>
      <c r="Q754" s="138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45" customHeight="1" x14ac:dyDescent="0.2">
      <c r="A755" s="159"/>
      <c r="B755" s="159"/>
      <c r="C755" s="159"/>
      <c r="D755" s="159"/>
      <c r="E755" s="159"/>
      <c r="F755" s="159"/>
      <c r="G755" s="159"/>
      <c r="H755" s="159"/>
      <c r="I755" s="129"/>
      <c r="J755" s="138"/>
      <c r="K755" s="129"/>
      <c r="L755" s="138"/>
      <c r="M755" s="138"/>
      <c r="N755" s="138"/>
      <c r="O755" s="138"/>
      <c r="P755" s="138"/>
      <c r="Q755" s="138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x14ac:dyDescent="0.2">
      <c r="A756" s="239" t="s">
        <v>74</v>
      </c>
      <c r="B756" s="232"/>
      <c r="C756" s="232"/>
      <c r="D756" s="232"/>
      <c r="E756" s="232"/>
      <c r="F756" s="232"/>
      <c r="G756" s="232"/>
      <c r="H756" s="232"/>
      <c r="I756" s="233"/>
      <c r="J756" s="138"/>
      <c r="K756" s="129"/>
      <c r="L756" s="138"/>
      <c r="M756" s="138"/>
      <c r="N756" s="138"/>
      <c r="O756" s="138"/>
      <c r="P756" s="138"/>
      <c r="Q756" s="138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30" x14ac:dyDescent="0.2">
      <c r="A757" s="33" t="s">
        <v>75</v>
      </c>
      <c r="B757" s="9" t="s">
        <v>76</v>
      </c>
      <c r="C757" s="9" t="s">
        <v>77</v>
      </c>
      <c r="D757" s="9" t="s">
        <v>78</v>
      </c>
      <c r="E757" s="9" t="s">
        <v>79</v>
      </c>
      <c r="F757" s="9" t="s">
        <v>80</v>
      </c>
      <c r="G757" s="9" t="s">
        <v>81</v>
      </c>
      <c r="H757" s="9" t="s">
        <v>82</v>
      </c>
      <c r="I757" s="9" t="s">
        <v>83</v>
      </c>
      <c r="J757" s="129"/>
      <c r="K757" s="129"/>
      <c r="L757" s="129"/>
      <c r="M757" s="129"/>
      <c r="N757" s="129"/>
      <c r="O757" s="129"/>
      <c r="P757" s="129"/>
      <c r="Q757" s="129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</row>
    <row r="758" spans="1:30" x14ac:dyDescent="0.2">
      <c r="A758" s="70" t="s">
        <v>512</v>
      </c>
      <c r="B758" s="165" t="s">
        <v>93</v>
      </c>
      <c r="C758" s="48" t="s">
        <v>253</v>
      </c>
      <c r="D758" s="48" t="s">
        <v>189</v>
      </c>
      <c r="E758" s="135">
        <v>1</v>
      </c>
      <c r="F758" s="63" t="s">
        <v>496</v>
      </c>
      <c r="G758" s="136">
        <v>0</v>
      </c>
      <c r="H758" s="136">
        <v>1532.08</v>
      </c>
      <c r="I758" s="137">
        <f t="shared" ref="I758:I769" si="30">SUM(G758:H758)</f>
        <v>1532.08</v>
      </c>
      <c r="J758" s="138"/>
      <c r="K758" s="138"/>
      <c r="L758" s="138"/>
      <c r="M758" s="138"/>
      <c r="N758" s="138"/>
      <c r="O758" s="138"/>
      <c r="P758" s="138"/>
      <c r="Q758" s="138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x14ac:dyDescent="0.2">
      <c r="A759" s="70" t="s">
        <v>513</v>
      </c>
      <c r="B759" s="165" t="s">
        <v>93</v>
      </c>
      <c r="C759" s="48" t="s">
        <v>253</v>
      </c>
      <c r="D759" s="48" t="s">
        <v>189</v>
      </c>
      <c r="E759" s="135">
        <v>1</v>
      </c>
      <c r="F759" s="63" t="s">
        <v>497</v>
      </c>
      <c r="G759" s="136">
        <v>0</v>
      </c>
      <c r="H759" s="136">
        <v>1532.08</v>
      </c>
      <c r="I759" s="137">
        <f t="shared" si="30"/>
        <v>1532.08</v>
      </c>
      <c r="J759" s="138"/>
      <c r="K759" s="138"/>
      <c r="L759" s="138"/>
      <c r="M759" s="138"/>
      <c r="N759" s="138"/>
      <c r="O759" s="138"/>
      <c r="P759" s="138"/>
      <c r="Q759" s="138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x14ac:dyDescent="0.2">
      <c r="A760" s="174" t="s">
        <v>186</v>
      </c>
      <c r="B760" s="165" t="s">
        <v>93</v>
      </c>
      <c r="C760" s="175" t="s">
        <v>186</v>
      </c>
      <c r="D760" s="48" t="s">
        <v>189</v>
      </c>
      <c r="E760" s="135">
        <v>1</v>
      </c>
      <c r="F760" s="176" t="s">
        <v>622</v>
      </c>
      <c r="G760" s="136">
        <v>0</v>
      </c>
      <c r="H760" s="136">
        <v>1532.08</v>
      </c>
      <c r="I760" s="137">
        <f t="shared" si="30"/>
        <v>1532.08</v>
      </c>
      <c r="J760" s="138"/>
      <c r="K760" s="138"/>
      <c r="L760" s="138"/>
      <c r="M760" s="138"/>
      <c r="N760" s="138"/>
      <c r="O760" s="138"/>
      <c r="P760" s="138"/>
      <c r="Q760" s="138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x14ac:dyDescent="0.2">
      <c r="A761" s="174" t="s">
        <v>664</v>
      </c>
      <c r="B761" s="165" t="s">
        <v>93</v>
      </c>
      <c r="C761" s="175" t="s">
        <v>191</v>
      </c>
      <c r="D761" s="48" t="s">
        <v>189</v>
      </c>
      <c r="E761" s="135">
        <v>1</v>
      </c>
      <c r="F761" s="176" t="s">
        <v>663</v>
      </c>
      <c r="G761" s="136">
        <v>0</v>
      </c>
      <c r="H761" s="136">
        <v>1532.08</v>
      </c>
      <c r="I761" s="137">
        <f t="shared" si="30"/>
        <v>1532.08</v>
      </c>
      <c r="J761" s="138"/>
      <c r="K761" s="138"/>
      <c r="L761" s="138"/>
      <c r="M761" s="138"/>
      <c r="N761" s="138"/>
      <c r="O761" s="138"/>
      <c r="P761" s="138"/>
      <c r="Q761" s="138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x14ac:dyDescent="0.2">
      <c r="A762" s="70" t="s">
        <v>515</v>
      </c>
      <c r="B762" s="165" t="s">
        <v>93</v>
      </c>
      <c r="C762" s="48" t="s">
        <v>185</v>
      </c>
      <c r="D762" s="48" t="s">
        <v>189</v>
      </c>
      <c r="E762" s="135">
        <v>1</v>
      </c>
      <c r="F762" s="63" t="s">
        <v>498</v>
      </c>
      <c r="G762" s="136">
        <v>0</v>
      </c>
      <c r="H762" s="136">
        <v>1532.08</v>
      </c>
      <c r="I762" s="137">
        <f t="shared" si="30"/>
        <v>1532.08</v>
      </c>
      <c r="J762" s="138"/>
      <c r="K762" s="138"/>
      <c r="L762" s="138"/>
      <c r="M762" s="138"/>
      <c r="N762" s="138"/>
      <c r="O762" s="138"/>
      <c r="P762" s="138"/>
      <c r="Q762" s="138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x14ac:dyDescent="0.2">
      <c r="A763" s="70" t="s">
        <v>516</v>
      </c>
      <c r="B763" s="165" t="s">
        <v>93</v>
      </c>
      <c r="C763" s="48" t="s">
        <v>185</v>
      </c>
      <c r="D763" s="48" t="s">
        <v>189</v>
      </c>
      <c r="E763" s="135">
        <v>1</v>
      </c>
      <c r="F763" s="63" t="s">
        <v>500</v>
      </c>
      <c r="G763" s="136">
        <v>0</v>
      </c>
      <c r="H763" s="136">
        <v>1532.08</v>
      </c>
      <c r="I763" s="137">
        <f t="shared" si="30"/>
        <v>1532.08</v>
      </c>
      <c r="J763" s="138"/>
      <c r="K763" s="138"/>
      <c r="L763" s="138"/>
      <c r="M763" s="138"/>
      <c r="N763" s="138"/>
      <c r="O763" s="138"/>
      <c r="P763" s="138"/>
      <c r="Q763" s="138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x14ac:dyDescent="0.2">
      <c r="A764" s="70" t="s">
        <v>518</v>
      </c>
      <c r="B764" s="165" t="s">
        <v>93</v>
      </c>
      <c r="C764" s="48" t="s">
        <v>235</v>
      </c>
      <c r="D764" s="48" t="s">
        <v>189</v>
      </c>
      <c r="E764" s="135">
        <v>1</v>
      </c>
      <c r="F764" s="63" t="s">
        <v>502</v>
      </c>
      <c r="G764" s="136">
        <v>0</v>
      </c>
      <c r="H764" s="136">
        <v>1532.08</v>
      </c>
      <c r="I764" s="137">
        <f t="shared" si="30"/>
        <v>1532.08</v>
      </c>
      <c r="J764" s="138"/>
      <c r="K764" s="138"/>
      <c r="L764" s="138"/>
      <c r="M764" s="138"/>
      <c r="N764" s="138"/>
      <c r="O764" s="138"/>
      <c r="P764" s="138"/>
      <c r="Q764" s="138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x14ac:dyDescent="0.2">
      <c r="A765" s="70" t="s">
        <v>519</v>
      </c>
      <c r="B765" s="165" t="s">
        <v>93</v>
      </c>
      <c r="C765" s="48" t="s">
        <v>235</v>
      </c>
      <c r="D765" s="48" t="s">
        <v>189</v>
      </c>
      <c r="E765" s="135">
        <v>1</v>
      </c>
      <c r="F765" s="63" t="s">
        <v>503</v>
      </c>
      <c r="G765" s="136">
        <v>0</v>
      </c>
      <c r="H765" s="136">
        <v>1532.08</v>
      </c>
      <c r="I765" s="137">
        <f t="shared" si="30"/>
        <v>1532.08</v>
      </c>
      <c r="J765" s="138"/>
      <c r="K765" s="138"/>
      <c r="L765" s="138"/>
      <c r="M765" s="138"/>
      <c r="N765" s="138"/>
      <c r="O765" s="138"/>
      <c r="P765" s="138"/>
      <c r="Q765" s="138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x14ac:dyDescent="0.2">
      <c r="A766" s="70" t="s">
        <v>523</v>
      </c>
      <c r="B766" s="165" t="s">
        <v>93</v>
      </c>
      <c r="C766" s="48" t="s">
        <v>345</v>
      </c>
      <c r="D766" s="48" t="s">
        <v>189</v>
      </c>
      <c r="E766" s="135">
        <v>1</v>
      </c>
      <c r="F766" s="63" t="s">
        <v>507</v>
      </c>
      <c r="G766" s="136">
        <v>0</v>
      </c>
      <c r="H766" s="136">
        <v>1532.08</v>
      </c>
      <c r="I766" s="137">
        <f t="shared" si="30"/>
        <v>1532.08</v>
      </c>
      <c r="J766" s="138"/>
      <c r="K766" s="138"/>
      <c r="L766" s="138"/>
      <c r="M766" s="138"/>
      <c r="N766" s="138"/>
      <c r="O766" s="138"/>
      <c r="P766" s="138"/>
      <c r="Q766" s="138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x14ac:dyDescent="0.2">
      <c r="A767" s="70" t="s">
        <v>524</v>
      </c>
      <c r="B767" s="165" t="s">
        <v>93</v>
      </c>
      <c r="C767" s="48" t="s">
        <v>185</v>
      </c>
      <c r="D767" s="48" t="s">
        <v>189</v>
      </c>
      <c r="E767" s="135">
        <v>1</v>
      </c>
      <c r="F767" s="63" t="s">
        <v>508</v>
      </c>
      <c r="G767" s="136">
        <v>0</v>
      </c>
      <c r="H767" s="136">
        <v>1532.08</v>
      </c>
      <c r="I767" s="137">
        <f t="shared" si="30"/>
        <v>1532.08</v>
      </c>
      <c r="J767" s="138"/>
      <c r="K767" s="138"/>
      <c r="L767" s="138"/>
      <c r="M767" s="138"/>
      <c r="N767" s="138"/>
      <c r="O767" s="138"/>
      <c r="P767" s="138"/>
      <c r="Q767" s="138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x14ac:dyDescent="0.2">
      <c r="A768" s="70" t="s">
        <v>525</v>
      </c>
      <c r="B768" s="165" t="s">
        <v>93</v>
      </c>
      <c r="C768" s="48" t="s">
        <v>471</v>
      </c>
      <c r="D768" s="48" t="s">
        <v>189</v>
      </c>
      <c r="E768" s="135">
        <v>1</v>
      </c>
      <c r="F768" s="63" t="s">
        <v>509</v>
      </c>
      <c r="G768" s="136">
        <v>0</v>
      </c>
      <c r="H768" s="136">
        <v>1532.08</v>
      </c>
      <c r="I768" s="137">
        <f t="shared" si="30"/>
        <v>1532.08</v>
      </c>
      <c r="J768" s="138"/>
      <c r="K768" s="138"/>
      <c r="L768" s="138"/>
      <c r="M768" s="138"/>
      <c r="N768" s="138"/>
      <c r="O768" s="138"/>
      <c r="P768" s="138"/>
      <c r="Q768" s="138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x14ac:dyDescent="0.2">
      <c r="A769" s="70" t="s">
        <v>526</v>
      </c>
      <c r="B769" s="165" t="s">
        <v>93</v>
      </c>
      <c r="C769" s="48" t="s">
        <v>185</v>
      </c>
      <c r="D769" s="48" t="s">
        <v>189</v>
      </c>
      <c r="E769" s="135">
        <v>1</v>
      </c>
      <c r="F769" s="63" t="s">
        <v>510</v>
      </c>
      <c r="G769" s="136">
        <v>0</v>
      </c>
      <c r="H769" s="136">
        <v>1532.08</v>
      </c>
      <c r="I769" s="137">
        <f t="shared" si="30"/>
        <v>1532.08</v>
      </c>
      <c r="J769" s="138"/>
      <c r="K769" s="138"/>
      <c r="L769" s="138"/>
      <c r="M769" s="138"/>
      <c r="N769" s="138"/>
      <c r="O769" s="138"/>
      <c r="P769" s="138"/>
      <c r="Q769" s="138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45" x14ac:dyDescent="0.2">
      <c r="A770" s="41" t="s">
        <v>84</v>
      </c>
      <c r="B770" s="41" t="s">
        <v>85</v>
      </c>
      <c r="C770" s="21" t="s">
        <v>86</v>
      </c>
      <c r="D770" s="21" t="s">
        <v>87</v>
      </c>
      <c r="E770" s="21" t="s">
        <v>88</v>
      </c>
      <c r="F770" s="163"/>
      <c r="G770" s="21" t="s">
        <v>89</v>
      </c>
      <c r="H770" s="21" t="s">
        <v>90</v>
      </c>
      <c r="I770" s="21" t="s">
        <v>91</v>
      </c>
      <c r="J770" s="138"/>
      <c r="K770" s="138"/>
      <c r="L770" s="138"/>
      <c r="M770" s="138"/>
      <c r="N770" s="138"/>
      <c r="O770" s="138"/>
      <c r="P770" s="138"/>
      <c r="Q770" s="138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</row>
    <row r="771" spans="1:30" x14ac:dyDescent="0.2">
      <c r="A771" s="152" t="s">
        <v>92</v>
      </c>
      <c r="B771" s="164" t="s">
        <v>93</v>
      </c>
      <c r="C771" s="153">
        <f>SUMIFS($E$758:$E$769,$B$758:$B$769,"FGS-1",$D$758:$D$769,"&lt;&gt;VAGO")</f>
        <v>12</v>
      </c>
      <c r="D771" s="153">
        <f>SUMIFS($E$758:$E$769,$B$758:$B$769,"FGS-1",$D$758:$D$769,"VAGO")</f>
        <v>0</v>
      </c>
      <c r="E771" s="153">
        <f t="shared" ref="E771:E776" si="31">C771+D771</f>
        <v>12</v>
      </c>
      <c r="F771" s="154"/>
      <c r="G771" s="137">
        <f>SUMIF($B$758:$B$769,"FGS-1",$G$758:$G$769)</f>
        <v>0</v>
      </c>
      <c r="H771" s="137">
        <f>SUMIF($B$758:$B$769,"FGS-1",$G$758:$G$769)</f>
        <v>0</v>
      </c>
      <c r="I771" s="137">
        <f>SUMIF($B$758:$B$769,"FGS-1",$G$758:$G$769)</f>
        <v>0</v>
      </c>
      <c r="J771" s="138"/>
      <c r="K771" s="138"/>
      <c r="L771" s="138"/>
      <c r="M771" s="138"/>
      <c r="N771" s="138"/>
      <c r="O771" s="138"/>
      <c r="P771" s="138"/>
      <c r="Q771" s="138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</row>
    <row r="772" spans="1:30" x14ac:dyDescent="0.2">
      <c r="A772" s="152" t="s">
        <v>94</v>
      </c>
      <c r="B772" s="164" t="s">
        <v>95</v>
      </c>
      <c r="C772" s="153">
        <f>SUMIFS($E$758:$E$769,$B$758:$B$769,"FGS-2",$D$758:$D$769,"&lt;&gt;VAGO")</f>
        <v>0</v>
      </c>
      <c r="D772" s="153">
        <f>SUMIFS($E$758:$E$769,$B$758:$B$769,"FGS-2",$D$758:$D$769,"VAGO")</f>
        <v>0</v>
      </c>
      <c r="E772" s="153">
        <f t="shared" si="31"/>
        <v>0</v>
      </c>
      <c r="F772" s="156"/>
      <c r="G772" s="137">
        <f>SUMIF($B$758:$B$769,"FGS-2",$G$758:$G$769)</f>
        <v>0</v>
      </c>
      <c r="H772" s="137">
        <f>SUMIF($B$758:$B$769,"FGS-2",$G$758:$G$769)</f>
        <v>0</v>
      </c>
      <c r="I772" s="137">
        <f>SUMIF($B$758:$B$769,"FGS-2",$G$758:$G$769)</f>
        <v>0</v>
      </c>
      <c r="J772" s="138"/>
      <c r="K772" s="138"/>
      <c r="L772" s="138"/>
      <c r="M772" s="138"/>
      <c r="N772" s="138"/>
      <c r="O772" s="138"/>
      <c r="P772" s="138"/>
      <c r="Q772" s="138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</row>
    <row r="773" spans="1:30" x14ac:dyDescent="0.2">
      <c r="A773" s="152" t="s">
        <v>96</v>
      </c>
      <c r="B773" s="164" t="s">
        <v>97</v>
      </c>
      <c r="C773" s="153">
        <f>SUMIFS($E$758:$E$769,$B$758:$B$769,"FGS-3",$D$758:$D$769,"&lt;&gt;VAGO")</f>
        <v>0</v>
      </c>
      <c r="D773" s="153">
        <f>SUMIFS($E$758:$E$769,$B$758:$B$769,"FGS-3",$D$758:$D$769,"VAGO")</f>
        <v>0</v>
      </c>
      <c r="E773" s="153">
        <f t="shared" si="31"/>
        <v>0</v>
      </c>
      <c r="F773" s="156"/>
      <c r="G773" s="137">
        <f>SUMIF($B$758:$B$769,"FGS-3",$G$758:$G$769)</f>
        <v>0</v>
      </c>
      <c r="H773" s="137">
        <f>SUMIF($B$758:$B$769,"FGS-3",$G$758:$G$769)</f>
        <v>0</v>
      </c>
      <c r="I773" s="137">
        <f>SUMIF($B$758:$B$769,"FGS-3",$G$758:$G$769)</f>
        <v>0</v>
      </c>
      <c r="J773" s="138"/>
      <c r="K773" s="138"/>
      <c r="L773" s="138"/>
      <c r="M773" s="138"/>
      <c r="N773" s="138"/>
      <c r="O773" s="138"/>
      <c r="P773" s="138"/>
      <c r="Q773" s="138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</row>
    <row r="774" spans="1:30" x14ac:dyDescent="0.2">
      <c r="A774" s="157" t="s">
        <v>98</v>
      </c>
      <c r="B774" s="166" t="s">
        <v>99</v>
      </c>
      <c r="C774" s="153">
        <f>SUMIFS($E$758:$E$769,$B$758:$B$769,"FGA-1",$D$758:$D$769,"&lt;&gt;VAGO")</f>
        <v>0</v>
      </c>
      <c r="D774" s="153">
        <f>SUMIFS($E$758:$E$769,$B$758:$B$769,"FGA-1",$D$758:$D$769,"VAGO")</f>
        <v>0</v>
      </c>
      <c r="E774" s="153">
        <f t="shared" si="31"/>
        <v>0</v>
      </c>
      <c r="F774" s="158"/>
      <c r="G774" s="137">
        <f>SUMIF($B$758:$B$769,"FGA-1",$G$758:$G$769)</f>
        <v>0</v>
      </c>
      <c r="H774" s="137">
        <f>SUMIF($B$758:$B$769,"FGA-1",$G$758:$G$769)</f>
        <v>0</v>
      </c>
      <c r="I774" s="137">
        <f>SUMIF($B$758:$B$769,"FGA-1",$G$758:$G$769)</f>
        <v>0</v>
      </c>
      <c r="J774" s="138"/>
      <c r="K774" s="138"/>
      <c r="L774" s="138"/>
      <c r="M774" s="138"/>
      <c r="N774" s="138"/>
      <c r="O774" s="138"/>
      <c r="P774" s="138"/>
      <c r="Q774" s="138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</row>
    <row r="775" spans="1:30" x14ac:dyDescent="0.2">
      <c r="A775" s="152" t="s">
        <v>100</v>
      </c>
      <c r="B775" s="164" t="s">
        <v>101</v>
      </c>
      <c r="C775" s="153">
        <f>SUMIFS($E$758:$E$769,$B$758:$B$769,"FGA-2",$D$758:$D$769,"&lt;&gt;VAGO")</f>
        <v>0</v>
      </c>
      <c r="D775" s="153">
        <f>SUMIFS($E$758:$E$769,$B$758:$B$769,"FGA-2",$D$758:$D$769,"VAGO")</f>
        <v>0</v>
      </c>
      <c r="E775" s="153">
        <f t="shared" si="31"/>
        <v>0</v>
      </c>
      <c r="F775" s="158"/>
      <c r="G775" s="137">
        <f>SUMIF($B$758:$B$769,"FGA-2",$G$758:$G$769)</f>
        <v>0</v>
      </c>
      <c r="H775" s="137">
        <f>SUMIF($B$758:$B$769,"FGA-2",$G$758:$G$769)</f>
        <v>0</v>
      </c>
      <c r="I775" s="137">
        <f>SUMIF($B$758:$B$769,"FGA-2",$G$758:$G$769)</f>
        <v>0</v>
      </c>
      <c r="J775" s="138"/>
      <c r="K775" s="138"/>
      <c r="L775" s="138"/>
      <c r="M775" s="138"/>
      <c r="N775" s="138"/>
      <c r="O775" s="138"/>
      <c r="P775" s="138"/>
      <c r="Q775" s="138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/>
      <c r="AD775" s="134"/>
    </row>
    <row r="776" spans="1:30" x14ac:dyDescent="0.2">
      <c r="A776" s="152" t="s">
        <v>102</v>
      </c>
      <c r="B776" s="164" t="s">
        <v>103</v>
      </c>
      <c r="C776" s="153">
        <f>SUMIFS($E$758:$E$769,$B$758:$B$769,"FGA-3",$D$758:$D$769,"&lt;&gt;VAGO")</f>
        <v>0</v>
      </c>
      <c r="D776" s="153">
        <f>SUMIFS($E$758:$E$769,$B$758:$B$769,"FGA-3",$D$758:$D$769,"VAGO")</f>
        <v>0</v>
      </c>
      <c r="E776" s="153">
        <f t="shared" si="31"/>
        <v>0</v>
      </c>
      <c r="F776" s="156"/>
      <c r="G776" s="137">
        <f>SUMIF($B$758:$B$769,"FGA-3",$G$758:$G$769)</f>
        <v>0</v>
      </c>
      <c r="H776" s="137">
        <f>SUMIF($B$758:$B$769,"FGA-3",$G$758:$G$769)</f>
        <v>0</v>
      </c>
      <c r="I776" s="137">
        <f>SUMIF($B$758:$B$769,"FGA-3",$G$758:$G$769)</f>
        <v>0</v>
      </c>
      <c r="J776" s="138"/>
      <c r="K776" s="138"/>
      <c r="L776" s="138"/>
      <c r="M776" s="138"/>
      <c r="N776" s="138"/>
      <c r="O776" s="138"/>
      <c r="P776" s="138"/>
      <c r="Q776" s="138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</row>
    <row r="777" spans="1:30" ht="30" x14ac:dyDescent="0.2">
      <c r="A777" s="41" t="s">
        <v>104</v>
      </c>
      <c r="B777" s="163"/>
      <c r="C777" s="21">
        <f t="shared" ref="C777:E777" si="32">SUM(C771:C776)</f>
        <v>12</v>
      </c>
      <c r="D777" s="21">
        <f t="shared" si="32"/>
        <v>0</v>
      </c>
      <c r="E777" s="21">
        <f t="shared" si="32"/>
        <v>12</v>
      </c>
      <c r="F777" s="163"/>
      <c r="G777" s="32">
        <f t="shared" ref="G777:I777" si="33">SUM(G771:G776)</f>
        <v>0</v>
      </c>
      <c r="H777" s="32">
        <f t="shared" si="33"/>
        <v>0</v>
      </c>
      <c r="I777" s="32">
        <f t="shared" si="33"/>
        <v>0</v>
      </c>
      <c r="J777" s="138"/>
      <c r="K777" s="138"/>
      <c r="L777" s="138"/>
      <c r="M777" s="138"/>
      <c r="N777" s="138"/>
      <c r="O777" s="138"/>
      <c r="P777" s="138"/>
      <c r="Q777" s="138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</row>
    <row r="778" spans="1:30" ht="33" customHeight="1" x14ac:dyDescent="0.2">
      <c r="A778" s="155"/>
      <c r="B778" s="155"/>
      <c r="C778" s="155"/>
      <c r="D778" s="155"/>
      <c r="E778" s="155"/>
      <c r="F778" s="155"/>
      <c r="G778" s="155"/>
      <c r="H778" s="155"/>
      <c r="I778" s="160"/>
      <c r="J778" s="160"/>
      <c r="K778" s="129"/>
      <c r="L778" s="160"/>
      <c r="M778" s="160"/>
      <c r="N778" s="160"/>
      <c r="O778" s="160"/>
      <c r="P778" s="160"/>
      <c r="Q778" s="160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</row>
    <row r="779" spans="1:30" ht="45" x14ac:dyDescent="0.2">
      <c r="A779" s="41"/>
      <c r="B779" s="41"/>
      <c r="C779" s="21" t="s">
        <v>105</v>
      </c>
      <c r="D779" s="21" t="s">
        <v>106</v>
      </c>
      <c r="E779" s="21" t="s">
        <v>107</v>
      </c>
      <c r="F779" s="151"/>
      <c r="G779" s="21" t="s">
        <v>108</v>
      </c>
      <c r="H779" s="21" t="s">
        <v>109</v>
      </c>
      <c r="I779" s="21" t="s">
        <v>110</v>
      </c>
      <c r="J779" s="160"/>
      <c r="K779" s="129"/>
      <c r="L779" s="160"/>
      <c r="M779" s="160"/>
      <c r="N779" s="160"/>
      <c r="O779" s="160"/>
      <c r="P779" s="160"/>
      <c r="Q779" s="160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</row>
    <row r="780" spans="1:30" ht="30" x14ac:dyDescent="0.2">
      <c r="A780" s="41" t="s">
        <v>111</v>
      </c>
      <c r="B780" s="151"/>
      <c r="C780" s="21">
        <f>SUM(C729+C754+C777)</f>
        <v>331</v>
      </c>
      <c r="D780" s="21">
        <f>SUM(D729+D754+D777)</f>
        <v>391</v>
      </c>
      <c r="E780" s="21">
        <f>SUM(E729+E754+E777)</f>
        <v>722</v>
      </c>
      <c r="F780" s="151"/>
      <c r="G780" s="32">
        <f>SUM(H729+G754+G777)</f>
        <v>380814.94999999978</v>
      </c>
      <c r="H780" s="32">
        <f>SUM(I729+H754+H777)</f>
        <v>1727333.4699999972</v>
      </c>
      <c r="I780" s="32">
        <f>SUM(J729+I754+I777)</f>
        <v>2108148.4200000027</v>
      </c>
      <c r="J780" s="160"/>
      <c r="K780" s="129"/>
      <c r="L780" s="160"/>
      <c r="M780" s="160"/>
      <c r="N780" s="160"/>
      <c r="O780" s="160"/>
      <c r="P780" s="160"/>
      <c r="Q780" s="160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</row>
    <row r="781" spans="1:30" ht="30" customHeight="1" x14ac:dyDescent="0.2">
      <c r="A781" s="155"/>
      <c r="B781" s="155"/>
      <c r="C781" s="155"/>
      <c r="D781" s="155"/>
      <c r="E781" s="155"/>
      <c r="F781" s="155"/>
      <c r="G781" s="155"/>
      <c r="H781" s="155"/>
      <c r="I781" s="160"/>
      <c r="J781" s="160"/>
      <c r="K781" s="129"/>
      <c r="L781" s="160"/>
      <c r="M781" s="160"/>
      <c r="N781" s="160"/>
      <c r="O781" s="160"/>
      <c r="P781" s="160"/>
      <c r="Q781" s="160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</row>
    <row r="782" spans="1:30" x14ac:dyDescent="0.2">
      <c r="A782" s="237" t="s">
        <v>112</v>
      </c>
      <c r="B782" s="232"/>
      <c r="C782" s="232"/>
      <c r="D782" s="232"/>
      <c r="E782" s="232"/>
      <c r="F782" s="233"/>
      <c r="G782" s="138"/>
      <c r="H782" s="155"/>
      <c r="I782" s="155"/>
      <c r="J782" s="155"/>
      <c r="K782" s="138"/>
      <c r="L782" s="155"/>
      <c r="M782" s="160"/>
      <c r="N782" s="160"/>
      <c r="O782" s="160"/>
      <c r="P782" s="160"/>
      <c r="Q782" s="160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</row>
    <row r="783" spans="1:30" x14ac:dyDescent="0.2">
      <c r="A783" s="240" t="s">
        <v>113</v>
      </c>
      <c r="B783" s="232"/>
      <c r="C783" s="232"/>
      <c r="D783" s="232"/>
      <c r="E783" s="232"/>
      <c r="F783" s="233"/>
      <c r="G783" s="138"/>
      <c r="H783" s="155"/>
      <c r="I783" s="155"/>
      <c r="J783" s="155"/>
      <c r="K783" s="155"/>
      <c r="L783" s="155"/>
      <c r="M783" s="160"/>
      <c r="N783" s="160"/>
      <c r="O783" s="160"/>
      <c r="P783" s="160"/>
      <c r="Q783" s="160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</row>
    <row r="784" spans="1:30" x14ac:dyDescent="0.2">
      <c r="A784" s="240" t="s">
        <v>114</v>
      </c>
      <c r="B784" s="232"/>
      <c r="C784" s="232"/>
      <c r="D784" s="232"/>
      <c r="E784" s="232"/>
      <c r="F784" s="233"/>
      <c r="G784" s="138"/>
      <c r="H784" s="155"/>
      <c r="I784" s="155"/>
      <c r="J784" s="155"/>
      <c r="K784" s="155"/>
      <c r="L784" s="155"/>
      <c r="M784" s="160"/>
      <c r="N784" s="160"/>
      <c r="O784" s="160"/>
      <c r="P784" s="160"/>
      <c r="Q784" s="160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</row>
    <row r="785" spans="1:30" x14ac:dyDescent="0.2">
      <c r="A785" s="241" t="s">
        <v>115</v>
      </c>
      <c r="B785" s="232"/>
      <c r="C785" s="232"/>
      <c r="D785" s="232"/>
      <c r="E785" s="232"/>
      <c r="F785" s="233"/>
      <c r="G785" s="138"/>
      <c r="H785" s="155"/>
      <c r="I785" s="155"/>
      <c r="J785" s="155"/>
      <c r="K785" s="155"/>
      <c r="L785" s="155"/>
      <c r="M785" s="160"/>
      <c r="N785" s="160"/>
      <c r="O785" s="160"/>
      <c r="P785" s="160"/>
      <c r="Q785" s="160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</row>
    <row r="786" spans="1:30" x14ac:dyDescent="0.2">
      <c r="A786" s="241" t="s">
        <v>116</v>
      </c>
      <c r="B786" s="232"/>
      <c r="C786" s="232"/>
      <c r="D786" s="232"/>
      <c r="E786" s="232"/>
      <c r="F786" s="233"/>
      <c r="G786" s="138"/>
      <c r="H786" s="155"/>
      <c r="I786" s="155"/>
      <c r="J786" s="155"/>
      <c r="K786" s="155"/>
      <c r="L786" s="155"/>
      <c r="M786" s="160"/>
      <c r="N786" s="160"/>
      <c r="O786" s="160"/>
      <c r="P786" s="160"/>
      <c r="Q786" s="160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</row>
    <row r="787" spans="1:30" x14ac:dyDescent="0.2">
      <c r="A787" s="241" t="s">
        <v>117</v>
      </c>
      <c r="B787" s="232"/>
      <c r="C787" s="232"/>
      <c r="D787" s="232"/>
      <c r="E787" s="232"/>
      <c r="F787" s="233"/>
      <c r="G787" s="138"/>
      <c r="H787" s="155"/>
      <c r="I787" s="155"/>
      <c r="J787" s="155"/>
      <c r="K787" s="155"/>
      <c r="L787" s="155"/>
      <c r="M787" s="160"/>
      <c r="N787" s="160"/>
      <c r="O787" s="160"/>
      <c r="P787" s="160"/>
      <c r="Q787" s="160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</row>
    <row r="788" spans="1:30" x14ac:dyDescent="0.2">
      <c r="A788" s="241"/>
      <c r="B788" s="232"/>
      <c r="C788" s="232"/>
      <c r="D788" s="232"/>
      <c r="E788" s="232"/>
      <c r="F788" s="233"/>
      <c r="G788" s="138"/>
      <c r="H788" s="155"/>
      <c r="I788" s="155"/>
      <c r="J788" s="155"/>
      <c r="K788" s="155"/>
      <c r="L788" s="155"/>
      <c r="M788" s="160"/>
      <c r="N788" s="160"/>
      <c r="O788" s="160"/>
      <c r="P788" s="160"/>
      <c r="Q788" s="160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</row>
    <row r="789" spans="1:30" x14ac:dyDescent="0.2">
      <c r="A789" s="241"/>
      <c r="B789" s="232"/>
      <c r="C789" s="232"/>
      <c r="D789" s="232"/>
      <c r="E789" s="232"/>
      <c r="F789" s="233"/>
      <c r="G789" s="138"/>
      <c r="H789" s="155"/>
      <c r="I789" s="155"/>
      <c r="J789" s="155"/>
      <c r="K789" s="155"/>
      <c r="L789" s="155"/>
      <c r="M789" s="160"/>
      <c r="N789" s="160"/>
      <c r="O789" s="160"/>
      <c r="P789" s="160"/>
      <c r="Q789" s="160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</row>
    <row r="790" spans="1:30" x14ac:dyDescent="0.2">
      <c r="A790" s="234"/>
      <c r="B790" s="232"/>
      <c r="C790" s="232"/>
      <c r="D790" s="232"/>
      <c r="E790" s="232"/>
      <c r="F790" s="233"/>
      <c r="G790" s="138"/>
      <c r="H790" s="155"/>
      <c r="I790" s="155"/>
      <c r="J790" s="155"/>
      <c r="K790" s="155"/>
      <c r="L790" s="155"/>
      <c r="M790" s="160"/>
      <c r="N790" s="160"/>
      <c r="O790" s="160"/>
      <c r="P790" s="160"/>
      <c r="Q790" s="160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</row>
    <row r="791" spans="1:30" x14ac:dyDescent="0.2">
      <c r="A791" s="234"/>
      <c r="B791" s="232"/>
      <c r="C791" s="232"/>
      <c r="D791" s="232"/>
      <c r="E791" s="232"/>
      <c r="F791" s="233"/>
      <c r="G791" s="138"/>
      <c r="H791" s="155"/>
      <c r="I791" s="155"/>
      <c r="J791" s="155"/>
      <c r="K791" s="155"/>
      <c r="L791" s="155"/>
      <c r="M791" s="160"/>
      <c r="N791" s="160"/>
      <c r="O791" s="160"/>
      <c r="P791" s="160"/>
      <c r="Q791" s="160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</row>
    <row r="792" spans="1:30" x14ac:dyDescent="0.2">
      <c r="A792" s="234"/>
      <c r="B792" s="232"/>
      <c r="C792" s="232"/>
      <c r="D792" s="232"/>
      <c r="E792" s="232"/>
      <c r="F792" s="233"/>
      <c r="G792" s="138"/>
      <c r="H792" s="155"/>
      <c r="I792" s="155"/>
      <c r="J792" s="155"/>
      <c r="K792" s="155"/>
      <c r="L792" s="155"/>
      <c r="M792" s="160"/>
      <c r="N792" s="160"/>
      <c r="O792" s="160"/>
      <c r="P792" s="160"/>
      <c r="Q792" s="160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</row>
    <row r="793" spans="1:30" x14ac:dyDescent="0.2">
      <c r="A793" s="234"/>
      <c r="B793" s="232"/>
      <c r="C793" s="232"/>
      <c r="D793" s="232"/>
      <c r="E793" s="232"/>
      <c r="F793" s="233"/>
      <c r="G793" s="138"/>
      <c r="H793" s="155"/>
      <c r="I793" s="155"/>
      <c r="J793" s="155"/>
      <c r="K793" s="155"/>
      <c r="L793" s="155"/>
      <c r="M793" s="160"/>
      <c r="N793" s="160"/>
      <c r="O793" s="160"/>
      <c r="P793" s="160"/>
      <c r="Q793" s="160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</row>
    <row r="794" spans="1:30" x14ac:dyDescent="0.2">
      <c r="A794" s="234"/>
      <c r="B794" s="232"/>
      <c r="C794" s="232"/>
      <c r="D794" s="232"/>
      <c r="E794" s="232"/>
      <c r="F794" s="233"/>
      <c r="G794" s="138"/>
      <c r="H794" s="155"/>
      <c r="I794" s="155"/>
      <c r="J794" s="155"/>
      <c r="K794" s="155"/>
      <c r="L794" s="155"/>
      <c r="M794" s="160"/>
      <c r="N794" s="160"/>
      <c r="O794" s="160"/>
      <c r="P794" s="160"/>
      <c r="Q794" s="160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</row>
    <row r="795" spans="1:30" ht="32.25" customHeight="1" x14ac:dyDescent="0.2">
      <c r="A795" s="235"/>
      <c r="B795" s="236"/>
      <c r="C795" s="236"/>
      <c r="D795" s="236"/>
      <c r="E795" s="236"/>
      <c r="F795" s="236"/>
      <c r="G795" s="138"/>
      <c r="H795" s="155"/>
      <c r="I795" s="155"/>
      <c r="J795" s="155"/>
      <c r="K795" s="155"/>
      <c r="L795" s="155"/>
      <c r="M795" s="160"/>
      <c r="N795" s="160"/>
      <c r="O795" s="160"/>
      <c r="P795" s="160"/>
      <c r="Q795" s="160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</row>
    <row r="796" spans="1:30" x14ac:dyDescent="0.2">
      <c r="A796" s="237" t="s">
        <v>118</v>
      </c>
      <c r="B796" s="232"/>
      <c r="C796" s="232"/>
      <c r="D796" s="232"/>
      <c r="E796" s="232"/>
      <c r="F796" s="233"/>
      <c r="G796" s="138"/>
      <c r="H796" s="155"/>
      <c r="I796" s="155"/>
      <c r="J796" s="155"/>
      <c r="K796" s="155"/>
      <c r="L796" s="155"/>
      <c r="M796" s="160"/>
      <c r="N796" s="160"/>
      <c r="O796" s="160"/>
      <c r="P796" s="160"/>
      <c r="Q796" s="160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</row>
    <row r="797" spans="1:30" x14ac:dyDescent="0.2">
      <c r="A797" s="238" t="s">
        <v>119</v>
      </c>
      <c r="B797" s="232"/>
      <c r="C797" s="232"/>
      <c r="D797" s="232"/>
      <c r="E797" s="232"/>
      <c r="F797" s="233"/>
      <c r="G797" s="138"/>
      <c r="H797" s="155"/>
      <c r="I797" s="155"/>
      <c r="J797" s="155"/>
      <c r="K797" s="155"/>
      <c r="L797" s="155"/>
      <c r="M797" s="160"/>
      <c r="N797" s="160"/>
      <c r="O797" s="160"/>
      <c r="P797" s="160"/>
      <c r="Q797" s="160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</row>
    <row r="798" spans="1:30" x14ac:dyDescent="0.2">
      <c r="A798" s="231" t="s">
        <v>120</v>
      </c>
      <c r="B798" s="232"/>
      <c r="C798" s="232"/>
      <c r="D798" s="232"/>
      <c r="E798" s="232"/>
      <c r="F798" s="233"/>
      <c r="G798" s="138"/>
      <c r="H798" s="155"/>
      <c r="I798" s="155"/>
      <c r="J798" s="155"/>
      <c r="K798" s="155"/>
      <c r="L798" s="155"/>
      <c r="M798" s="160"/>
      <c r="N798" s="160"/>
      <c r="O798" s="160"/>
      <c r="P798" s="160"/>
      <c r="Q798" s="160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</row>
    <row r="799" spans="1:30" x14ac:dyDescent="0.2">
      <c r="A799" s="231" t="s">
        <v>121</v>
      </c>
      <c r="B799" s="232"/>
      <c r="C799" s="232"/>
      <c r="D799" s="232"/>
      <c r="E799" s="232"/>
      <c r="F799" s="233"/>
      <c r="G799" s="138"/>
      <c r="H799" s="155"/>
      <c r="I799" s="155"/>
      <c r="J799" s="155"/>
      <c r="K799" s="155"/>
      <c r="L799" s="155"/>
      <c r="M799" s="160"/>
      <c r="N799" s="160"/>
      <c r="O799" s="160"/>
      <c r="P799" s="160"/>
      <c r="Q799" s="160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</row>
    <row r="800" spans="1:30" x14ac:dyDescent="0.2">
      <c r="A800" s="231" t="s">
        <v>122</v>
      </c>
      <c r="B800" s="232"/>
      <c r="C800" s="232"/>
      <c r="D800" s="232"/>
      <c r="E800" s="232"/>
      <c r="F800" s="233"/>
      <c r="G800" s="138"/>
      <c r="H800" s="155"/>
      <c r="I800" s="155"/>
      <c r="J800" s="155"/>
      <c r="K800" s="155"/>
      <c r="L800" s="155"/>
      <c r="M800" s="160"/>
      <c r="N800" s="160"/>
      <c r="O800" s="160"/>
      <c r="P800" s="160"/>
      <c r="Q800" s="160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</row>
    <row r="801" spans="1:30" x14ac:dyDescent="0.2">
      <c r="A801" s="231" t="s">
        <v>123</v>
      </c>
      <c r="B801" s="232"/>
      <c r="C801" s="232"/>
      <c r="D801" s="232"/>
      <c r="E801" s="232"/>
      <c r="F801" s="233"/>
      <c r="G801" s="138"/>
      <c r="H801" s="155"/>
      <c r="I801" s="155"/>
      <c r="J801" s="155"/>
      <c r="K801" s="155"/>
      <c r="L801" s="155"/>
      <c r="M801" s="160"/>
      <c r="N801" s="160"/>
      <c r="O801" s="160"/>
      <c r="P801" s="160"/>
      <c r="Q801" s="160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/>
      <c r="AD801" s="134"/>
    </row>
    <row r="802" spans="1:30" x14ac:dyDescent="0.2">
      <c r="A802" s="231" t="s">
        <v>124</v>
      </c>
      <c r="B802" s="232"/>
      <c r="C802" s="232"/>
      <c r="D802" s="232"/>
      <c r="E802" s="232"/>
      <c r="F802" s="233"/>
      <c r="G802" s="138"/>
      <c r="H802" s="155"/>
      <c r="I802" s="155"/>
      <c r="J802" s="155"/>
      <c r="K802" s="155"/>
      <c r="L802" s="155"/>
      <c r="M802" s="160"/>
      <c r="N802" s="160"/>
      <c r="O802" s="160"/>
      <c r="P802" s="160"/>
      <c r="Q802" s="160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</row>
    <row r="803" spans="1:30" x14ac:dyDescent="0.2">
      <c r="A803" s="231" t="s">
        <v>125</v>
      </c>
      <c r="B803" s="232"/>
      <c r="C803" s="232"/>
      <c r="D803" s="232"/>
      <c r="E803" s="232"/>
      <c r="F803" s="233"/>
      <c r="G803" s="138"/>
      <c r="H803" s="155"/>
      <c r="I803" s="155"/>
      <c r="J803" s="155"/>
      <c r="K803" s="155"/>
      <c r="L803" s="155"/>
      <c r="M803" s="160"/>
      <c r="N803" s="160"/>
      <c r="O803" s="160"/>
      <c r="P803" s="160"/>
      <c r="Q803" s="160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  <c r="AC803" s="134"/>
      <c r="AD803" s="134"/>
    </row>
    <row r="804" spans="1:30" x14ac:dyDescent="0.2">
      <c r="A804" s="231" t="s">
        <v>126</v>
      </c>
      <c r="B804" s="232"/>
      <c r="C804" s="232"/>
      <c r="D804" s="232"/>
      <c r="E804" s="232"/>
      <c r="F804" s="233"/>
      <c r="G804" s="138"/>
      <c r="H804" s="155"/>
      <c r="I804" s="155"/>
      <c r="J804" s="155"/>
      <c r="K804" s="155"/>
      <c r="L804" s="155"/>
      <c r="M804" s="160"/>
      <c r="N804" s="160"/>
      <c r="O804" s="160"/>
      <c r="P804" s="160"/>
      <c r="Q804" s="160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  <c r="AC804" s="134"/>
      <c r="AD804" s="134"/>
    </row>
    <row r="805" spans="1:30" x14ac:dyDescent="0.2">
      <c r="A805" s="231" t="s">
        <v>127</v>
      </c>
      <c r="B805" s="232"/>
      <c r="C805" s="232"/>
      <c r="D805" s="232"/>
      <c r="E805" s="232"/>
      <c r="F805" s="233"/>
      <c r="G805" s="138"/>
      <c r="H805" s="155"/>
      <c r="I805" s="155"/>
      <c r="J805" s="155"/>
      <c r="K805" s="155"/>
      <c r="L805" s="155"/>
      <c r="M805" s="160"/>
      <c r="N805" s="160"/>
      <c r="O805" s="160"/>
      <c r="P805" s="160"/>
      <c r="Q805" s="160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  <c r="AC805" s="134"/>
      <c r="AD805" s="134"/>
    </row>
    <row r="806" spans="1:30" x14ac:dyDescent="0.2">
      <c r="A806" s="231" t="s">
        <v>128</v>
      </c>
      <c r="B806" s="232"/>
      <c r="C806" s="232"/>
      <c r="D806" s="232"/>
      <c r="E806" s="232"/>
      <c r="F806" s="233"/>
      <c r="G806" s="138"/>
      <c r="H806" s="155"/>
      <c r="I806" s="155"/>
      <c r="J806" s="155"/>
      <c r="K806" s="155"/>
      <c r="L806" s="155"/>
      <c r="M806" s="160"/>
      <c r="N806" s="160"/>
      <c r="O806" s="160"/>
      <c r="P806" s="160"/>
      <c r="Q806" s="160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  <c r="AC806" s="134"/>
      <c r="AD806" s="134"/>
    </row>
    <row r="807" spans="1:30" x14ac:dyDescent="0.2">
      <c r="A807" s="231" t="s">
        <v>129</v>
      </c>
      <c r="B807" s="232"/>
      <c r="C807" s="232"/>
      <c r="D807" s="232"/>
      <c r="E807" s="232"/>
      <c r="F807" s="233"/>
      <c r="G807" s="138"/>
      <c r="H807" s="155"/>
      <c r="I807" s="155"/>
      <c r="J807" s="155"/>
      <c r="K807" s="155"/>
      <c r="L807" s="155"/>
      <c r="M807" s="160"/>
      <c r="N807" s="160"/>
      <c r="O807" s="160"/>
      <c r="P807" s="160"/>
      <c r="Q807" s="160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  <c r="AC807" s="134"/>
      <c r="AD807" s="134"/>
    </row>
    <row r="808" spans="1:30" x14ac:dyDescent="0.2">
      <c r="A808" s="231" t="s">
        <v>130</v>
      </c>
      <c r="B808" s="232"/>
      <c r="C808" s="232"/>
      <c r="D808" s="232"/>
      <c r="E808" s="232"/>
      <c r="F808" s="233"/>
      <c r="G808" s="138"/>
      <c r="H808" s="155"/>
      <c r="I808" s="155"/>
      <c r="J808" s="155"/>
      <c r="K808" s="155"/>
      <c r="L808" s="155"/>
      <c r="M808" s="160"/>
      <c r="N808" s="160"/>
      <c r="O808" s="160"/>
      <c r="P808" s="160"/>
      <c r="Q808" s="160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  <c r="AC808" s="134"/>
      <c r="AD808" s="134"/>
    </row>
    <row r="809" spans="1:30" x14ac:dyDescent="0.2">
      <c r="A809" s="231" t="s">
        <v>131</v>
      </c>
      <c r="B809" s="232"/>
      <c r="C809" s="232"/>
      <c r="D809" s="232"/>
      <c r="E809" s="232"/>
      <c r="F809" s="233"/>
      <c r="G809" s="138"/>
      <c r="H809" s="155"/>
      <c r="I809" s="155"/>
      <c r="J809" s="155"/>
      <c r="K809" s="155"/>
      <c r="L809" s="155"/>
      <c r="M809" s="160"/>
      <c r="N809" s="160"/>
      <c r="O809" s="160"/>
      <c r="P809" s="160"/>
      <c r="Q809" s="160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  <c r="AC809" s="134"/>
      <c r="AD809" s="134"/>
    </row>
    <row r="810" spans="1:30" x14ac:dyDescent="0.2">
      <c r="A810" s="231" t="s">
        <v>132</v>
      </c>
      <c r="B810" s="232"/>
      <c r="C810" s="232"/>
      <c r="D810" s="232"/>
      <c r="E810" s="232"/>
      <c r="F810" s="233"/>
      <c r="G810" s="138"/>
      <c r="H810" s="155"/>
      <c r="I810" s="155"/>
      <c r="J810" s="155"/>
      <c r="K810" s="155"/>
      <c r="L810" s="155"/>
      <c r="M810" s="160"/>
      <c r="N810" s="160"/>
      <c r="O810" s="160"/>
      <c r="P810" s="160"/>
      <c r="Q810" s="160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  <c r="AC810" s="134"/>
      <c r="AD810" s="134"/>
    </row>
    <row r="811" spans="1:30" x14ac:dyDescent="0.2">
      <c r="A811" s="231" t="s">
        <v>133</v>
      </c>
      <c r="B811" s="232"/>
      <c r="C811" s="232"/>
      <c r="D811" s="232"/>
      <c r="E811" s="232"/>
      <c r="F811" s="233"/>
      <c r="G811" s="138"/>
      <c r="H811" s="155"/>
      <c r="I811" s="155"/>
      <c r="J811" s="155"/>
      <c r="K811" s="155"/>
      <c r="L811" s="155"/>
      <c r="M811" s="160"/>
      <c r="N811" s="160"/>
      <c r="O811" s="160"/>
      <c r="P811" s="160"/>
      <c r="Q811" s="160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  <c r="AC811" s="134"/>
      <c r="AD811" s="134"/>
    </row>
    <row r="812" spans="1:30" x14ac:dyDescent="0.2">
      <c r="A812" s="231" t="s">
        <v>134</v>
      </c>
      <c r="B812" s="232"/>
      <c r="C812" s="232"/>
      <c r="D812" s="232"/>
      <c r="E812" s="232"/>
      <c r="F812" s="233"/>
      <c r="G812" s="138"/>
      <c r="H812" s="155"/>
      <c r="I812" s="155"/>
      <c r="J812" s="155"/>
      <c r="K812" s="155"/>
      <c r="L812" s="155"/>
      <c r="M812" s="160"/>
      <c r="N812" s="160"/>
      <c r="O812" s="160"/>
      <c r="P812" s="160"/>
      <c r="Q812" s="160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</row>
    <row r="813" spans="1:30" x14ac:dyDescent="0.2">
      <c r="A813" s="231" t="s">
        <v>135</v>
      </c>
      <c r="B813" s="232"/>
      <c r="C813" s="232"/>
      <c r="D813" s="232"/>
      <c r="E813" s="232"/>
      <c r="F813" s="233"/>
      <c r="G813" s="138"/>
      <c r="H813" s="155"/>
      <c r="I813" s="155"/>
      <c r="J813" s="155"/>
      <c r="K813" s="155"/>
      <c r="L813" s="155"/>
      <c r="M813" s="160"/>
      <c r="N813" s="160"/>
      <c r="O813" s="160"/>
      <c r="P813" s="160"/>
      <c r="Q813" s="160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  <c r="AC813" s="134"/>
      <c r="AD813" s="134"/>
    </row>
    <row r="814" spans="1:30" x14ac:dyDescent="0.2">
      <c r="A814" s="231" t="s">
        <v>136</v>
      </c>
      <c r="B814" s="232"/>
      <c r="C814" s="232"/>
      <c r="D814" s="232"/>
      <c r="E814" s="232"/>
      <c r="F814" s="233"/>
      <c r="G814" s="138"/>
      <c r="H814" s="155"/>
      <c r="I814" s="155"/>
      <c r="J814" s="155"/>
      <c r="K814" s="155"/>
      <c r="L814" s="155"/>
      <c r="M814" s="160"/>
      <c r="N814" s="160"/>
      <c r="O814" s="160"/>
      <c r="P814" s="160"/>
      <c r="Q814" s="160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  <c r="AC814" s="134"/>
      <c r="AD814" s="134"/>
    </row>
    <row r="815" spans="1:30" x14ac:dyDescent="0.2">
      <c r="A815" s="231" t="s">
        <v>137</v>
      </c>
      <c r="B815" s="232"/>
      <c r="C815" s="232"/>
      <c r="D815" s="232"/>
      <c r="E815" s="232"/>
      <c r="F815" s="233"/>
      <c r="G815" s="138"/>
      <c r="H815" s="155"/>
      <c r="I815" s="155"/>
      <c r="J815" s="155"/>
      <c r="K815" s="155"/>
      <c r="L815" s="155"/>
      <c r="M815" s="160"/>
      <c r="N815" s="160"/>
      <c r="O815" s="160"/>
      <c r="P815" s="160"/>
      <c r="Q815" s="160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  <c r="AC815" s="134"/>
      <c r="AD815" s="134"/>
    </row>
    <row r="816" spans="1:30" x14ac:dyDescent="0.2">
      <c r="A816" s="231" t="s">
        <v>138</v>
      </c>
      <c r="B816" s="232"/>
      <c r="C816" s="232"/>
      <c r="D816" s="232"/>
      <c r="E816" s="232"/>
      <c r="F816" s="233"/>
      <c r="G816" s="138"/>
      <c r="H816" s="155"/>
      <c r="I816" s="155"/>
      <c r="J816" s="155"/>
      <c r="K816" s="155"/>
      <c r="L816" s="155"/>
      <c r="M816" s="160"/>
      <c r="N816" s="160"/>
      <c r="O816" s="160"/>
      <c r="P816" s="160"/>
      <c r="Q816" s="160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  <c r="AC816" s="134"/>
      <c r="AD816" s="134"/>
    </row>
    <row r="817" spans="1:30" x14ac:dyDescent="0.2">
      <c r="A817" s="231" t="s">
        <v>139</v>
      </c>
      <c r="B817" s="232"/>
      <c r="C817" s="232"/>
      <c r="D817" s="232"/>
      <c r="E817" s="232"/>
      <c r="F817" s="233"/>
      <c r="G817" s="138"/>
      <c r="H817" s="155"/>
      <c r="I817" s="155"/>
      <c r="J817" s="155"/>
      <c r="K817" s="155"/>
      <c r="L817" s="155"/>
      <c r="M817" s="160"/>
      <c r="N817" s="160"/>
      <c r="O817" s="160"/>
      <c r="P817" s="160"/>
      <c r="Q817" s="160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  <c r="AC817" s="134"/>
      <c r="AD817" s="134"/>
    </row>
    <row r="818" spans="1:30" x14ac:dyDescent="0.2">
      <c r="A818" s="231" t="s">
        <v>140</v>
      </c>
      <c r="B818" s="232"/>
      <c r="C818" s="232"/>
      <c r="D818" s="232"/>
      <c r="E818" s="232"/>
      <c r="F818" s="233"/>
      <c r="G818" s="138"/>
      <c r="H818" s="155"/>
      <c r="I818" s="155"/>
      <c r="J818" s="155"/>
      <c r="K818" s="155"/>
      <c r="L818" s="155"/>
      <c r="M818" s="160"/>
      <c r="N818" s="160"/>
      <c r="O818" s="160"/>
      <c r="P818" s="160"/>
      <c r="Q818" s="160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  <c r="AC818" s="134"/>
      <c r="AD818" s="134"/>
    </row>
    <row r="819" spans="1:30" x14ac:dyDescent="0.2">
      <c r="A819" s="231" t="s">
        <v>141</v>
      </c>
      <c r="B819" s="232"/>
      <c r="C819" s="232"/>
      <c r="D819" s="232"/>
      <c r="E819" s="232"/>
      <c r="F819" s="233"/>
      <c r="G819" s="138"/>
      <c r="H819" s="155"/>
      <c r="I819" s="155"/>
      <c r="J819" s="155"/>
      <c r="K819" s="155"/>
      <c r="L819" s="155"/>
      <c r="M819" s="160"/>
      <c r="N819" s="160"/>
      <c r="O819" s="160"/>
      <c r="P819" s="160"/>
      <c r="Q819" s="160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  <c r="AC819" s="134"/>
      <c r="AD819" s="134"/>
    </row>
    <row r="820" spans="1:30" x14ac:dyDescent="0.2">
      <c r="A820" s="231" t="s">
        <v>142</v>
      </c>
      <c r="B820" s="232"/>
      <c r="C820" s="232"/>
      <c r="D820" s="232"/>
      <c r="E820" s="232"/>
      <c r="F820" s="233"/>
      <c r="G820" s="138"/>
      <c r="H820" s="155"/>
      <c r="I820" s="155"/>
      <c r="J820" s="155"/>
      <c r="K820" s="155"/>
      <c r="L820" s="155"/>
      <c r="M820" s="160"/>
      <c r="N820" s="160"/>
      <c r="O820" s="160"/>
      <c r="P820" s="160"/>
      <c r="Q820" s="160"/>
      <c r="R820" s="167"/>
      <c r="S820" s="167"/>
      <c r="T820" s="167"/>
      <c r="U820" s="167"/>
      <c r="V820" s="167"/>
      <c r="W820" s="167"/>
      <c r="X820" s="167"/>
      <c r="Y820" s="167"/>
      <c r="Z820" s="167"/>
      <c r="AA820" s="167"/>
      <c r="AB820" s="167"/>
      <c r="AC820" s="167"/>
      <c r="AD820" s="167"/>
    </row>
    <row r="821" spans="1:30" x14ac:dyDescent="0.2">
      <c r="A821" s="231" t="s">
        <v>143</v>
      </c>
      <c r="B821" s="232"/>
      <c r="C821" s="232"/>
      <c r="D821" s="232"/>
      <c r="E821" s="232"/>
      <c r="F821" s="233"/>
      <c r="G821" s="138"/>
      <c r="H821" s="155"/>
      <c r="I821" s="155"/>
      <c r="J821" s="155"/>
      <c r="K821" s="155"/>
      <c r="L821" s="155"/>
      <c r="M821" s="160"/>
      <c r="N821" s="160"/>
      <c r="O821" s="160"/>
      <c r="P821" s="160"/>
      <c r="Q821" s="160"/>
      <c r="R821" s="167"/>
      <c r="S821" s="167"/>
      <c r="T821" s="167"/>
      <c r="U821" s="167"/>
      <c r="V821" s="167"/>
      <c r="W821" s="167"/>
      <c r="X821" s="167"/>
      <c r="Y821" s="167"/>
      <c r="Z821" s="167"/>
      <c r="AA821" s="167"/>
      <c r="AB821" s="167"/>
      <c r="AC821" s="167"/>
      <c r="AD821" s="167"/>
    </row>
    <row r="822" spans="1:30" x14ac:dyDescent="0.2">
      <c r="A822" s="231" t="s">
        <v>144</v>
      </c>
      <c r="B822" s="232"/>
      <c r="C822" s="232"/>
      <c r="D822" s="232"/>
      <c r="E822" s="232"/>
      <c r="F822" s="233"/>
      <c r="G822" s="138"/>
      <c r="H822" s="155"/>
      <c r="I822" s="155"/>
      <c r="J822" s="155"/>
      <c r="K822" s="155"/>
      <c r="L822" s="155"/>
      <c r="M822" s="160"/>
      <c r="N822" s="160"/>
      <c r="O822" s="160"/>
      <c r="P822" s="160"/>
      <c r="Q822" s="160"/>
      <c r="R822" s="167"/>
      <c r="S822" s="167"/>
      <c r="T822" s="167"/>
      <c r="U822" s="167"/>
      <c r="V822" s="167"/>
      <c r="W822" s="167"/>
      <c r="X822" s="167"/>
      <c r="Y822" s="167"/>
      <c r="Z822" s="167"/>
      <c r="AA822" s="167"/>
      <c r="AB822" s="167"/>
      <c r="AC822" s="167"/>
      <c r="AD822" s="167"/>
    </row>
    <row r="823" spans="1:30" x14ac:dyDescent="0.2">
      <c r="A823" s="231" t="s">
        <v>145</v>
      </c>
      <c r="B823" s="232"/>
      <c r="C823" s="232"/>
      <c r="D823" s="232"/>
      <c r="E823" s="232"/>
      <c r="F823" s="233"/>
      <c r="G823" s="138"/>
      <c r="H823" s="155"/>
      <c r="I823" s="155"/>
      <c r="J823" s="155"/>
      <c r="K823" s="155"/>
      <c r="L823" s="155"/>
      <c r="M823" s="160"/>
      <c r="N823" s="160"/>
      <c r="O823" s="160"/>
      <c r="P823" s="160"/>
      <c r="Q823" s="160"/>
      <c r="R823" s="167"/>
      <c r="S823" s="167"/>
      <c r="T823" s="167"/>
      <c r="U823" s="167"/>
      <c r="V823" s="167"/>
      <c r="W823" s="167"/>
      <c r="X823" s="167"/>
      <c r="Y823" s="167"/>
      <c r="Z823" s="167"/>
      <c r="AA823" s="167"/>
      <c r="AB823" s="167"/>
      <c r="AC823" s="167"/>
      <c r="AD823" s="167"/>
    </row>
    <row r="824" spans="1:30" x14ac:dyDescent="0.2">
      <c r="A824" s="231" t="s">
        <v>146</v>
      </c>
      <c r="B824" s="232"/>
      <c r="C824" s="232"/>
      <c r="D824" s="232"/>
      <c r="E824" s="232"/>
      <c r="F824" s="233"/>
      <c r="G824" s="138"/>
      <c r="H824" s="155"/>
      <c r="I824" s="155"/>
      <c r="J824" s="155"/>
      <c r="K824" s="155"/>
      <c r="L824" s="155"/>
      <c r="M824" s="160"/>
      <c r="N824" s="160"/>
      <c r="O824" s="160"/>
      <c r="P824" s="160"/>
      <c r="Q824" s="160"/>
      <c r="R824" s="167"/>
      <c r="S824" s="167"/>
      <c r="T824" s="167"/>
      <c r="U824" s="167"/>
      <c r="V824" s="167"/>
      <c r="W824" s="167"/>
      <c r="X824" s="167"/>
      <c r="Y824" s="167"/>
      <c r="Z824" s="167"/>
      <c r="AA824" s="167"/>
      <c r="AB824" s="167"/>
      <c r="AC824" s="167"/>
      <c r="AD824" s="167"/>
    </row>
    <row r="825" spans="1:30" x14ac:dyDescent="0.2">
      <c r="A825" s="231" t="s">
        <v>147</v>
      </c>
      <c r="B825" s="232"/>
      <c r="C825" s="232"/>
      <c r="D825" s="232"/>
      <c r="E825" s="232"/>
      <c r="F825" s="233"/>
      <c r="G825" s="138"/>
      <c r="H825" s="155"/>
      <c r="I825" s="155"/>
      <c r="J825" s="155"/>
      <c r="K825" s="155"/>
      <c r="L825" s="155"/>
      <c r="M825" s="160"/>
      <c r="N825" s="160"/>
      <c r="O825" s="160"/>
      <c r="P825" s="160"/>
      <c r="Q825" s="160"/>
      <c r="R825" s="167"/>
      <c r="S825" s="167"/>
      <c r="T825" s="167"/>
      <c r="U825" s="167"/>
      <c r="V825" s="167"/>
      <c r="W825" s="167"/>
      <c r="X825" s="167"/>
      <c r="Y825" s="167"/>
      <c r="Z825" s="167"/>
      <c r="AA825" s="167"/>
      <c r="AB825" s="167"/>
      <c r="AC825" s="167"/>
      <c r="AD825" s="167"/>
    </row>
    <row r="826" spans="1:30" x14ac:dyDescent="0.2">
      <c r="A826" s="231" t="s">
        <v>148</v>
      </c>
      <c r="B826" s="232"/>
      <c r="C826" s="232"/>
      <c r="D826" s="232"/>
      <c r="E826" s="232"/>
      <c r="F826" s="233"/>
      <c r="G826" s="138"/>
      <c r="H826" s="155"/>
      <c r="I826" s="155"/>
      <c r="J826" s="155"/>
      <c r="K826" s="155"/>
      <c r="L826" s="155"/>
      <c r="M826" s="160"/>
      <c r="N826" s="160"/>
      <c r="O826" s="160"/>
      <c r="P826" s="160"/>
      <c r="Q826" s="160"/>
      <c r="R826" s="167"/>
      <c r="S826" s="167"/>
      <c r="T826" s="167"/>
      <c r="U826" s="167"/>
      <c r="V826" s="167"/>
      <c r="W826" s="167"/>
      <c r="X826" s="167"/>
      <c r="Y826" s="167"/>
      <c r="Z826" s="167"/>
      <c r="AA826" s="167"/>
      <c r="AB826" s="167"/>
      <c r="AC826" s="167"/>
      <c r="AD826" s="167"/>
    </row>
    <row r="827" spans="1:30" x14ac:dyDescent="0.2">
      <c r="A827" s="231" t="s">
        <v>149</v>
      </c>
      <c r="B827" s="232"/>
      <c r="C827" s="232"/>
      <c r="D827" s="232"/>
      <c r="E827" s="232"/>
      <c r="F827" s="233"/>
      <c r="G827" s="138"/>
      <c r="H827" s="155"/>
      <c r="I827" s="155"/>
      <c r="J827" s="155"/>
      <c r="K827" s="155"/>
      <c r="L827" s="155"/>
      <c r="M827" s="160"/>
      <c r="N827" s="160"/>
      <c r="O827" s="160"/>
      <c r="P827" s="160"/>
      <c r="Q827" s="160"/>
      <c r="R827" s="167"/>
      <c r="S827" s="167"/>
      <c r="T827" s="167"/>
      <c r="U827" s="167"/>
      <c r="V827" s="167"/>
      <c r="W827" s="167"/>
      <c r="X827" s="167"/>
      <c r="Y827" s="167"/>
      <c r="Z827" s="167"/>
      <c r="AA827" s="167"/>
      <c r="AB827" s="167"/>
      <c r="AC827" s="167"/>
      <c r="AD827" s="167"/>
    </row>
    <row r="828" spans="1:30" x14ac:dyDescent="0.2">
      <c r="A828" s="231" t="s">
        <v>150</v>
      </c>
      <c r="B828" s="232"/>
      <c r="C828" s="232"/>
      <c r="D828" s="232"/>
      <c r="E828" s="232"/>
      <c r="F828" s="233"/>
      <c r="G828" s="138"/>
      <c r="H828" s="155"/>
      <c r="I828" s="155"/>
      <c r="J828" s="155"/>
      <c r="K828" s="155"/>
      <c r="L828" s="155"/>
      <c r="M828" s="160"/>
      <c r="N828" s="160"/>
      <c r="O828" s="160"/>
      <c r="P828" s="160"/>
      <c r="Q828" s="160"/>
      <c r="R828" s="167"/>
      <c r="S828" s="167"/>
      <c r="T828" s="167"/>
      <c r="U828" s="167"/>
      <c r="V828" s="167"/>
      <c r="W828" s="167"/>
      <c r="X828" s="167"/>
      <c r="Y828" s="167"/>
      <c r="Z828" s="167"/>
      <c r="AA828" s="167"/>
      <c r="AB828" s="167"/>
      <c r="AC828" s="167"/>
      <c r="AD828" s="167"/>
    </row>
    <row r="829" spans="1:30" x14ac:dyDescent="0.2">
      <c r="A829" s="231" t="s">
        <v>151</v>
      </c>
      <c r="B829" s="232"/>
      <c r="C829" s="232"/>
      <c r="D829" s="232"/>
      <c r="E829" s="232"/>
      <c r="F829" s="233"/>
      <c r="G829" s="138"/>
      <c r="H829" s="155"/>
      <c r="I829" s="155"/>
      <c r="J829" s="155"/>
      <c r="K829" s="155"/>
      <c r="L829" s="155"/>
      <c r="M829" s="160"/>
      <c r="N829" s="160"/>
      <c r="O829" s="160"/>
      <c r="P829" s="160"/>
      <c r="Q829" s="160"/>
      <c r="R829" s="167"/>
      <c r="S829" s="167"/>
      <c r="T829" s="167"/>
      <c r="U829" s="167"/>
      <c r="V829" s="167"/>
      <c r="W829" s="167"/>
      <c r="X829" s="167"/>
      <c r="Y829" s="167"/>
      <c r="Z829" s="167"/>
      <c r="AA829" s="167"/>
      <c r="AB829" s="167"/>
      <c r="AC829" s="167"/>
      <c r="AD829" s="167"/>
    </row>
    <row r="830" spans="1:30" x14ac:dyDescent="0.2">
      <c r="A830" s="231" t="s">
        <v>152</v>
      </c>
      <c r="B830" s="232"/>
      <c r="C830" s="232"/>
      <c r="D830" s="232"/>
      <c r="E830" s="232"/>
      <c r="F830" s="233"/>
      <c r="G830" s="138"/>
      <c r="H830" s="155"/>
      <c r="I830" s="155"/>
      <c r="J830" s="155"/>
      <c r="K830" s="155"/>
      <c r="L830" s="155"/>
      <c r="M830" s="160"/>
      <c r="N830" s="160"/>
      <c r="O830" s="160"/>
      <c r="P830" s="160"/>
      <c r="Q830" s="160"/>
      <c r="R830" s="167"/>
      <c r="S830" s="167"/>
      <c r="T830" s="167"/>
      <c r="U830" s="167"/>
      <c r="V830" s="167"/>
      <c r="W830" s="167"/>
      <c r="X830" s="167"/>
      <c r="Y830" s="167"/>
      <c r="Z830" s="167"/>
      <c r="AA830" s="167"/>
      <c r="AB830" s="167"/>
      <c r="AC830" s="167"/>
      <c r="AD830" s="167"/>
    </row>
    <row r="831" spans="1:30" x14ac:dyDescent="0.2">
      <c r="A831" s="231" t="s">
        <v>153</v>
      </c>
      <c r="B831" s="232"/>
      <c r="C831" s="232"/>
      <c r="D831" s="232"/>
      <c r="E831" s="232"/>
      <c r="F831" s="233"/>
      <c r="G831" s="138"/>
      <c r="H831" s="155"/>
      <c r="I831" s="155"/>
      <c r="J831" s="155"/>
      <c r="K831" s="155"/>
      <c r="L831" s="155"/>
      <c r="M831" s="160"/>
      <c r="N831" s="160"/>
      <c r="O831" s="160"/>
      <c r="P831" s="160"/>
      <c r="Q831" s="160"/>
      <c r="R831" s="167"/>
      <c r="S831" s="167"/>
      <c r="T831" s="167"/>
      <c r="U831" s="167"/>
      <c r="V831" s="167"/>
      <c r="W831" s="167"/>
      <c r="X831" s="167"/>
      <c r="Y831" s="167"/>
      <c r="Z831" s="167"/>
      <c r="AA831" s="167"/>
      <c r="AB831" s="167"/>
      <c r="AC831" s="167"/>
      <c r="AD831" s="167"/>
    </row>
    <row r="832" spans="1:30" x14ac:dyDescent="0.2">
      <c r="A832" s="231" t="s">
        <v>154</v>
      </c>
      <c r="B832" s="232"/>
      <c r="C832" s="232"/>
      <c r="D832" s="232"/>
      <c r="E832" s="232"/>
      <c r="F832" s="233"/>
      <c r="G832" s="138"/>
      <c r="H832" s="155"/>
      <c r="I832" s="155"/>
      <c r="J832" s="155"/>
      <c r="K832" s="155"/>
      <c r="L832" s="155"/>
      <c r="M832" s="160"/>
      <c r="N832" s="160"/>
      <c r="O832" s="160"/>
      <c r="P832" s="160"/>
      <c r="Q832" s="160"/>
      <c r="R832" s="167"/>
      <c r="S832" s="167"/>
      <c r="T832" s="167"/>
      <c r="U832" s="167"/>
      <c r="V832" s="167"/>
      <c r="W832" s="167"/>
      <c r="X832" s="167"/>
      <c r="Y832" s="167"/>
      <c r="Z832" s="167"/>
      <c r="AA832" s="167"/>
      <c r="AB832" s="167"/>
      <c r="AC832" s="167"/>
      <c r="AD832" s="167"/>
    </row>
    <row r="833" spans="1:30" x14ac:dyDescent="0.2">
      <c r="A833" s="231" t="s">
        <v>155</v>
      </c>
      <c r="B833" s="232"/>
      <c r="C833" s="232"/>
      <c r="D833" s="232"/>
      <c r="E833" s="232"/>
      <c r="F833" s="233"/>
      <c r="G833" s="138"/>
      <c r="H833" s="155"/>
      <c r="I833" s="155"/>
      <c r="J833" s="155"/>
      <c r="K833" s="155"/>
      <c r="L833" s="155"/>
      <c r="M833" s="160"/>
      <c r="N833" s="160"/>
      <c r="O833" s="160"/>
      <c r="P833" s="160"/>
      <c r="Q833" s="160"/>
      <c r="R833" s="167"/>
      <c r="S833" s="167"/>
      <c r="T833" s="167"/>
      <c r="U833" s="167"/>
      <c r="V833" s="167"/>
      <c r="W833" s="167"/>
      <c r="X833" s="167"/>
      <c r="Y833" s="167"/>
      <c r="Z833" s="167"/>
      <c r="AA833" s="167"/>
      <c r="AB833" s="167"/>
      <c r="AC833" s="167"/>
      <c r="AD833" s="167"/>
    </row>
    <row r="834" spans="1:30" x14ac:dyDescent="0.2">
      <c r="A834" s="231" t="s">
        <v>156</v>
      </c>
      <c r="B834" s="232"/>
      <c r="C834" s="232"/>
      <c r="D834" s="232"/>
      <c r="E834" s="232"/>
      <c r="F834" s="233"/>
      <c r="G834" s="138"/>
      <c r="H834" s="155"/>
      <c r="I834" s="155"/>
      <c r="J834" s="155"/>
      <c r="K834" s="155"/>
      <c r="L834" s="155"/>
      <c r="M834" s="160"/>
      <c r="N834" s="160"/>
      <c r="O834" s="160"/>
      <c r="P834" s="160"/>
      <c r="Q834" s="160"/>
      <c r="R834" s="167"/>
      <c r="S834" s="167"/>
      <c r="T834" s="167"/>
      <c r="U834" s="167"/>
      <c r="V834" s="167"/>
      <c r="W834" s="167"/>
      <c r="X834" s="167"/>
      <c r="Y834" s="167"/>
      <c r="Z834" s="167"/>
      <c r="AA834" s="167"/>
      <c r="AB834" s="167"/>
      <c r="AC834" s="167"/>
      <c r="AD834" s="167"/>
    </row>
    <row r="835" spans="1:30" x14ac:dyDescent="0.2">
      <c r="A835" s="231" t="s">
        <v>157</v>
      </c>
      <c r="B835" s="232"/>
      <c r="C835" s="232"/>
      <c r="D835" s="232"/>
      <c r="E835" s="232"/>
      <c r="F835" s="233"/>
      <c r="G835" s="138"/>
      <c r="H835" s="155"/>
      <c r="I835" s="155"/>
      <c r="J835" s="155"/>
      <c r="K835" s="155"/>
      <c r="L835" s="155"/>
      <c r="M835" s="160"/>
      <c r="N835" s="160"/>
      <c r="O835" s="160"/>
      <c r="P835" s="160"/>
      <c r="Q835" s="160"/>
      <c r="R835" s="167"/>
      <c r="S835" s="167"/>
      <c r="T835" s="167"/>
      <c r="U835" s="167"/>
      <c r="V835" s="167"/>
      <c r="W835" s="167"/>
      <c r="X835" s="167"/>
      <c r="Y835" s="167"/>
      <c r="Z835" s="167"/>
      <c r="AA835" s="167"/>
      <c r="AB835" s="167"/>
      <c r="AC835" s="167"/>
      <c r="AD835" s="167"/>
    </row>
    <row r="836" spans="1:30" x14ac:dyDescent="0.2">
      <c r="A836" s="231" t="s">
        <v>158</v>
      </c>
      <c r="B836" s="232"/>
      <c r="C836" s="232"/>
      <c r="D836" s="232"/>
      <c r="E836" s="232"/>
      <c r="F836" s="233"/>
      <c r="G836" s="138"/>
      <c r="H836" s="155"/>
      <c r="I836" s="155"/>
      <c r="J836" s="155"/>
      <c r="K836" s="155"/>
      <c r="L836" s="155"/>
      <c r="M836" s="160"/>
      <c r="N836" s="160"/>
      <c r="O836" s="160"/>
      <c r="P836" s="160"/>
      <c r="Q836" s="160"/>
      <c r="R836" s="167"/>
      <c r="S836" s="167"/>
      <c r="T836" s="167"/>
      <c r="U836" s="167"/>
      <c r="V836" s="167"/>
      <c r="W836" s="167"/>
      <c r="X836" s="167"/>
      <c r="Y836" s="167"/>
      <c r="Z836" s="167"/>
      <c r="AA836" s="167"/>
      <c r="AB836" s="167"/>
      <c r="AC836" s="167"/>
      <c r="AD836" s="167"/>
    </row>
    <row r="837" spans="1:30" x14ac:dyDescent="0.2">
      <c r="A837" s="231" t="s">
        <v>159</v>
      </c>
      <c r="B837" s="232"/>
      <c r="C837" s="232"/>
      <c r="D837" s="232"/>
      <c r="E837" s="232"/>
      <c r="F837" s="233"/>
      <c r="G837" s="138"/>
      <c r="H837" s="155"/>
      <c r="I837" s="155"/>
      <c r="J837" s="155"/>
      <c r="K837" s="155"/>
      <c r="L837" s="155"/>
      <c r="M837" s="160"/>
      <c r="N837" s="160"/>
      <c r="O837" s="160"/>
      <c r="P837" s="160"/>
      <c r="Q837" s="160"/>
      <c r="R837" s="167"/>
      <c r="S837" s="167"/>
      <c r="T837" s="167"/>
      <c r="U837" s="167"/>
      <c r="V837" s="167"/>
      <c r="W837" s="167"/>
      <c r="X837" s="167"/>
      <c r="Y837" s="167"/>
      <c r="Z837" s="167"/>
      <c r="AA837" s="167"/>
      <c r="AB837" s="167"/>
      <c r="AC837" s="167"/>
      <c r="AD837" s="167"/>
    </row>
    <row r="838" spans="1:30" ht="14.25" x14ac:dyDescent="0.2">
      <c r="A838" s="231" t="s">
        <v>160</v>
      </c>
      <c r="B838" s="232"/>
      <c r="C838" s="232"/>
      <c r="D838" s="232"/>
      <c r="E838" s="232"/>
      <c r="F838" s="233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167"/>
      <c r="S838" s="167"/>
      <c r="T838" s="167"/>
      <c r="U838" s="167"/>
      <c r="V838" s="167"/>
      <c r="W838" s="167"/>
      <c r="X838" s="167"/>
      <c r="Y838" s="167"/>
      <c r="Z838" s="167"/>
      <c r="AA838" s="167"/>
      <c r="AB838" s="167"/>
      <c r="AC838" s="167"/>
      <c r="AD838" s="167"/>
    </row>
    <row r="839" spans="1:30" ht="14.25" x14ac:dyDescent="0.2">
      <c r="A839" s="231" t="s">
        <v>161</v>
      </c>
      <c r="B839" s="232"/>
      <c r="C839" s="232"/>
      <c r="D839" s="232"/>
      <c r="E839" s="232"/>
      <c r="F839" s="233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167"/>
      <c r="S839" s="167"/>
      <c r="T839" s="167"/>
      <c r="U839" s="167"/>
      <c r="V839" s="167"/>
      <c r="W839" s="167"/>
      <c r="X839" s="167"/>
      <c r="Y839" s="167"/>
      <c r="Z839" s="167"/>
      <c r="AA839" s="167"/>
      <c r="AB839" s="167"/>
      <c r="AC839" s="167"/>
      <c r="AD839" s="167"/>
    </row>
    <row r="840" spans="1:30" ht="14.25" x14ac:dyDescent="0.2">
      <c r="A840" s="231" t="s">
        <v>162</v>
      </c>
      <c r="B840" s="232"/>
      <c r="C840" s="232"/>
      <c r="D840" s="232"/>
      <c r="E840" s="232"/>
      <c r="F840" s="233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167"/>
      <c r="S840" s="167"/>
      <c r="T840" s="167"/>
      <c r="U840" s="167"/>
      <c r="V840" s="167"/>
      <c r="W840" s="167"/>
      <c r="X840" s="167"/>
      <c r="Y840" s="167"/>
      <c r="Z840" s="167"/>
      <c r="AA840" s="167"/>
      <c r="AB840" s="167"/>
      <c r="AC840" s="167"/>
      <c r="AD840" s="167"/>
    </row>
    <row r="841" spans="1:30" ht="14.25" x14ac:dyDescent="0.2">
      <c r="A841" s="231" t="s">
        <v>163</v>
      </c>
      <c r="B841" s="232"/>
      <c r="C841" s="232"/>
      <c r="D841" s="232"/>
      <c r="E841" s="232"/>
      <c r="F841" s="233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167"/>
      <c r="S841" s="167"/>
      <c r="T841" s="167"/>
      <c r="U841" s="167"/>
      <c r="V841" s="167"/>
      <c r="W841" s="167"/>
      <c r="X841" s="167"/>
      <c r="Y841" s="167"/>
      <c r="Z841" s="167"/>
      <c r="AA841" s="167"/>
      <c r="AB841" s="167"/>
      <c r="AC841" s="167"/>
      <c r="AD841" s="167"/>
    </row>
    <row r="842" spans="1:30" ht="14.25" x14ac:dyDescent="0.2">
      <c r="A842" s="231" t="s">
        <v>164</v>
      </c>
      <c r="B842" s="232"/>
      <c r="C842" s="232"/>
      <c r="D842" s="232"/>
      <c r="E842" s="232"/>
      <c r="F842" s="233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167"/>
      <c r="S842" s="167"/>
      <c r="T842" s="167"/>
      <c r="U842" s="167"/>
      <c r="V842" s="167"/>
      <c r="W842" s="167"/>
      <c r="X842" s="167"/>
      <c r="Y842" s="167"/>
      <c r="Z842" s="167"/>
      <c r="AA842" s="167"/>
      <c r="AB842" s="167"/>
      <c r="AC842" s="167"/>
      <c r="AD842" s="167"/>
    </row>
    <row r="843" spans="1:30" ht="14.25" x14ac:dyDescent="0.2">
      <c r="A843" s="231" t="s">
        <v>165</v>
      </c>
      <c r="B843" s="232"/>
      <c r="C843" s="232"/>
      <c r="D843" s="232"/>
      <c r="E843" s="232"/>
      <c r="F843" s="233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167"/>
      <c r="S843" s="167"/>
      <c r="T843" s="167"/>
      <c r="U843" s="167"/>
      <c r="V843" s="167"/>
      <c r="W843" s="167"/>
      <c r="X843" s="167"/>
      <c r="Y843" s="167"/>
      <c r="Z843" s="167"/>
      <c r="AA843" s="167"/>
      <c r="AB843" s="167"/>
      <c r="AC843" s="167"/>
      <c r="AD843" s="167"/>
    </row>
    <row r="844" spans="1:30" ht="14.25" x14ac:dyDescent="0.2">
      <c r="A844" s="231" t="s">
        <v>166</v>
      </c>
      <c r="B844" s="232"/>
      <c r="C844" s="232"/>
      <c r="D844" s="232"/>
      <c r="E844" s="232"/>
      <c r="F844" s="233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167"/>
      <c r="S844" s="167"/>
      <c r="T844" s="167"/>
      <c r="U844" s="167"/>
      <c r="V844" s="167"/>
      <c r="W844" s="167"/>
      <c r="X844" s="167"/>
      <c r="Y844" s="167"/>
      <c r="Z844" s="167"/>
      <c r="AA844" s="167"/>
      <c r="AB844" s="167"/>
      <c r="AC844" s="167"/>
      <c r="AD844" s="167"/>
    </row>
    <row r="845" spans="1:30" ht="14.25" x14ac:dyDescent="0.2">
      <c r="A845" s="231" t="s">
        <v>167</v>
      </c>
      <c r="B845" s="232"/>
      <c r="C845" s="232"/>
      <c r="D845" s="232"/>
      <c r="E845" s="232"/>
      <c r="F845" s="233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167"/>
      <c r="S845" s="167"/>
      <c r="T845" s="167"/>
      <c r="U845" s="167"/>
      <c r="V845" s="167"/>
      <c r="W845" s="167"/>
      <c r="X845" s="167"/>
      <c r="Y845" s="167"/>
      <c r="Z845" s="167"/>
      <c r="AA845" s="167"/>
      <c r="AB845" s="167"/>
      <c r="AC845" s="167"/>
      <c r="AD845" s="167"/>
    </row>
    <row r="846" spans="1:30" ht="14.25" x14ac:dyDescent="0.2">
      <c r="A846" s="231" t="s">
        <v>168</v>
      </c>
      <c r="B846" s="232"/>
      <c r="C846" s="232"/>
      <c r="D846" s="232"/>
      <c r="E846" s="232"/>
      <c r="F846" s="233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167"/>
      <c r="S846" s="167"/>
      <c r="T846" s="167"/>
      <c r="U846" s="167"/>
      <c r="V846" s="167"/>
      <c r="W846" s="167"/>
      <c r="X846" s="167"/>
      <c r="Y846" s="167"/>
      <c r="Z846" s="167"/>
      <c r="AA846" s="167"/>
      <c r="AB846" s="167"/>
      <c r="AC846" s="167"/>
      <c r="AD846" s="167"/>
    </row>
    <row r="847" spans="1:30" ht="14.25" x14ac:dyDescent="0.2">
      <c r="A847" s="231" t="s">
        <v>169</v>
      </c>
      <c r="B847" s="232"/>
      <c r="C847" s="232"/>
      <c r="D847" s="232"/>
      <c r="E847" s="232"/>
      <c r="F847" s="233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167"/>
      <c r="S847" s="167"/>
      <c r="T847" s="167"/>
      <c r="U847" s="167"/>
      <c r="V847" s="167"/>
      <c r="W847" s="167"/>
      <c r="X847" s="167"/>
      <c r="Y847" s="167"/>
      <c r="Z847" s="167"/>
      <c r="AA847" s="167"/>
      <c r="AB847" s="167"/>
      <c r="AC847" s="167"/>
      <c r="AD847" s="167"/>
    </row>
    <row r="848" spans="1:30" ht="14.25" x14ac:dyDescent="0.2">
      <c r="A848" s="231" t="s">
        <v>170</v>
      </c>
      <c r="B848" s="232"/>
      <c r="C848" s="232"/>
      <c r="D848" s="232"/>
      <c r="E848" s="232"/>
      <c r="F848" s="233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167"/>
      <c r="S848" s="167"/>
      <c r="T848" s="167"/>
      <c r="U848" s="167"/>
      <c r="V848" s="167"/>
      <c r="W848" s="167"/>
      <c r="X848" s="167"/>
      <c r="Y848" s="167"/>
      <c r="Z848" s="167"/>
      <c r="AA848" s="167"/>
      <c r="AB848" s="167"/>
      <c r="AC848" s="167"/>
      <c r="AD848" s="167"/>
    </row>
    <row r="849" spans="1:30" ht="14.25" x14ac:dyDescent="0.2">
      <c r="A849" s="231" t="s">
        <v>171</v>
      </c>
      <c r="B849" s="232"/>
      <c r="C849" s="232"/>
      <c r="D849" s="232"/>
      <c r="E849" s="232"/>
      <c r="F849" s="233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167"/>
      <c r="S849" s="167"/>
      <c r="T849" s="167"/>
      <c r="U849" s="167"/>
      <c r="V849" s="167"/>
      <c r="W849" s="167"/>
      <c r="X849" s="167"/>
      <c r="Y849" s="167"/>
      <c r="Z849" s="167"/>
      <c r="AA849" s="167"/>
      <c r="AB849" s="167"/>
      <c r="AC849" s="167"/>
      <c r="AD849" s="167"/>
    </row>
    <row r="850" spans="1:30" ht="14.25" x14ac:dyDescent="0.2">
      <c r="A850" s="231" t="s">
        <v>172</v>
      </c>
      <c r="B850" s="232"/>
      <c r="C850" s="232"/>
      <c r="D850" s="232"/>
      <c r="E850" s="232"/>
      <c r="F850" s="233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167"/>
      <c r="S850" s="167"/>
      <c r="T850" s="167"/>
      <c r="U850" s="167"/>
      <c r="V850" s="167"/>
      <c r="W850" s="167"/>
      <c r="X850" s="167"/>
      <c r="Y850" s="167"/>
      <c r="Z850" s="167"/>
      <c r="AA850" s="167"/>
      <c r="AB850" s="167"/>
      <c r="AC850" s="167"/>
      <c r="AD850" s="167"/>
    </row>
    <row r="851" spans="1:30" ht="14.25" x14ac:dyDescent="0.2">
      <c r="A851" s="231" t="s">
        <v>173</v>
      </c>
      <c r="B851" s="232"/>
      <c r="C851" s="232"/>
      <c r="D851" s="232"/>
      <c r="E851" s="232"/>
      <c r="F851" s="233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167"/>
      <c r="S851" s="167"/>
      <c r="T851" s="167"/>
      <c r="U851" s="167"/>
      <c r="V851" s="167"/>
      <c r="W851" s="167"/>
      <c r="X851" s="167"/>
      <c r="Y851" s="167"/>
      <c r="Z851" s="167"/>
      <c r="AA851" s="167"/>
      <c r="AB851" s="167"/>
      <c r="AC851" s="167"/>
      <c r="AD851" s="167"/>
    </row>
    <row r="852" spans="1:30" ht="14.25" x14ac:dyDescent="0.2">
      <c r="A852" s="231" t="s">
        <v>174</v>
      </c>
      <c r="B852" s="232"/>
      <c r="C852" s="232"/>
      <c r="D852" s="232"/>
      <c r="E852" s="232"/>
      <c r="F852" s="233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167"/>
      <c r="S852" s="167"/>
      <c r="T852" s="167"/>
      <c r="U852" s="167"/>
      <c r="V852" s="167"/>
      <c r="W852" s="167"/>
      <c r="X852" s="167"/>
      <c r="Y852" s="167"/>
      <c r="Z852" s="167"/>
      <c r="AA852" s="167"/>
      <c r="AB852" s="167"/>
      <c r="AC852" s="167"/>
      <c r="AD852" s="167"/>
    </row>
    <row r="853" spans="1:30" ht="14.25" x14ac:dyDescent="0.2">
      <c r="A853" s="231" t="s">
        <v>175</v>
      </c>
      <c r="B853" s="232"/>
      <c r="C853" s="232"/>
      <c r="D853" s="232"/>
      <c r="E853" s="232"/>
      <c r="F853" s="233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167"/>
      <c r="S853" s="167"/>
      <c r="T853" s="167"/>
      <c r="U853" s="167"/>
      <c r="V853" s="167"/>
      <c r="W853" s="167"/>
      <c r="X853" s="167"/>
      <c r="Y853" s="167"/>
      <c r="Z853" s="167"/>
      <c r="AA853" s="167"/>
      <c r="AB853" s="167"/>
      <c r="AC853" s="167"/>
      <c r="AD853" s="167"/>
    </row>
    <row r="854" spans="1:30" ht="14.25" x14ac:dyDescent="0.2">
      <c r="A854" s="231" t="s">
        <v>176</v>
      </c>
      <c r="B854" s="232"/>
      <c r="C854" s="232"/>
      <c r="D854" s="232"/>
      <c r="E854" s="232"/>
      <c r="F854" s="233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167"/>
      <c r="S854" s="167"/>
      <c r="T854" s="167"/>
      <c r="U854" s="167"/>
      <c r="V854" s="167"/>
      <c r="W854" s="167"/>
      <c r="X854" s="167"/>
      <c r="Y854" s="167"/>
      <c r="Z854" s="167"/>
      <c r="AA854" s="167"/>
      <c r="AB854" s="167"/>
      <c r="AC854" s="167"/>
      <c r="AD854" s="167"/>
    </row>
    <row r="855" spans="1:30" ht="14.25" x14ac:dyDescent="0.2">
      <c r="A855" s="231" t="s">
        <v>177</v>
      </c>
      <c r="B855" s="232"/>
      <c r="C855" s="232"/>
      <c r="D855" s="232"/>
      <c r="E855" s="232"/>
      <c r="F855" s="233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167"/>
      <c r="S855" s="167"/>
      <c r="T855" s="167"/>
      <c r="U855" s="167"/>
      <c r="V855" s="167"/>
      <c r="W855" s="167"/>
      <c r="X855" s="167"/>
      <c r="Y855" s="167"/>
      <c r="Z855" s="167"/>
      <c r="AA855" s="167"/>
      <c r="AB855" s="167"/>
      <c r="AC855" s="167"/>
      <c r="AD855" s="167"/>
    </row>
    <row r="856" spans="1:30" ht="14.25" x14ac:dyDescent="0.2">
      <c r="A856" s="231" t="s">
        <v>178</v>
      </c>
      <c r="B856" s="232"/>
      <c r="C856" s="232"/>
      <c r="D856" s="232"/>
      <c r="E856" s="232"/>
      <c r="F856" s="233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167"/>
      <c r="S856" s="167"/>
      <c r="T856" s="167"/>
      <c r="U856" s="167"/>
      <c r="V856" s="167"/>
      <c r="W856" s="167"/>
      <c r="X856" s="167"/>
      <c r="Y856" s="167"/>
      <c r="Z856" s="167"/>
      <c r="AA856" s="167"/>
      <c r="AB856" s="167"/>
      <c r="AC856" s="167"/>
      <c r="AD856" s="167"/>
    </row>
    <row r="857" spans="1:30" ht="14.25" x14ac:dyDescent="0.2">
      <c r="A857" s="231" t="s">
        <v>179</v>
      </c>
      <c r="B857" s="232"/>
      <c r="C857" s="232"/>
      <c r="D857" s="232"/>
      <c r="E857" s="232"/>
      <c r="F857" s="233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167"/>
      <c r="S857" s="167"/>
      <c r="T857" s="167"/>
      <c r="U857" s="167"/>
      <c r="V857" s="167"/>
      <c r="W857" s="167"/>
      <c r="X857" s="167"/>
      <c r="Y857" s="167"/>
      <c r="Z857" s="167"/>
      <c r="AA857" s="167"/>
      <c r="AB857" s="167"/>
      <c r="AC857" s="167"/>
      <c r="AD857" s="167"/>
    </row>
    <row r="858" spans="1:30" ht="14.25" x14ac:dyDescent="0.2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</row>
    <row r="859" spans="1:30" ht="14.25" x14ac:dyDescent="0.2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</row>
    <row r="860" spans="1:30" ht="14.25" x14ac:dyDescent="0.2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</row>
    <row r="861" spans="1:30" ht="14.25" x14ac:dyDescent="0.2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</row>
    <row r="862" spans="1:30" ht="14.25" x14ac:dyDescent="0.2"/>
    <row r="863" spans="1:30" ht="14.25" x14ac:dyDescent="0.2"/>
    <row r="864" spans="1:30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  <row r="1308" ht="14.25" x14ac:dyDescent="0.2"/>
    <row r="1309" ht="14.25" x14ac:dyDescent="0.2"/>
    <row r="1310" ht="14.25" x14ac:dyDescent="0.2"/>
    <row r="1311" ht="14.25" x14ac:dyDescent="0.2"/>
    <row r="1312" ht="14.25" x14ac:dyDescent="0.2"/>
    <row r="1313" ht="14.25" x14ac:dyDescent="0.2"/>
    <row r="1314" ht="14.25" x14ac:dyDescent="0.2"/>
    <row r="1315" ht="14.25" x14ac:dyDescent="0.2"/>
    <row r="1316" ht="14.25" x14ac:dyDescent="0.2"/>
    <row r="1317" ht="14.25" x14ac:dyDescent="0.2"/>
    <row r="1318" ht="14.25" x14ac:dyDescent="0.2"/>
    <row r="1319" ht="14.25" x14ac:dyDescent="0.2"/>
    <row r="1320" ht="14.25" x14ac:dyDescent="0.2"/>
    <row r="1321" ht="14.25" x14ac:dyDescent="0.2"/>
    <row r="1322" ht="14.25" x14ac:dyDescent="0.2"/>
    <row r="1323" ht="14.25" x14ac:dyDescent="0.2"/>
    <row r="1324" ht="14.25" x14ac:dyDescent="0.2"/>
    <row r="1325" ht="14.25" x14ac:dyDescent="0.2"/>
    <row r="1326" ht="14.25" x14ac:dyDescent="0.2"/>
    <row r="1327" ht="14.25" x14ac:dyDescent="0.2"/>
    <row r="1328" ht="14.25" x14ac:dyDescent="0.2"/>
    <row r="1329" ht="14.25" x14ac:dyDescent="0.2"/>
    <row r="1330" ht="14.25" x14ac:dyDescent="0.2"/>
    <row r="1331" ht="14.25" x14ac:dyDescent="0.2"/>
    <row r="1332" ht="14.25" x14ac:dyDescent="0.2"/>
    <row r="1333" ht="14.25" x14ac:dyDescent="0.2"/>
    <row r="1334" ht="14.25" x14ac:dyDescent="0.2"/>
    <row r="1335" ht="14.25" x14ac:dyDescent="0.2"/>
    <row r="1336" ht="14.25" x14ac:dyDescent="0.2"/>
    <row r="1337" ht="14.25" x14ac:dyDescent="0.2"/>
    <row r="1338" ht="14.25" x14ac:dyDescent="0.2"/>
    <row r="1339" ht="14.25" x14ac:dyDescent="0.2"/>
    <row r="1340" ht="14.25" x14ac:dyDescent="0.2"/>
    <row r="1341" ht="14.25" x14ac:dyDescent="0.2"/>
    <row r="1342" ht="14.25" x14ac:dyDescent="0.2"/>
    <row r="1343" ht="14.25" x14ac:dyDescent="0.2"/>
    <row r="1344" ht="14.25" x14ac:dyDescent="0.2"/>
    <row r="1345" ht="14.25" x14ac:dyDescent="0.2"/>
    <row r="1346" ht="14.25" x14ac:dyDescent="0.2"/>
    <row r="1347" ht="14.25" x14ac:dyDescent="0.2"/>
    <row r="1348" ht="14.25" x14ac:dyDescent="0.2"/>
    <row r="1349" ht="14.25" x14ac:dyDescent="0.2"/>
    <row r="1350" ht="14.25" x14ac:dyDescent="0.2"/>
    <row r="1351" ht="14.25" x14ac:dyDescent="0.2"/>
    <row r="1352" ht="14.25" x14ac:dyDescent="0.2"/>
    <row r="1353" ht="14.25" x14ac:dyDescent="0.2"/>
    <row r="1354" ht="14.25" x14ac:dyDescent="0.2"/>
    <row r="1355" ht="14.25" x14ac:dyDescent="0.2"/>
    <row r="1356" ht="14.25" x14ac:dyDescent="0.2"/>
    <row r="1357" ht="14.25" x14ac:dyDescent="0.2"/>
    <row r="1358" ht="14.25" x14ac:dyDescent="0.2"/>
    <row r="1359" ht="14.25" x14ac:dyDescent="0.2"/>
    <row r="1360" ht="14.25" x14ac:dyDescent="0.2"/>
    <row r="1361" ht="14.25" x14ac:dyDescent="0.2"/>
    <row r="1362" ht="14.25" x14ac:dyDescent="0.2"/>
    <row r="1363" ht="14.25" x14ac:dyDescent="0.2"/>
    <row r="1364" ht="14.25" x14ac:dyDescent="0.2"/>
    <row r="1365" ht="14.25" x14ac:dyDescent="0.2"/>
    <row r="1366" ht="14.25" x14ac:dyDescent="0.2"/>
    <row r="1367" ht="14.25" x14ac:dyDescent="0.2"/>
    <row r="1368" ht="14.25" x14ac:dyDescent="0.2"/>
    <row r="1369" ht="14.25" x14ac:dyDescent="0.2"/>
    <row r="1370" ht="14.25" x14ac:dyDescent="0.2"/>
    <row r="1371" ht="14.25" x14ac:dyDescent="0.2"/>
    <row r="1372" ht="14.25" x14ac:dyDescent="0.2"/>
    <row r="1373" ht="14.25" x14ac:dyDescent="0.2"/>
    <row r="1374" ht="14.25" x14ac:dyDescent="0.2"/>
    <row r="1375" ht="14.25" x14ac:dyDescent="0.2"/>
    <row r="1376" ht="14.25" x14ac:dyDescent="0.2"/>
    <row r="1377" ht="14.25" x14ac:dyDescent="0.2"/>
    <row r="1378" ht="14.25" x14ac:dyDescent="0.2"/>
    <row r="1379" ht="14.25" x14ac:dyDescent="0.2"/>
    <row r="1380" ht="14.25" x14ac:dyDescent="0.2"/>
    <row r="1381" ht="14.25" x14ac:dyDescent="0.2"/>
    <row r="1382" ht="14.25" x14ac:dyDescent="0.2"/>
    <row r="1383" ht="14.25" x14ac:dyDescent="0.2"/>
    <row r="1384" ht="14.25" x14ac:dyDescent="0.2"/>
    <row r="1385" ht="14.25" x14ac:dyDescent="0.2"/>
    <row r="1386" ht="14.25" x14ac:dyDescent="0.2"/>
    <row r="1387" ht="14.25" x14ac:dyDescent="0.2"/>
    <row r="1388" ht="14.25" x14ac:dyDescent="0.2"/>
    <row r="1389" ht="14.25" x14ac:dyDescent="0.2"/>
    <row r="1390" ht="14.25" x14ac:dyDescent="0.2"/>
    <row r="1391" ht="14.25" x14ac:dyDescent="0.2"/>
    <row r="1392" ht="14.25" x14ac:dyDescent="0.2"/>
    <row r="1393" ht="14.25" x14ac:dyDescent="0.2"/>
    <row r="1394" ht="14.25" x14ac:dyDescent="0.2"/>
    <row r="1395" ht="14.25" x14ac:dyDescent="0.2"/>
    <row r="1396" ht="14.25" x14ac:dyDescent="0.2"/>
    <row r="1397" ht="14.25" x14ac:dyDescent="0.2"/>
    <row r="1398" ht="14.25" x14ac:dyDescent="0.2"/>
    <row r="1399" ht="14.25" x14ac:dyDescent="0.2"/>
    <row r="1400" ht="14.25" x14ac:dyDescent="0.2"/>
    <row r="1401" ht="14.25" x14ac:dyDescent="0.2"/>
    <row r="1402" ht="14.25" x14ac:dyDescent="0.2"/>
    <row r="1403" ht="14.25" x14ac:dyDescent="0.2"/>
    <row r="1404" ht="14.25" x14ac:dyDescent="0.2"/>
    <row r="1405" ht="14.25" x14ac:dyDescent="0.2"/>
    <row r="1406" ht="14.25" x14ac:dyDescent="0.2"/>
    <row r="1407" ht="14.25" x14ac:dyDescent="0.2"/>
    <row r="1408" ht="14.25" x14ac:dyDescent="0.2"/>
    <row r="1409" ht="14.25" x14ac:dyDescent="0.2"/>
    <row r="1410" ht="14.25" x14ac:dyDescent="0.2"/>
    <row r="1411" ht="14.25" x14ac:dyDescent="0.2"/>
    <row r="1412" ht="14.25" x14ac:dyDescent="0.2"/>
    <row r="1413" ht="14.25" x14ac:dyDescent="0.2"/>
    <row r="1414" ht="14.25" x14ac:dyDescent="0.2"/>
    <row r="1415" ht="14.25" x14ac:dyDescent="0.2"/>
    <row r="1416" ht="14.25" x14ac:dyDescent="0.2"/>
    <row r="1417" ht="14.25" x14ac:dyDescent="0.2"/>
    <row r="1418" ht="14.25" x14ac:dyDescent="0.2"/>
    <row r="1419" ht="14.25" x14ac:dyDescent="0.2"/>
    <row r="1420" ht="14.25" x14ac:dyDescent="0.2"/>
    <row r="1421" ht="14.25" x14ac:dyDescent="0.2"/>
    <row r="1422" ht="14.25" x14ac:dyDescent="0.2"/>
    <row r="1423" ht="14.25" x14ac:dyDescent="0.2"/>
    <row r="1424" ht="14.25" x14ac:dyDescent="0.2"/>
    <row r="1425" ht="14.25" x14ac:dyDescent="0.2"/>
    <row r="1426" ht="14.25" x14ac:dyDescent="0.2"/>
    <row r="1427" ht="14.25" x14ac:dyDescent="0.2"/>
    <row r="1428" ht="14.25" x14ac:dyDescent="0.2"/>
    <row r="1429" ht="14.25" x14ac:dyDescent="0.2"/>
    <row r="1430" ht="14.25" x14ac:dyDescent="0.2"/>
    <row r="1431" ht="14.25" x14ac:dyDescent="0.2"/>
    <row r="1432" ht="14.25" x14ac:dyDescent="0.2"/>
    <row r="1433" ht="14.25" x14ac:dyDescent="0.2"/>
    <row r="1434" ht="14.25" x14ac:dyDescent="0.2"/>
    <row r="1435" ht="14.25" x14ac:dyDescent="0.2"/>
    <row r="1436" ht="14.25" x14ac:dyDescent="0.2"/>
    <row r="1437" ht="14.25" x14ac:dyDescent="0.2"/>
    <row r="1438" ht="14.25" x14ac:dyDescent="0.2"/>
    <row r="1439" ht="14.25" x14ac:dyDescent="0.2"/>
    <row r="1440" ht="14.25" x14ac:dyDescent="0.2"/>
    <row r="1441" ht="14.25" x14ac:dyDescent="0.2"/>
    <row r="1442" ht="14.25" x14ac:dyDescent="0.2"/>
    <row r="1443" ht="14.25" x14ac:dyDescent="0.2"/>
    <row r="1444" ht="14.25" x14ac:dyDescent="0.2"/>
    <row r="1445" ht="14.25" x14ac:dyDescent="0.2"/>
    <row r="1446" ht="14.25" x14ac:dyDescent="0.2"/>
    <row r="1447" ht="14.25" x14ac:dyDescent="0.2"/>
    <row r="1448" ht="14.25" x14ac:dyDescent="0.2"/>
    <row r="1449" ht="14.25" x14ac:dyDescent="0.2"/>
    <row r="1450" ht="14.25" x14ac:dyDescent="0.2"/>
    <row r="1451" ht="14.25" x14ac:dyDescent="0.2"/>
    <row r="1452" ht="14.25" x14ac:dyDescent="0.2"/>
    <row r="1453" ht="14.25" x14ac:dyDescent="0.2"/>
    <row r="1454" ht="14.25" x14ac:dyDescent="0.2"/>
    <row r="1455" ht="14.25" x14ac:dyDescent="0.2"/>
    <row r="1456" ht="14.25" x14ac:dyDescent="0.2"/>
    <row r="1457" ht="14.25" x14ac:dyDescent="0.2"/>
    <row r="1458" ht="14.25" x14ac:dyDescent="0.2"/>
    <row r="1459" ht="14.25" x14ac:dyDescent="0.2"/>
    <row r="1460" ht="14.25" x14ac:dyDescent="0.2"/>
    <row r="1461" ht="14.25" x14ac:dyDescent="0.2"/>
    <row r="1462" ht="14.25" x14ac:dyDescent="0.2"/>
    <row r="1463" ht="14.25" x14ac:dyDescent="0.2"/>
    <row r="1464" ht="14.25" x14ac:dyDescent="0.2"/>
    <row r="1465" ht="14.25" x14ac:dyDescent="0.2"/>
    <row r="1466" ht="14.25" x14ac:dyDescent="0.2"/>
    <row r="1467" ht="14.25" x14ac:dyDescent="0.2"/>
    <row r="1468" ht="14.25" x14ac:dyDescent="0.2"/>
    <row r="1469" ht="14.25" x14ac:dyDescent="0.2"/>
    <row r="1470" ht="14.25" x14ac:dyDescent="0.2"/>
    <row r="1471" ht="14.25" x14ac:dyDescent="0.2"/>
    <row r="1472" ht="14.25" x14ac:dyDescent="0.2"/>
    <row r="1473" ht="14.25" x14ac:dyDescent="0.2"/>
    <row r="1474" ht="14.25" x14ac:dyDescent="0.2"/>
    <row r="1475" ht="14.25" x14ac:dyDescent="0.2"/>
    <row r="1476" ht="14.25" x14ac:dyDescent="0.2"/>
    <row r="1477" ht="14.25" x14ac:dyDescent="0.2"/>
    <row r="1478" ht="14.25" x14ac:dyDescent="0.2"/>
    <row r="1479" ht="14.25" x14ac:dyDescent="0.2"/>
    <row r="1480" ht="14.25" x14ac:dyDescent="0.2"/>
    <row r="1481" ht="14.25" x14ac:dyDescent="0.2"/>
    <row r="1482" ht="14.25" x14ac:dyDescent="0.2"/>
    <row r="1483" ht="14.25" x14ac:dyDescent="0.2"/>
    <row r="1484" ht="14.25" x14ac:dyDescent="0.2"/>
    <row r="1485" ht="14.25" x14ac:dyDescent="0.2"/>
    <row r="1486" ht="14.25" x14ac:dyDescent="0.2"/>
    <row r="1487" ht="14.25" x14ac:dyDescent="0.2"/>
    <row r="1488" ht="14.25" x14ac:dyDescent="0.2"/>
    <row r="1489" ht="14.25" x14ac:dyDescent="0.2"/>
    <row r="1490" ht="14.25" x14ac:dyDescent="0.2"/>
    <row r="1491" ht="14.25" x14ac:dyDescent="0.2"/>
    <row r="1492" ht="14.25" x14ac:dyDescent="0.2"/>
    <row r="1493" ht="14.25" x14ac:dyDescent="0.2"/>
    <row r="1494" ht="14.25" x14ac:dyDescent="0.2"/>
    <row r="1495" ht="14.25" x14ac:dyDescent="0.2"/>
    <row r="1496" ht="14.25" x14ac:dyDescent="0.2"/>
    <row r="1497" ht="14.25" x14ac:dyDescent="0.2"/>
    <row r="1498" ht="14.25" x14ac:dyDescent="0.2"/>
    <row r="1499" ht="14.25" x14ac:dyDescent="0.2"/>
    <row r="1500" ht="14.25" x14ac:dyDescent="0.2"/>
    <row r="1501" ht="14.25" x14ac:dyDescent="0.2"/>
    <row r="1502" ht="14.25" x14ac:dyDescent="0.2"/>
    <row r="1503" ht="14.25" x14ac:dyDescent="0.2"/>
    <row r="1504" ht="14.25" x14ac:dyDescent="0.2"/>
    <row r="1505" ht="14.25" x14ac:dyDescent="0.2"/>
    <row r="1506" ht="14.25" x14ac:dyDescent="0.2"/>
    <row r="1507" ht="14.25" x14ac:dyDescent="0.2"/>
    <row r="1508" ht="14.25" x14ac:dyDescent="0.2"/>
    <row r="1509" ht="14.25" x14ac:dyDescent="0.2"/>
    <row r="1510" ht="14.25" x14ac:dyDescent="0.2"/>
    <row r="1511" ht="14.25" x14ac:dyDescent="0.2"/>
    <row r="1512" ht="14.25" x14ac:dyDescent="0.2"/>
    <row r="1513" ht="14.25" x14ac:dyDescent="0.2"/>
    <row r="1514" ht="14.25" x14ac:dyDescent="0.2"/>
    <row r="1515" ht="14.25" x14ac:dyDescent="0.2"/>
    <row r="1516" ht="14.25" x14ac:dyDescent="0.2"/>
    <row r="1517" ht="14.25" x14ac:dyDescent="0.2"/>
    <row r="1518" ht="14.25" x14ac:dyDescent="0.2"/>
    <row r="1519" ht="14.25" x14ac:dyDescent="0.2"/>
    <row r="1520" ht="14.25" x14ac:dyDescent="0.2"/>
    <row r="1521" ht="14.25" x14ac:dyDescent="0.2"/>
    <row r="1522" ht="14.25" x14ac:dyDescent="0.2"/>
    <row r="1523" ht="14.25" x14ac:dyDescent="0.2"/>
    <row r="1524" ht="14.25" x14ac:dyDescent="0.2"/>
    <row r="1525" ht="14.25" x14ac:dyDescent="0.2"/>
    <row r="1526" ht="14.25" x14ac:dyDescent="0.2"/>
    <row r="1527" ht="14.25" x14ac:dyDescent="0.2"/>
    <row r="1528" ht="14.25" x14ac:dyDescent="0.2"/>
    <row r="1529" ht="14.25" x14ac:dyDescent="0.2"/>
    <row r="1530" ht="14.25" x14ac:dyDescent="0.2"/>
    <row r="1531" ht="14.25" x14ac:dyDescent="0.2"/>
    <row r="1532" ht="14.25" x14ac:dyDescent="0.2"/>
    <row r="1533" ht="14.25" x14ac:dyDescent="0.2"/>
    <row r="1534" ht="14.25" x14ac:dyDescent="0.2"/>
    <row r="1535" ht="14.25" x14ac:dyDescent="0.2"/>
    <row r="1536" ht="14.25" x14ac:dyDescent="0.2"/>
    <row r="1537" ht="14.25" x14ac:dyDescent="0.2"/>
    <row r="1538" ht="14.25" x14ac:dyDescent="0.2"/>
    <row r="1539" ht="14.25" x14ac:dyDescent="0.2"/>
    <row r="1540" ht="14.25" x14ac:dyDescent="0.2"/>
    <row r="1541" ht="14.25" x14ac:dyDescent="0.2"/>
    <row r="1542" ht="14.25" x14ac:dyDescent="0.2"/>
    <row r="1543" ht="14.25" x14ac:dyDescent="0.2"/>
    <row r="1544" ht="14.25" x14ac:dyDescent="0.2"/>
    <row r="1545" ht="14.25" x14ac:dyDescent="0.2"/>
    <row r="1546" ht="14.25" x14ac:dyDescent="0.2"/>
    <row r="1547" ht="14.25" x14ac:dyDescent="0.2"/>
    <row r="1548" ht="14.25" x14ac:dyDescent="0.2"/>
    <row r="1549" ht="14.25" x14ac:dyDescent="0.2"/>
    <row r="1550" ht="14.25" x14ac:dyDescent="0.2"/>
    <row r="1551" ht="14.25" x14ac:dyDescent="0.2"/>
    <row r="1552" ht="14.25" x14ac:dyDescent="0.2"/>
    <row r="1553" ht="14.25" x14ac:dyDescent="0.2"/>
    <row r="1554" ht="14.25" x14ac:dyDescent="0.2"/>
    <row r="1555" ht="14.25" x14ac:dyDescent="0.2"/>
    <row r="1556" ht="14.25" x14ac:dyDescent="0.2"/>
    <row r="1557" ht="14.25" x14ac:dyDescent="0.2"/>
    <row r="1558" ht="14.25" x14ac:dyDescent="0.2"/>
    <row r="1559" ht="14.25" x14ac:dyDescent="0.2"/>
    <row r="1560" ht="14.25" x14ac:dyDescent="0.2"/>
    <row r="1561" ht="14.25" x14ac:dyDescent="0.2"/>
    <row r="1562" ht="14.25" x14ac:dyDescent="0.2"/>
    <row r="1563" ht="14.25" x14ac:dyDescent="0.2"/>
    <row r="1564" ht="14.25" x14ac:dyDescent="0.2"/>
    <row r="1565" ht="14.25" x14ac:dyDescent="0.2"/>
    <row r="1566" ht="14.25" x14ac:dyDescent="0.2"/>
    <row r="1567" ht="14.25" x14ac:dyDescent="0.2"/>
    <row r="1568" ht="14.25" x14ac:dyDescent="0.2"/>
    <row r="1569" ht="14.25" x14ac:dyDescent="0.2"/>
    <row r="1570" ht="14.25" x14ac:dyDescent="0.2"/>
    <row r="1571" ht="14.25" x14ac:dyDescent="0.2"/>
    <row r="1572" ht="14.25" x14ac:dyDescent="0.2"/>
    <row r="1573" ht="14.25" x14ac:dyDescent="0.2"/>
    <row r="1574" ht="14.25" x14ac:dyDescent="0.2"/>
    <row r="1575" ht="14.25" x14ac:dyDescent="0.2"/>
    <row r="1576" ht="14.25" x14ac:dyDescent="0.2"/>
    <row r="1577" ht="14.25" x14ac:dyDescent="0.2"/>
    <row r="1578" ht="14.25" x14ac:dyDescent="0.2"/>
    <row r="1579" ht="14.25" x14ac:dyDescent="0.2"/>
    <row r="1580" ht="14.25" x14ac:dyDescent="0.2"/>
    <row r="1581" ht="14.25" x14ac:dyDescent="0.2"/>
    <row r="1582" ht="14.25" x14ac:dyDescent="0.2"/>
    <row r="1583" ht="14.25" x14ac:dyDescent="0.2"/>
    <row r="1584" ht="14.25" x14ac:dyDescent="0.2"/>
    <row r="1585" ht="14.25" x14ac:dyDescent="0.2"/>
    <row r="1586" ht="14.25" x14ac:dyDescent="0.2"/>
    <row r="1587" ht="14.25" x14ac:dyDescent="0.2"/>
    <row r="1588" ht="14.25" x14ac:dyDescent="0.2"/>
    <row r="1589" ht="14.25" x14ac:dyDescent="0.2"/>
    <row r="1590" ht="14.25" x14ac:dyDescent="0.2"/>
    <row r="1591" ht="14.25" x14ac:dyDescent="0.2"/>
    <row r="1592" ht="14.25" x14ac:dyDescent="0.2"/>
    <row r="1593" ht="14.25" x14ac:dyDescent="0.2"/>
    <row r="1594" ht="14.25" x14ac:dyDescent="0.2"/>
    <row r="1595" ht="14.25" x14ac:dyDescent="0.2"/>
    <row r="1596" ht="14.25" x14ac:dyDescent="0.2"/>
    <row r="1597" ht="14.25" x14ac:dyDescent="0.2"/>
    <row r="1598" ht="14.25" x14ac:dyDescent="0.2"/>
    <row r="1599" ht="14.25" x14ac:dyDescent="0.2"/>
    <row r="1600" ht="14.25" x14ac:dyDescent="0.2"/>
    <row r="1601" ht="14.25" x14ac:dyDescent="0.2"/>
    <row r="1602" ht="14.25" x14ac:dyDescent="0.2"/>
    <row r="1603" ht="14.25" x14ac:dyDescent="0.2"/>
    <row r="1604" ht="14.25" x14ac:dyDescent="0.2"/>
    <row r="1605" ht="14.25" x14ac:dyDescent="0.2"/>
    <row r="1606" ht="14.25" x14ac:dyDescent="0.2"/>
    <row r="1607" ht="14.25" x14ac:dyDescent="0.2"/>
    <row r="1608" ht="14.25" x14ac:dyDescent="0.2"/>
    <row r="1609" ht="14.25" x14ac:dyDescent="0.2"/>
    <row r="1610" ht="14.25" x14ac:dyDescent="0.2"/>
    <row r="1611" ht="14.25" x14ac:dyDescent="0.2"/>
    <row r="1612" ht="14.25" x14ac:dyDescent="0.2"/>
    <row r="1613" ht="14.25" x14ac:dyDescent="0.2"/>
    <row r="1614" ht="14.25" x14ac:dyDescent="0.2"/>
    <row r="1615" ht="14.25" x14ac:dyDescent="0.2"/>
    <row r="1616" ht="14.25" x14ac:dyDescent="0.2"/>
    <row r="1617" ht="14.25" x14ac:dyDescent="0.2"/>
    <row r="1618" ht="14.25" x14ac:dyDescent="0.2"/>
    <row r="1619" ht="14.25" x14ac:dyDescent="0.2"/>
    <row r="1620" ht="14.25" x14ac:dyDescent="0.2"/>
    <row r="1621" ht="14.25" x14ac:dyDescent="0.2"/>
    <row r="1622" ht="14.25" x14ac:dyDescent="0.2"/>
    <row r="1623" ht="14.25" x14ac:dyDescent="0.2"/>
    <row r="1624" ht="14.25" x14ac:dyDescent="0.2"/>
    <row r="1625" ht="14.25" x14ac:dyDescent="0.2"/>
    <row r="1626" ht="14.25" x14ac:dyDescent="0.2"/>
    <row r="1627" ht="14.25" x14ac:dyDescent="0.2"/>
    <row r="1628" ht="14.25" x14ac:dyDescent="0.2"/>
    <row r="1629" ht="14.25" x14ac:dyDescent="0.2"/>
    <row r="1630" ht="14.25" x14ac:dyDescent="0.2"/>
    <row r="1631" ht="14.25" x14ac:dyDescent="0.2"/>
    <row r="1632" ht="14.25" x14ac:dyDescent="0.2"/>
    <row r="1633" ht="14.25" x14ac:dyDescent="0.2"/>
    <row r="1634" ht="14.25" x14ac:dyDescent="0.2"/>
    <row r="1635" ht="14.25" x14ac:dyDescent="0.2"/>
    <row r="1636" ht="14.25" x14ac:dyDescent="0.2"/>
    <row r="1637" ht="14.25" x14ac:dyDescent="0.2"/>
    <row r="1638" ht="14.25" x14ac:dyDescent="0.2"/>
    <row r="1639" ht="14.25" x14ac:dyDescent="0.2"/>
    <row r="1640" ht="14.25" x14ac:dyDescent="0.2"/>
    <row r="1641" ht="14.25" x14ac:dyDescent="0.2"/>
    <row r="1642" ht="14.25" x14ac:dyDescent="0.2"/>
    <row r="1643" ht="14.25" x14ac:dyDescent="0.2"/>
    <row r="1644" ht="14.25" x14ac:dyDescent="0.2"/>
    <row r="1645" ht="14.25" x14ac:dyDescent="0.2"/>
    <row r="1646" ht="14.25" x14ac:dyDescent="0.2"/>
    <row r="1647" ht="14.25" x14ac:dyDescent="0.2"/>
    <row r="1648" ht="14.25" x14ac:dyDescent="0.2"/>
    <row r="1649" ht="14.25" x14ac:dyDescent="0.2"/>
    <row r="1650" ht="14.25" x14ac:dyDescent="0.2"/>
    <row r="1651" ht="14.25" x14ac:dyDescent="0.2"/>
    <row r="1652" ht="14.25" x14ac:dyDescent="0.2"/>
    <row r="1653" ht="14.25" x14ac:dyDescent="0.2"/>
    <row r="1654" ht="14.25" x14ac:dyDescent="0.2"/>
    <row r="1655" ht="14.25" x14ac:dyDescent="0.2"/>
    <row r="1656" ht="14.25" x14ac:dyDescent="0.2"/>
    <row r="1657" ht="14.25" x14ac:dyDescent="0.2"/>
    <row r="1658" ht="14.25" x14ac:dyDescent="0.2"/>
    <row r="1659" ht="14.25" x14ac:dyDescent="0.2"/>
    <row r="1660" ht="14.25" x14ac:dyDescent="0.2"/>
    <row r="1661" ht="14.25" x14ac:dyDescent="0.2"/>
    <row r="1662" ht="14.25" x14ac:dyDescent="0.2"/>
    <row r="1663" ht="14.25" x14ac:dyDescent="0.2"/>
    <row r="1664" ht="14.25" x14ac:dyDescent="0.2"/>
    <row r="1665" ht="14.25" x14ac:dyDescent="0.2"/>
    <row r="1666" ht="14.25" x14ac:dyDescent="0.2"/>
    <row r="1667" ht="14.25" x14ac:dyDescent="0.2"/>
    <row r="1668" ht="14.25" x14ac:dyDescent="0.2"/>
    <row r="1669" ht="14.25" x14ac:dyDescent="0.2"/>
    <row r="1670" ht="14.25" x14ac:dyDescent="0.2"/>
    <row r="1671" ht="14.25" x14ac:dyDescent="0.2"/>
    <row r="1672" ht="14.25" x14ac:dyDescent="0.2"/>
    <row r="1673" ht="14.25" x14ac:dyDescent="0.2"/>
    <row r="1674" ht="14.25" x14ac:dyDescent="0.2"/>
    <row r="1675" ht="14.25" x14ac:dyDescent="0.2"/>
    <row r="1676" ht="14.25" x14ac:dyDescent="0.2"/>
    <row r="1677" ht="14.25" x14ac:dyDescent="0.2"/>
  </sheetData>
  <mergeCells count="83">
    <mergeCell ref="A731:I731"/>
    <mergeCell ref="A1:J1"/>
    <mergeCell ref="A2:J2"/>
    <mergeCell ref="A3:J3"/>
    <mergeCell ref="B4:J4"/>
    <mergeCell ref="A5:J5"/>
    <mergeCell ref="A792:F792"/>
    <mergeCell ref="A756:I756"/>
    <mergeCell ref="A782:F782"/>
    <mergeCell ref="A783:F783"/>
    <mergeCell ref="A784:F784"/>
    <mergeCell ref="A785:F785"/>
    <mergeCell ref="A786:F786"/>
    <mergeCell ref="A787:F787"/>
    <mergeCell ref="A788:F788"/>
    <mergeCell ref="A789:F789"/>
    <mergeCell ref="A790:F790"/>
    <mergeCell ref="A791:F791"/>
    <mergeCell ref="A804:F804"/>
    <mergeCell ref="A793:F793"/>
    <mergeCell ref="A794:F794"/>
    <mergeCell ref="A795:F795"/>
    <mergeCell ref="A796:F796"/>
    <mergeCell ref="A797:F797"/>
    <mergeCell ref="A798:F798"/>
    <mergeCell ref="A799:F799"/>
    <mergeCell ref="A800:F800"/>
    <mergeCell ref="A801:F801"/>
    <mergeCell ref="A802:F802"/>
    <mergeCell ref="A803:F803"/>
    <mergeCell ref="A816:F816"/>
    <mergeCell ref="A805:F805"/>
    <mergeCell ref="A806:F806"/>
    <mergeCell ref="A807:F807"/>
    <mergeCell ref="A808:F808"/>
    <mergeCell ref="A809:F809"/>
    <mergeCell ref="A810:F810"/>
    <mergeCell ref="A811:F811"/>
    <mergeCell ref="A812:F812"/>
    <mergeCell ref="A813:F813"/>
    <mergeCell ref="A814:F814"/>
    <mergeCell ref="A815:F815"/>
    <mergeCell ref="A828:F828"/>
    <mergeCell ref="A817:F817"/>
    <mergeCell ref="A818:F818"/>
    <mergeCell ref="A819:F819"/>
    <mergeCell ref="A820:F820"/>
    <mergeCell ref="A821:F821"/>
    <mergeCell ref="A822:F822"/>
    <mergeCell ref="A823:F823"/>
    <mergeCell ref="A824:F824"/>
    <mergeCell ref="A825:F825"/>
    <mergeCell ref="A826:F826"/>
    <mergeCell ref="A827:F827"/>
    <mergeCell ref="A840:F840"/>
    <mergeCell ref="A829:F829"/>
    <mergeCell ref="A830:F830"/>
    <mergeCell ref="A831:F831"/>
    <mergeCell ref="A832:F832"/>
    <mergeCell ref="A833:F833"/>
    <mergeCell ref="A834:F834"/>
    <mergeCell ref="A835:F835"/>
    <mergeCell ref="A836:F836"/>
    <mergeCell ref="A837:F837"/>
    <mergeCell ref="A838:F838"/>
    <mergeCell ref="A839:F839"/>
    <mergeCell ref="A852:F852"/>
    <mergeCell ref="A841:F841"/>
    <mergeCell ref="A842:F842"/>
    <mergeCell ref="A843:F843"/>
    <mergeCell ref="A844:F844"/>
    <mergeCell ref="A845:F845"/>
    <mergeCell ref="A846:F846"/>
    <mergeCell ref="A847:F847"/>
    <mergeCell ref="A848:F848"/>
    <mergeCell ref="A849:F849"/>
    <mergeCell ref="A850:F850"/>
    <mergeCell ref="A851:F851"/>
    <mergeCell ref="A853:F853"/>
    <mergeCell ref="A854:F854"/>
    <mergeCell ref="A855:F855"/>
    <mergeCell ref="A856:F856"/>
    <mergeCell ref="A857:F857"/>
  </mergeCells>
  <dataValidations count="4">
    <dataValidation type="list" allowBlank="1" sqref="D758:D769 D733:D747 D7:D716">
      <formula1>"AGP,CLH,CLT,COM,CTD,CTI,DES,DISP,ELE,ESG,EST,EXM,EXQ,EXR,FRQ,REV,VAGO"</formula1>
    </dataValidation>
    <dataValidation type="list" allowBlank="1" sqref="B7:B716">
      <formula1>"DAS,DAS-1,DAS-2,DAS-3,DAS-4,DAS-5,CAA-1,CAA-2,CAA-3,CAA-4,CAA-5"</formula1>
    </dataValidation>
    <dataValidation type="list" allowBlank="1" sqref="B733:B747">
      <formula1>"FDA,FDA-1,FDA-2,FDA-3,FDA-4"</formula1>
    </dataValidation>
    <dataValidation type="list" allowBlank="1" sqref="B758:B769">
      <formula1>"FGS-1,FGS-2,FGS-3,FGA-1,FGA-2,FGA-3"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677"/>
  <sheetViews>
    <sheetView topLeftCell="A25" workbookViewId="0">
      <selection activeCell="A30" sqref="A30:XFD30"/>
    </sheetView>
  </sheetViews>
  <sheetFormatPr defaultColWidth="12.625" defaultRowHeight="15" customHeight="1" x14ac:dyDescent="0.2"/>
  <cols>
    <col min="1" max="1" width="79.625" style="221" customWidth="1"/>
    <col min="2" max="2" width="12" style="221" customWidth="1"/>
    <col min="3" max="3" width="17.375" style="221" customWidth="1"/>
    <col min="4" max="4" width="14.5" style="221" customWidth="1"/>
    <col min="5" max="5" width="9.875" style="221" customWidth="1"/>
    <col min="6" max="6" width="62.75" style="221" bestFit="1" customWidth="1"/>
    <col min="7" max="7" width="19.875" style="221" customWidth="1"/>
    <col min="8" max="8" width="18.25" style="221" customWidth="1"/>
    <col min="9" max="9" width="17.875" style="221" customWidth="1"/>
    <col min="10" max="10" width="15" style="221" customWidth="1"/>
    <col min="11" max="16" width="8" style="221" customWidth="1"/>
    <col min="17" max="17" width="43.875" style="221" customWidth="1"/>
    <col min="18" max="30" width="8" style="221" customWidth="1"/>
    <col min="31" max="16384" width="12.625" style="221"/>
  </cols>
  <sheetData>
    <row r="1" spans="1:30" ht="21" x14ac:dyDescent="0.35">
      <c r="A1" s="242" t="s">
        <v>0</v>
      </c>
      <c r="B1" s="236"/>
      <c r="C1" s="236"/>
      <c r="D1" s="236"/>
      <c r="E1" s="236"/>
      <c r="F1" s="236"/>
      <c r="G1" s="236"/>
      <c r="H1" s="236"/>
      <c r="I1" s="236"/>
      <c r="J1" s="23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30" ht="21" x14ac:dyDescent="0.35">
      <c r="A2" s="243" t="s">
        <v>181</v>
      </c>
      <c r="B2" s="232"/>
      <c r="C2" s="232"/>
      <c r="D2" s="232"/>
      <c r="E2" s="232"/>
      <c r="F2" s="232"/>
      <c r="G2" s="232"/>
      <c r="H2" s="232"/>
      <c r="I2" s="232"/>
      <c r="J2" s="23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30" ht="21" x14ac:dyDescent="0.3">
      <c r="A3" s="243" t="s">
        <v>180</v>
      </c>
      <c r="B3" s="232"/>
      <c r="C3" s="232"/>
      <c r="D3" s="232"/>
      <c r="E3" s="232"/>
      <c r="F3" s="232"/>
      <c r="G3" s="232"/>
      <c r="H3" s="232"/>
      <c r="I3" s="232"/>
      <c r="J3" s="23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3"/>
      <c r="AA3" s="3"/>
    </row>
    <row r="4" spans="1:30" x14ac:dyDescent="0.2">
      <c r="A4" s="4" t="s">
        <v>878</v>
      </c>
      <c r="B4" s="244" t="s">
        <v>1</v>
      </c>
      <c r="C4" s="232"/>
      <c r="D4" s="232"/>
      <c r="E4" s="232"/>
      <c r="F4" s="232"/>
      <c r="G4" s="232"/>
      <c r="H4" s="232"/>
      <c r="I4" s="232"/>
      <c r="J4" s="233"/>
      <c r="K4" s="5"/>
    </row>
    <row r="5" spans="1:30" x14ac:dyDescent="0.2">
      <c r="A5" s="239" t="s">
        <v>2</v>
      </c>
      <c r="B5" s="232"/>
      <c r="C5" s="232"/>
      <c r="D5" s="232"/>
      <c r="E5" s="232"/>
      <c r="F5" s="232"/>
      <c r="G5" s="232"/>
      <c r="H5" s="232"/>
      <c r="I5" s="232"/>
      <c r="J5" s="233"/>
      <c r="K5" s="129"/>
      <c r="L5" s="130"/>
      <c r="M5" s="131"/>
      <c r="N5" s="131"/>
      <c r="O5" s="131"/>
      <c r="P5" s="131"/>
      <c r="Q5" s="131"/>
    </row>
    <row r="6" spans="1:30" ht="30" x14ac:dyDescent="0.2">
      <c r="A6" s="9" t="s">
        <v>3</v>
      </c>
      <c r="B6" s="9" t="s">
        <v>4</v>
      </c>
      <c r="C6" s="9" t="s">
        <v>5</v>
      </c>
      <c r="D6" s="9" t="s">
        <v>6</v>
      </c>
      <c r="E6" s="9" t="s">
        <v>7</v>
      </c>
      <c r="F6" s="9" t="s">
        <v>8</v>
      </c>
      <c r="G6" s="9" t="s">
        <v>9</v>
      </c>
      <c r="H6" s="9" t="s">
        <v>10</v>
      </c>
      <c r="I6" s="9" t="s">
        <v>11</v>
      </c>
      <c r="J6" s="9" t="s">
        <v>12</v>
      </c>
      <c r="K6" s="132"/>
      <c r="L6" s="133"/>
      <c r="M6" s="133"/>
      <c r="N6" s="133"/>
      <c r="O6" s="133"/>
      <c r="P6" s="133"/>
      <c r="Q6" s="133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</row>
    <row r="7" spans="1:30" x14ac:dyDescent="0.2">
      <c r="A7" s="81" t="s">
        <v>593</v>
      </c>
      <c r="B7" s="48" t="s">
        <v>23</v>
      </c>
      <c r="C7" s="48" t="s">
        <v>212</v>
      </c>
      <c r="D7" s="48" t="s">
        <v>189</v>
      </c>
      <c r="E7" s="135">
        <v>1</v>
      </c>
      <c r="F7" s="81" t="s">
        <v>347</v>
      </c>
      <c r="G7" s="136">
        <v>0</v>
      </c>
      <c r="H7" s="136">
        <v>0</v>
      </c>
      <c r="I7" s="136">
        <v>18810</v>
      </c>
      <c r="J7" s="137">
        <f>SUM(G7:I7)</f>
        <v>18810</v>
      </c>
      <c r="K7" s="138"/>
      <c r="L7" s="138"/>
      <c r="M7" s="138"/>
      <c r="N7" s="138"/>
      <c r="O7" s="138"/>
      <c r="P7" s="138"/>
      <c r="Q7" s="138"/>
      <c r="R7" s="49"/>
      <c r="S7" s="49"/>
      <c r="T7" s="49"/>
      <c r="U7" s="49"/>
      <c r="V7" s="49"/>
      <c r="W7" s="49"/>
      <c r="X7" s="49"/>
      <c r="Y7" s="49"/>
      <c r="Z7" s="49"/>
      <c r="AA7" s="5"/>
      <c r="AB7" s="5"/>
      <c r="AC7" s="5"/>
      <c r="AD7" s="5"/>
    </row>
    <row r="8" spans="1:30" x14ac:dyDescent="0.2">
      <c r="A8" s="81" t="s">
        <v>594</v>
      </c>
      <c r="B8" s="48" t="s">
        <v>25</v>
      </c>
      <c r="C8" s="48" t="s">
        <v>191</v>
      </c>
      <c r="D8" s="48" t="s">
        <v>189</v>
      </c>
      <c r="E8" s="135">
        <v>1</v>
      </c>
      <c r="F8" s="81" t="s">
        <v>182</v>
      </c>
      <c r="G8" s="136">
        <v>0</v>
      </c>
      <c r="H8" s="136">
        <v>0</v>
      </c>
      <c r="I8" s="136">
        <v>11440</v>
      </c>
      <c r="J8" s="137">
        <f t="shared" ref="J8:J169" si="0">SUM(G8:I8)</f>
        <v>11440</v>
      </c>
      <c r="K8" s="138"/>
      <c r="L8" s="138"/>
      <c r="M8" s="138"/>
      <c r="N8" s="138"/>
      <c r="O8" s="138"/>
      <c r="P8" s="138"/>
      <c r="Q8" s="138"/>
      <c r="R8" s="49"/>
      <c r="S8" s="49"/>
      <c r="T8" s="49"/>
      <c r="U8" s="49"/>
      <c r="V8" s="49"/>
      <c r="W8" s="49"/>
      <c r="X8" s="49"/>
      <c r="Y8" s="49"/>
      <c r="Z8" s="49"/>
      <c r="AA8" s="5"/>
      <c r="AB8" s="5"/>
      <c r="AC8" s="5"/>
      <c r="AD8" s="5"/>
    </row>
    <row r="9" spans="1:30" x14ac:dyDescent="0.2">
      <c r="A9" s="81" t="s">
        <v>232</v>
      </c>
      <c r="B9" s="48" t="s">
        <v>25</v>
      </c>
      <c r="C9" s="48" t="s">
        <v>185</v>
      </c>
      <c r="D9" s="48" t="s">
        <v>190</v>
      </c>
      <c r="E9" s="135">
        <v>1</v>
      </c>
      <c r="F9" s="81" t="s">
        <v>595</v>
      </c>
      <c r="G9" s="136">
        <v>0</v>
      </c>
      <c r="H9" s="136">
        <v>2860</v>
      </c>
      <c r="I9" s="136">
        <v>11440</v>
      </c>
      <c r="J9" s="137">
        <f t="shared" si="0"/>
        <v>14300</v>
      </c>
      <c r="K9" s="138"/>
      <c r="L9" s="138"/>
      <c r="M9" s="138"/>
      <c r="N9" s="138"/>
      <c r="O9" s="138"/>
      <c r="P9" s="138"/>
      <c r="Q9" s="138"/>
      <c r="R9" s="49"/>
      <c r="S9" s="49"/>
      <c r="T9" s="49"/>
      <c r="U9" s="49"/>
      <c r="V9" s="49"/>
      <c r="W9" s="49"/>
      <c r="X9" s="49"/>
      <c r="Y9" s="49"/>
      <c r="Z9" s="49"/>
      <c r="AA9" s="5"/>
      <c r="AB9" s="5"/>
      <c r="AC9" s="5"/>
      <c r="AD9" s="5"/>
    </row>
    <row r="10" spans="1:30" x14ac:dyDescent="0.2">
      <c r="A10" s="81" t="s">
        <v>233</v>
      </c>
      <c r="B10" s="48" t="s">
        <v>25</v>
      </c>
      <c r="C10" s="48" t="s">
        <v>186</v>
      </c>
      <c r="D10" s="48" t="s">
        <v>189</v>
      </c>
      <c r="E10" s="135">
        <v>1</v>
      </c>
      <c r="F10" s="81" t="s">
        <v>183</v>
      </c>
      <c r="G10" s="136">
        <v>0</v>
      </c>
      <c r="H10" s="136">
        <v>0</v>
      </c>
      <c r="I10" s="136">
        <v>11440</v>
      </c>
      <c r="J10" s="137">
        <f t="shared" si="0"/>
        <v>11440</v>
      </c>
      <c r="K10" s="138"/>
      <c r="L10" s="138"/>
      <c r="M10" s="138"/>
      <c r="N10" s="138"/>
      <c r="O10" s="138"/>
      <c r="P10" s="138"/>
      <c r="Q10" s="138"/>
      <c r="R10" s="49"/>
      <c r="S10" s="49"/>
      <c r="T10" s="49"/>
      <c r="U10" s="49"/>
      <c r="V10" s="49"/>
      <c r="W10" s="49"/>
      <c r="X10" s="49"/>
      <c r="Y10" s="49"/>
      <c r="Z10" s="49"/>
      <c r="AA10" s="5"/>
      <c r="AB10" s="5"/>
      <c r="AC10" s="5"/>
      <c r="AD10" s="5"/>
    </row>
    <row r="11" spans="1:30" x14ac:dyDescent="0.2">
      <c r="A11" s="81" t="s">
        <v>751</v>
      </c>
      <c r="B11" s="48" t="s">
        <v>25</v>
      </c>
      <c r="C11" s="48" t="s">
        <v>749</v>
      </c>
      <c r="D11" s="48" t="s">
        <v>190</v>
      </c>
      <c r="E11" s="135">
        <v>1</v>
      </c>
      <c r="F11" s="204" t="s">
        <v>576</v>
      </c>
      <c r="G11" s="136">
        <v>0</v>
      </c>
      <c r="H11" s="136">
        <v>2860</v>
      </c>
      <c r="I11" s="136">
        <v>11440</v>
      </c>
      <c r="J11" s="137">
        <f t="shared" si="0"/>
        <v>14300</v>
      </c>
      <c r="K11" s="138"/>
      <c r="L11" s="138"/>
      <c r="M11" s="138"/>
      <c r="N11" s="138"/>
      <c r="O11" s="138"/>
      <c r="P11" s="138"/>
      <c r="Q11" s="138"/>
      <c r="R11" s="49"/>
      <c r="S11" s="49"/>
      <c r="T11" s="49"/>
      <c r="U11" s="49"/>
      <c r="V11" s="49"/>
      <c r="W11" s="49"/>
      <c r="X11" s="49"/>
      <c r="Y11" s="49"/>
      <c r="Z11" s="49"/>
      <c r="AA11" s="5"/>
      <c r="AB11" s="5"/>
      <c r="AC11" s="5"/>
      <c r="AD11" s="5"/>
    </row>
    <row r="12" spans="1:30" x14ac:dyDescent="0.2">
      <c r="A12" s="81" t="s">
        <v>197</v>
      </c>
      <c r="B12" s="48" t="s">
        <v>25</v>
      </c>
      <c r="C12" s="48" t="s">
        <v>188</v>
      </c>
      <c r="D12" s="48" t="s">
        <v>190</v>
      </c>
      <c r="E12" s="135">
        <v>1</v>
      </c>
      <c r="F12" s="81" t="s">
        <v>194</v>
      </c>
      <c r="G12" s="136">
        <v>0</v>
      </c>
      <c r="H12" s="136">
        <v>0</v>
      </c>
      <c r="I12" s="136">
        <v>11440</v>
      </c>
      <c r="J12" s="137">
        <f t="shared" si="0"/>
        <v>11440</v>
      </c>
      <c r="K12" s="138"/>
      <c r="L12" s="138"/>
      <c r="M12" s="138"/>
      <c r="N12" s="138"/>
      <c r="O12" s="138"/>
      <c r="P12" s="138"/>
      <c r="Q12" s="138"/>
      <c r="R12" s="49"/>
      <c r="S12" s="49"/>
      <c r="T12" s="49"/>
      <c r="U12" s="49"/>
      <c r="V12" s="49"/>
      <c r="W12" s="49"/>
      <c r="X12" s="49"/>
      <c r="Y12" s="49"/>
      <c r="Z12" s="49"/>
      <c r="AA12" s="5"/>
      <c r="AB12" s="5"/>
      <c r="AC12" s="5"/>
      <c r="AD12" s="5"/>
    </row>
    <row r="13" spans="1:30" x14ac:dyDescent="0.2">
      <c r="A13" s="82" t="s">
        <v>754</v>
      </c>
      <c r="B13" s="48" t="s">
        <v>25</v>
      </c>
      <c r="C13" s="83" t="s">
        <v>187</v>
      </c>
      <c r="D13" s="48" t="s">
        <v>190</v>
      </c>
      <c r="E13" s="135">
        <v>1</v>
      </c>
      <c r="F13" s="204" t="s">
        <v>720</v>
      </c>
      <c r="G13" s="136">
        <v>0</v>
      </c>
      <c r="H13" s="136">
        <v>2860</v>
      </c>
      <c r="I13" s="136">
        <v>11440</v>
      </c>
      <c r="J13" s="137">
        <f t="shared" si="0"/>
        <v>14300</v>
      </c>
      <c r="K13" s="138"/>
      <c r="L13" s="138"/>
      <c r="M13" s="138"/>
      <c r="N13" s="138"/>
      <c r="O13" s="138"/>
      <c r="P13" s="138"/>
      <c r="Q13" s="138"/>
      <c r="R13" s="49"/>
      <c r="S13" s="49"/>
      <c r="T13" s="49"/>
      <c r="U13" s="49"/>
      <c r="V13" s="49"/>
      <c r="W13" s="49"/>
      <c r="X13" s="49"/>
      <c r="Y13" s="49"/>
      <c r="Z13" s="49"/>
      <c r="AA13" s="5"/>
      <c r="AB13" s="5"/>
      <c r="AC13" s="5"/>
      <c r="AD13" s="5"/>
    </row>
    <row r="14" spans="1:30" x14ac:dyDescent="0.2">
      <c r="A14" s="81" t="s">
        <v>847</v>
      </c>
      <c r="B14" s="48" t="s">
        <v>25</v>
      </c>
      <c r="C14" s="83" t="s">
        <v>777</v>
      </c>
      <c r="D14" s="48" t="s">
        <v>190</v>
      </c>
      <c r="E14" s="135">
        <v>1</v>
      </c>
      <c r="F14" s="204" t="s">
        <v>846</v>
      </c>
      <c r="G14" s="136">
        <v>0</v>
      </c>
      <c r="H14" s="136">
        <v>2860</v>
      </c>
      <c r="I14" s="136">
        <v>11440</v>
      </c>
      <c r="J14" s="137">
        <f t="shared" si="0"/>
        <v>14300</v>
      </c>
      <c r="K14" s="138"/>
      <c r="L14" s="138"/>
      <c r="M14" s="138"/>
      <c r="N14" s="138"/>
      <c r="O14" s="138"/>
      <c r="P14" s="138"/>
      <c r="Q14" s="138"/>
      <c r="R14" s="49"/>
      <c r="S14" s="49"/>
      <c r="T14" s="49"/>
      <c r="U14" s="49"/>
      <c r="V14" s="49"/>
      <c r="W14" s="49"/>
      <c r="X14" s="49"/>
      <c r="Y14" s="49"/>
      <c r="Z14" s="49"/>
      <c r="AA14" s="5"/>
      <c r="AB14" s="5"/>
      <c r="AC14" s="5"/>
      <c r="AD14" s="5"/>
    </row>
    <row r="15" spans="1:30" x14ac:dyDescent="0.2">
      <c r="A15" s="61" t="s">
        <v>545</v>
      </c>
      <c r="B15" s="48" t="s">
        <v>27</v>
      </c>
      <c r="C15" s="48" t="s">
        <v>212</v>
      </c>
      <c r="D15" s="48" t="s">
        <v>190</v>
      </c>
      <c r="E15" s="143">
        <v>1</v>
      </c>
      <c r="F15" s="81" t="s">
        <v>289</v>
      </c>
      <c r="G15" s="136">
        <v>0</v>
      </c>
      <c r="H15" s="136">
        <v>1865.22</v>
      </c>
      <c r="I15" s="136">
        <v>7460.87</v>
      </c>
      <c r="J15" s="137">
        <f>SUM(G15:I15)</f>
        <v>9326.09</v>
      </c>
      <c r="K15" s="138"/>
      <c r="L15" s="138"/>
      <c r="M15" s="138"/>
      <c r="N15" s="138"/>
      <c r="O15" s="138"/>
      <c r="P15" s="138"/>
      <c r="Q15" s="138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</row>
    <row r="16" spans="1:30" ht="15.75" customHeight="1" x14ac:dyDescent="0.2">
      <c r="A16" s="81" t="s">
        <v>195</v>
      </c>
      <c r="B16" s="48" t="s">
        <v>27</v>
      </c>
      <c r="C16" s="83" t="s">
        <v>212</v>
      </c>
      <c r="D16" s="48" t="s">
        <v>190</v>
      </c>
      <c r="E16" s="135">
        <v>1</v>
      </c>
      <c r="F16" s="82" t="s">
        <v>596</v>
      </c>
      <c r="G16" s="136">
        <v>0</v>
      </c>
      <c r="H16" s="136">
        <v>1865.22</v>
      </c>
      <c r="I16" s="136">
        <v>7460.87</v>
      </c>
      <c r="J16" s="137">
        <f t="shared" si="0"/>
        <v>9326.09</v>
      </c>
      <c r="K16" s="138"/>
      <c r="L16" s="138"/>
      <c r="M16" s="138"/>
      <c r="N16" s="138"/>
      <c r="O16" s="138"/>
      <c r="P16" s="138"/>
      <c r="Q16" s="138"/>
      <c r="R16" s="49"/>
      <c r="S16" s="49"/>
      <c r="T16" s="49"/>
      <c r="U16" s="49"/>
      <c r="V16" s="49"/>
      <c r="W16" s="49"/>
      <c r="X16" s="49"/>
      <c r="Y16" s="49"/>
      <c r="Z16" s="49"/>
      <c r="AA16" s="5"/>
      <c r="AB16" s="5"/>
      <c r="AC16" s="5"/>
      <c r="AD16" s="5"/>
    </row>
    <row r="17" spans="1:30" x14ac:dyDescent="0.2">
      <c r="A17" s="82" t="s">
        <v>750</v>
      </c>
      <c r="B17" s="48" t="s">
        <v>27</v>
      </c>
      <c r="C17" s="83" t="s">
        <v>749</v>
      </c>
      <c r="D17" s="48" t="s">
        <v>190</v>
      </c>
      <c r="E17" s="135">
        <v>1</v>
      </c>
      <c r="F17" s="63" t="s">
        <v>306</v>
      </c>
      <c r="G17" s="136">
        <v>0</v>
      </c>
      <c r="H17" s="136">
        <v>1865.22</v>
      </c>
      <c r="I17" s="136">
        <v>7460.87</v>
      </c>
      <c r="J17" s="137">
        <f t="shared" si="0"/>
        <v>9326.09</v>
      </c>
      <c r="K17" s="138"/>
      <c r="L17" s="138"/>
      <c r="M17" s="138"/>
      <c r="N17" s="138"/>
      <c r="O17" s="138"/>
      <c r="P17" s="138"/>
      <c r="Q17" s="138"/>
      <c r="R17" s="49"/>
      <c r="S17" s="49"/>
      <c r="T17" s="49"/>
      <c r="U17" s="49"/>
      <c r="V17" s="49"/>
      <c r="W17" s="49"/>
      <c r="X17" s="49"/>
      <c r="Y17" s="49"/>
      <c r="Z17" s="49"/>
      <c r="AA17" s="5"/>
      <c r="AB17" s="5"/>
      <c r="AC17" s="5"/>
      <c r="AD17" s="5"/>
    </row>
    <row r="18" spans="1:30" x14ac:dyDescent="0.2">
      <c r="A18" s="81" t="s">
        <v>841</v>
      </c>
      <c r="B18" s="48" t="s">
        <v>27</v>
      </c>
      <c r="C18" s="83" t="s">
        <v>788</v>
      </c>
      <c r="D18" s="48" t="s">
        <v>190</v>
      </c>
      <c r="E18" s="135">
        <v>1</v>
      </c>
      <c r="F18" s="204" t="s">
        <v>840</v>
      </c>
      <c r="G18" s="136">
        <v>0</v>
      </c>
      <c r="H18" s="136">
        <v>1865.22</v>
      </c>
      <c r="I18" s="136">
        <v>7460.87</v>
      </c>
      <c r="J18" s="137">
        <f t="shared" si="0"/>
        <v>9326.09</v>
      </c>
      <c r="K18" s="138"/>
      <c r="L18" s="138"/>
      <c r="M18" s="138"/>
      <c r="N18" s="138"/>
      <c r="O18" s="138"/>
      <c r="P18" s="138"/>
      <c r="Q18" s="138"/>
      <c r="R18" s="49"/>
      <c r="S18" s="49"/>
      <c r="T18" s="49"/>
      <c r="U18" s="49"/>
      <c r="V18" s="49"/>
      <c r="W18" s="49"/>
      <c r="X18" s="49"/>
      <c r="Y18" s="49"/>
      <c r="Z18" s="49"/>
      <c r="AA18" s="5"/>
      <c r="AB18" s="5"/>
      <c r="AC18" s="5"/>
      <c r="AD18" s="5"/>
    </row>
    <row r="19" spans="1:30" x14ac:dyDescent="0.2">
      <c r="A19" s="81" t="s">
        <v>195</v>
      </c>
      <c r="B19" s="48" t="s">
        <v>27</v>
      </c>
      <c r="C19" s="83" t="s">
        <v>212</v>
      </c>
      <c r="D19" s="48" t="s">
        <v>190</v>
      </c>
      <c r="E19" s="135">
        <v>1</v>
      </c>
      <c r="F19" s="82" t="s">
        <v>597</v>
      </c>
      <c r="G19" s="136">
        <v>0</v>
      </c>
      <c r="H19" s="136">
        <v>1865.22</v>
      </c>
      <c r="I19" s="136">
        <v>7460.87</v>
      </c>
      <c r="J19" s="137">
        <f t="shared" si="0"/>
        <v>9326.09</v>
      </c>
      <c r="K19" s="138"/>
      <c r="L19" s="138"/>
      <c r="M19" s="138"/>
      <c r="N19" s="138"/>
      <c r="O19" s="138"/>
      <c r="P19" s="138"/>
      <c r="Q19" s="138"/>
      <c r="R19" s="49"/>
      <c r="S19" s="49"/>
      <c r="T19" s="49"/>
      <c r="U19" s="49"/>
      <c r="V19" s="49"/>
      <c r="W19" s="49"/>
      <c r="X19" s="49"/>
      <c r="Y19" s="49"/>
      <c r="Z19" s="49"/>
      <c r="AA19" s="5"/>
      <c r="AB19" s="5"/>
      <c r="AC19" s="5"/>
      <c r="AD19" s="5"/>
    </row>
    <row r="20" spans="1:30" s="106" customFormat="1" x14ac:dyDescent="0.2">
      <c r="A20" s="119" t="s">
        <v>598</v>
      </c>
      <c r="B20" s="67" t="s">
        <v>27</v>
      </c>
      <c r="C20" s="101" t="s">
        <v>212</v>
      </c>
      <c r="D20" s="67" t="s">
        <v>190</v>
      </c>
      <c r="E20" s="139">
        <v>1</v>
      </c>
      <c r="F20" s="119" t="s">
        <v>599</v>
      </c>
      <c r="G20" s="140">
        <v>0</v>
      </c>
      <c r="H20" s="140">
        <v>1865.22</v>
      </c>
      <c r="I20" s="140">
        <v>7460.87</v>
      </c>
      <c r="J20" s="141">
        <f t="shared" si="0"/>
        <v>9326.09</v>
      </c>
      <c r="K20" s="142"/>
      <c r="L20" s="142"/>
      <c r="M20" s="142"/>
      <c r="N20" s="142"/>
      <c r="O20" s="142"/>
      <c r="P20" s="142"/>
      <c r="Q20" s="142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</row>
    <row r="21" spans="1:30" s="106" customFormat="1" x14ac:dyDescent="0.2">
      <c r="A21" s="119" t="s">
        <v>204</v>
      </c>
      <c r="B21" s="67" t="s">
        <v>27</v>
      </c>
      <c r="C21" s="101" t="s">
        <v>191</v>
      </c>
      <c r="D21" s="48" t="s">
        <v>190</v>
      </c>
      <c r="E21" s="135">
        <v>1</v>
      </c>
      <c r="F21" s="204" t="s">
        <v>547</v>
      </c>
      <c r="G21" s="136">
        <v>0</v>
      </c>
      <c r="H21" s="140">
        <v>1865.22</v>
      </c>
      <c r="I21" s="140">
        <v>7460.87</v>
      </c>
      <c r="J21" s="137">
        <f>SUM(G21:I21)</f>
        <v>9326.09</v>
      </c>
      <c r="K21" s="142"/>
      <c r="L21" s="142"/>
      <c r="M21" s="142"/>
      <c r="N21" s="142"/>
      <c r="O21" s="142"/>
      <c r="P21" s="142"/>
      <c r="Q21" s="142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</row>
    <row r="22" spans="1:30" x14ac:dyDescent="0.2">
      <c r="A22" s="82" t="s">
        <v>757</v>
      </c>
      <c r="B22" s="48" t="s">
        <v>27</v>
      </c>
      <c r="C22" s="83" t="s">
        <v>212</v>
      </c>
      <c r="D22" s="48" t="s">
        <v>190</v>
      </c>
      <c r="E22" s="135">
        <v>1</v>
      </c>
      <c r="F22" s="82" t="s">
        <v>184</v>
      </c>
      <c r="G22" s="136">
        <v>0</v>
      </c>
      <c r="H22" s="140">
        <v>1865.22</v>
      </c>
      <c r="I22" s="140">
        <v>7460.87</v>
      </c>
      <c r="J22" s="137">
        <f t="shared" si="0"/>
        <v>9326.09</v>
      </c>
      <c r="K22" s="138"/>
      <c r="L22" s="138"/>
      <c r="M22" s="138"/>
      <c r="N22" s="138"/>
      <c r="O22" s="138"/>
      <c r="P22" s="138"/>
      <c r="Q22" s="138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</row>
    <row r="23" spans="1:30" x14ac:dyDescent="0.2">
      <c r="A23" s="82" t="s">
        <v>266</v>
      </c>
      <c r="B23" s="48" t="s">
        <v>27</v>
      </c>
      <c r="C23" s="83" t="s">
        <v>191</v>
      </c>
      <c r="D23" s="48" t="s">
        <v>190</v>
      </c>
      <c r="E23" s="135">
        <v>1</v>
      </c>
      <c r="F23" s="202" t="s">
        <v>225</v>
      </c>
      <c r="G23" s="136">
        <v>0</v>
      </c>
      <c r="H23" s="136">
        <v>1865.22</v>
      </c>
      <c r="I23" s="136">
        <v>7460.87</v>
      </c>
      <c r="J23" s="137">
        <f t="shared" si="0"/>
        <v>9326.09</v>
      </c>
      <c r="K23" s="138"/>
      <c r="L23" s="138"/>
      <c r="M23" s="138"/>
      <c r="N23" s="138"/>
      <c r="O23" s="138"/>
      <c r="P23" s="138"/>
      <c r="Q23" s="138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</row>
    <row r="24" spans="1:30" x14ac:dyDescent="0.2">
      <c r="A24" s="81" t="s">
        <v>633</v>
      </c>
      <c r="B24" s="48" t="s">
        <v>27</v>
      </c>
      <c r="C24" s="83" t="s">
        <v>185</v>
      </c>
      <c r="D24" s="48" t="s">
        <v>190</v>
      </c>
      <c r="E24" s="135">
        <v>1</v>
      </c>
      <c r="F24" s="82" t="s">
        <v>632</v>
      </c>
      <c r="G24" s="136">
        <v>0</v>
      </c>
      <c r="H24" s="136">
        <v>1865.22</v>
      </c>
      <c r="I24" s="136">
        <v>7460.87</v>
      </c>
      <c r="J24" s="137">
        <f t="shared" si="0"/>
        <v>9326.09</v>
      </c>
      <c r="K24" s="138"/>
      <c r="L24" s="138"/>
      <c r="M24" s="138"/>
      <c r="N24" s="138"/>
      <c r="O24" s="138"/>
      <c r="P24" s="138"/>
      <c r="Q24" s="138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</row>
    <row r="25" spans="1:30" x14ac:dyDescent="0.2">
      <c r="A25" s="82" t="s">
        <v>806</v>
      </c>
      <c r="B25" s="48" t="s">
        <v>27</v>
      </c>
      <c r="C25" s="83" t="s">
        <v>788</v>
      </c>
      <c r="D25" s="48" t="s">
        <v>190</v>
      </c>
      <c r="E25" s="135">
        <v>1</v>
      </c>
      <c r="F25" s="82" t="s">
        <v>230</v>
      </c>
      <c r="G25" s="136">
        <v>0</v>
      </c>
      <c r="H25" s="136">
        <v>1865.22</v>
      </c>
      <c r="I25" s="136">
        <v>7460.87</v>
      </c>
      <c r="J25" s="137">
        <f t="shared" si="0"/>
        <v>9326.09</v>
      </c>
      <c r="K25" s="138"/>
      <c r="L25" s="138"/>
      <c r="M25" s="138"/>
      <c r="N25" s="138"/>
      <c r="O25" s="138"/>
      <c r="P25" s="138"/>
      <c r="Q25" s="138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</row>
    <row r="26" spans="1:30" x14ac:dyDescent="0.2">
      <c r="A26" s="81" t="s">
        <v>210</v>
      </c>
      <c r="B26" s="48" t="s">
        <v>27</v>
      </c>
      <c r="C26" s="48" t="s">
        <v>213</v>
      </c>
      <c r="D26" s="48" t="s">
        <v>190</v>
      </c>
      <c r="E26" s="135">
        <v>1</v>
      </c>
      <c r="F26" s="81" t="s">
        <v>208</v>
      </c>
      <c r="G26" s="136">
        <v>0</v>
      </c>
      <c r="H26" s="136">
        <v>1865.22</v>
      </c>
      <c r="I26" s="136">
        <v>7460.87</v>
      </c>
      <c r="J26" s="137">
        <f t="shared" si="0"/>
        <v>9326.09</v>
      </c>
      <c r="K26" s="138"/>
      <c r="L26" s="138"/>
      <c r="M26" s="138"/>
      <c r="N26" s="138"/>
      <c r="O26" s="138"/>
      <c r="P26" s="138"/>
      <c r="Q26" s="138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x14ac:dyDescent="0.2">
      <c r="A27" s="54" t="s">
        <v>192</v>
      </c>
      <c r="B27" s="48" t="s">
        <v>27</v>
      </c>
      <c r="C27" s="52" t="s">
        <v>192</v>
      </c>
      <c r="D27" s="48" t="s">
        <v>192</v>
      </c>
      <c r="E27" s="135">
        <v>1</v>
      </c>
      <c r="F27" s="54" t="s">
        <v>192</v>
      </c>
      <c r="G27" s="136">
        <v>0</v>
      </c>
      <c r="H27" s="136">
        <v>0</v>
      </c>
      <c r="I27" s="136">
        <v>0</v>
      </c>
      <c r="J27" s="137">
        <f t="shared" si="0"/>
        <v>0</v>
      </c>
      <c r="K27" s="138"/>
      <c r="L27" s="138"/>
      <c r="M27" s="138"/>
      <c r="N27" s="138"/>
      <c r="O27" s="138"/>
      <c r="P27" s="138"/>
      <c r="Q27" s="138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x14ac:dyDescent="0.2">
      <c r="A28" s="82" t="s">
        <v>769</v>
      </c>
      <c r="B28" s="48" t="s">
        <v>27</v>
      </c>
      <c r="C28" s="83" t="s">
        <v>212</v>
      </c>
      <c r="D28" s="48" t="s">
        <v>189</v>
      </c>
      <c r="E28" s="135">
        <v>1</v>
      </c>
      <c r="F28" s="82" t="s">
        <v>768</v>
      </c>
      <c r="G28" s="136">
        <v>0</v>
      </c>
      <c r="H28" s="136">
        <v>0</v>
      </c>
      <c r="I28" s="136">
        <v>7460.87</v>
      </c>
      <c r="J28" s="137">
        <f t="shared" si="0"/>
        <v>7460.87</v>
      </c>
      <c r="K28" s="138"/>
      <c r="L28" s="138"/>
      <c r="M28" s="138"/>
      <c r="N28" s="138"/>
      <c r="O28" s="138"/>
      <c r="P28" s="138"/>
      <c r="Q28" s="138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x14ac:dyDescent="0.2">
      <c r="A29" s="54" t="s">
        <v>192</v>
      </c>
      <c r="B29" s="48" t="s">
        <v>27</v>
      </c>
      <c r="C29" s="52" t="s">
        <v>192</v>
      </c>
      <c r="D29" s="48" t="s">
        <v>192</v>
      </c>
      <c r="E29" s="135">
        <v>1</v>
      </c>
      <c r="F29" s="54" t="s">
        <v>192</v>
      </c>
      <c r="G29" s="136">
        <v>0</v>
      </c>
      <c r="H29" s="136">
        <v>0</v>
      </c>
      <c r="I29" s="136">
        <v>0</v>
      </c>
      <c r="J29" s="137">
        <f t="shared" si="0"/>
        <v>0</v>
      </c>
      <c r="K29" s="138"/>
      <c r="L29" s="138"/>
      <c r="M29" s="138"/>
      <c r="N29" s="138"/>
      <c r="O29" s="138"/>
      <c r="P29" s="138"/>
      <c r="Q29" s="138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x14ac:dyDescent="0.2">
      <c r="A30" s="81" t="s">
        <v>938</v>
      </c>
      <c r="B30" s="48" t="s">
        <v>27</v>
      </c>
      <c r="C30" s="83" t="s">
        <v>185</v>
      </c>
      <c r="D30" s="48" t="s">
        <v>190</v>
      </c>
      <c r="E30" s="135">
        <v>1</v>
      </c>
      <c r="F30" s="82" t="s">
        <v>651</v>
      </c>
      <c r="G30" s="136">
        <v>0</v>
      </c>
      <c r="H30" s="136">
        <v>1865.22</v>
      </c>
      <c r="I30" s="136">
        <v>7460.87</v>
      </c>
      <c r="J30" s="137">
        <f t="shared" si="0"/>
        <v>9326.09</v>
      </c>
      <c r="K30" s="138"/>
      <c r="L30" s="138"/>
      <c r="M30" s="138"/>
      <c r="N30" s="138"/>
      <c r="O30" s="138"/>
      <c r="P30" s="138"/>
      <c r="Q30" s="138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x14ac:dyDescent="0.2">
      <c r="A31" s="81" t="s">
        <v>778</v>
      </c>
      <c r="B31" s="48" t="s">
        <v>27</v>
      </c>
      <c r="C31" s="83" t="s">
        <v>777</v>
      </c>
      <c r="D31" s="48" t="s">
        <v>190</v>
      </c>
      <c r="E31" s="135">
        <v>1</v>
      </c>
      <c r="F31" s="204" t="s">
        <v>776</v>
      </c>
      <c r="G31" s="136">
        <v>0</v>
      </c>
      <c r="H31" s="136">
        <v>1865.22</v>
      </c>
      <c r="I31" s="136">
        <v>7460.87</v>
      </c>
      <c r="J31" s="137">
        <f t="shared" si="0"/>
        <v>9326.09</v>
      </c>
      <c r="K31" s="138"/>
      <c r="L31" s="138"/>
      <c r="M31" s="138"/>
      <c r="N31" s="138"/>
      <c r="O31" s="138"/>
      <c r="P31" s="138"/>
      <c r="Q31" s="138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x14ac:dyDescent="0.2">
      <c r="A32" s="81" t="s">
        <v>783</v>
      </c>
      <c r="B32" s="48" t="s">
        <v>27</v>
      </c>
      <c r="C32" s="83" t="s">
        <v>749</v>
      </c>
      <c r="D32" s="48" t="s">
        <v>190</v>
      </c>
      <c r="E32" s="135">
        <v>1</v>
      </c>
      <c r="F32" s="204" t="s">
        <v>782</v>
      </c>
      <c r="G32" s="136">
        <v>0</v>
      </c>
      <c r="H32" s="136">
        <v>1865.22</v>
      </c>
      <c r="I32" s="136">
        <v>7460.87</v>
      </c>
      <c r="J32" s="137">
        <f t="shared" si="0"/>
        <v>9326.09</v>
      </c>
      <c r="K32" s="138"/>
      <c r="L32" s="138"/>
      <c r="M32" s="138"/>
      <c r="N32" s="138"/>
      <c r="O32" s="138"/>
      <c r="P32" s="138"/>
      <c r="Q32" s="138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x14ac:dyDescent="0.2">
      <c r="A33" s="81" t="s">
        <v>218</v>
      </c>
      <c r="B33" s="48" t="s">
        <v>27</v>
      </c>
      <c r="C33" s="48" t="s">
        <v>212</v>
      </c>
      <c r="D33" s="48" t="s">
        <v>190</v>
      </c>
      <c r="E33" s="135">
        <v>1</v>
      </c>
      <c r="F33" s="81" t="s">
        <v>577</v>
      </c>
      <c r="G33" s="136">
        <v>0</v>
      </c>
      <c r="H33" s="136">
        <v>1865.22</v>
      </c>
      <c r="I33" s="136">
        <v>7460.87</v>
      </c>
      <c r="J33" s="137">
        <f t="shared" si="0"/>
        <v>9326.09</v>
      </c>
      <c r="K33" s="138"/>
      <c r="L33" s="138"/>
      <c r="M33" s="138"/>
      <c r="N33" s="138"/>
      <c r="O33" s="138"/>
      <c r="P33" s="138"/>
      <c r="Q33" s="138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x14ac:dyDescent="0.2">
      <c r="A34" s="54" t="s">
        <v>192</v>
      </c>
      <c r="B34" s="48" t="s">
        <v>27</v>
      </c>
      <c r="C34" s="52" t="s">
        <v>192</v>
      </c>
      <c r="D34" s="48" t="s">
        <v>192</v>
      </c>
      <c r="E34" s="135">
        <v>1</v>
      </c>
      <c r="F34" s="54" t="s">
        <v>192</v>
      </c>
      <c r="G34" s="136">
        <v>0</v>
      </c>
      <c r="H34" s="136">
        <v>0</v>
      </c>
      <c r="I34" s="136">
        <v>0</v>
      </c>
      <c r="J34" s="137">
        <f t="shared" si="0"/>
        <v>0</v>
      </c>
      <c r="K34" s="138"/>
      <c r="L34" s="138"/>
      <c r="M34" s="138"/>
      <c r="N34" s="138"/>
      <c r="O34" s="138"/>
      <c r="P34" s="138"/>
      <c r="Q34" s="138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x14ac:dyDescent="0.2">
      <c r="A35" s="54" t="s">
        <v>192</v>
      </c>
      <c r="B35" s="48" t="s">
        <v>27</v>
      </c>
      <c r="C35" s="52" t="s">
        <v>192</v>
      </c>
      <c r="D35" s="48" t="s">
        <v>192</v>
      </c>
      <c r="E35" s="135">
        <v>1</v>
      </c>
      <c r="F35" s="54" t="s">
        <v>192</v>
      </c>
      <c r="G35" s="136">
        <v>0</v>
      </c>
      <c r="H35" s="136">
        <v>0</v>
      </c>
      <c r="I35" s="136">
        <v>0</v>
      </c>
      <c r="J35" s="137">
        <f t="shared" si="0"/>
        <v>0</v>
      </c>
      <c r="K35" s="138"/>
      <c r="L35" s="138"/>
      <c r="M35" s="138"/>
      <c r="N35" s="138"/>
      <c r="O35" s="138"/>
      <c r="P35" s="138"/>
      <c r="Q35" s="138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x14ac:dyDescent="0.2">
      <c r="A36" s="54" t="s">
        <v>192</v>
      </c>
      <c r="B36" s="48" t="s">
        <v>27</v>
      </c>
      <c r="C36" s="52" t="s">
        <v>192</v>
      </c>
      <c r="D36" s="48" t="s">
        <v>192</v>
      </c>
      <c r="E36" s="135">
        <v>1</v>
      </c>
      <c r="F36" s="54" t="s">
        <v>192</v>
      </c>
      <c r="G36" s="136">
        <v>0</v>
      </c>
      <c r="H36" s="136">
        <v>0</v>
      </c>
      <c r="I36" s="136">
        <v>0</v>
      </c>
      <c r="J36" s="137">
        <f t="shared" si="0"/>
        <v>0</v>
      </c>
      <c r="K36" s="138"/>
      <c r="L36" s="138"/>
      <c r="M36" s="138"/>
      <c r="N36" s="138"/>
      <c r="O36" s="138"/>
      <c r="P36" s="138"/>
      <c r="Q36" s="138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1:30" x14ac:dyDescent="0.2">
      <c r="A37" s="54" t="s">
        <v>192</v>
      </c>
      <c r="B37" s="48" t="s">
        <v>27</v>
      </c>
      <c r="C37" s="52" t="s">
        <v>192</v>
      </c>
      <c r="D37" s="48" t="s">
        <v>192</v>
      </c>
      <c r="E37" s="135">
        <v>1</v>
      </c>
      <c r="F37" s="54" t="s">
        <v>192</v>
      </c>
      <c r="G37" s="136">
        <v>0</v>
      </c>
      <c r="H37" s="136">
        <v>0</v>
      </c>
      <c r="I37" s="136">
        <v>0</v>
      </c>
      <c r="J37" s="137">
        <f t="shared" si="0"/>
        <v>0</v>
      </c>
      <c r="K37" s="138"/>
      <c r="L37" s="138"/>
      <c r="M37" s="138"/>
      <c r="N37" s="138"/>
      <c r="O37" s="138"/>
      <c r="P37" s="138"/>
      <c r="Q37" s="138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</row>
    <row r="38" spans="1:30" x14ac:dyDescent="0.2">
      <c r="A38" s="54" t="s">
        <v>192</v>
      </c>
      <c r="B38" s="48" t="s">
        <v>27</v>
      </c>
      <c r="C38" s="52" t="s">
        <v>192</v>
      </c>
      <c r="D38" s="48" t="s">
        <v>192</v>
      </c>
      <c r="E38" s="135">
        <v>1</v>
      </c>
      <c r="F38" s="54" t="s">
        <v>192</v>
      </c>
      <c r="G38" s="136">
        <v>0</v>
      </c>
      <c r="H38" s="136">
        <v>0</v>
      </c>
      <c r="I38" s="136">
        <v>0</v>
      </c>
      <c r="J38" s="137">
        <f t="shared" si="0"/>
        <v>0</v>
      </c>
      <c r="K38" s="138"/>
      <c r="L38" s="138"/>
      <c r="M38" s="138"/>
      <c r="N38" s="138"/>
      <c r="O38" s="138"/>
      <c r="P38" s="138"/>
      <c r="Q38" s="138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 spans="1:30" x14ac:dyDescent="0.2">
      <c r="A39" s="54" t="s">
        <v>192</v>
      </c>
      <c r="B39" s="48" t="s">
        <v>27</v>
      </c>
      <c r="C39" s="52" t="s">
        <v>192</v>
      </c>
      <c r="D39" s="48" t="s">
        <v>192</v>
      </c>
      <c r="E39" s="135">
        <v>1</v>
      </c>
      <c r="F39" s="54" t="s">
        <v>192</v>
      </c>
      <c r="G39" s="136">
        <v>0</v>
      </c>
      <c r="H39" s="136">
        <v>0</v>
      </c>
      <c r="I39" s="136">
        <v>0</v>
      </c>
      <c r="J39" s="137">
        <f t="shared" si="0"/>
        <v>0</v>
      </c>
      <c r="K39" s="138"/>
      <c r="L39" s="138"/>
      <c r="M39" s="138"/>
      <c r="N39" s="138"/>
      <c r="O39" s="138"/>
      <c r="P39" s="138"/>
      <c r="Q39" s="138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spans="1:30" x14ac:dyDescent="0.2">
      <c r="A40" s="54" t="s">
        <v>192</v>
      </c>
      <c r="B40" s="48" t="s">
        <v>27</v>
      </c>
      <c r="C40" s="52" t="s">
        <v>192</v>
      </c>
      <c r="D40" s="48" t="s">
        <v>192</v>
      </c>
      <c r="E40" s="135">
        <v>1</v>
      </c>
      <c r="F40" s="54" t="s">
        <v>192</v>
      </c>
      <c r="G40" s="136">
        <v>0</v>
      </c>
      <c r="H40" s="136">
        <v>0</v>
      </c>
      <c r="I40" s="136">
        <v>0</v>
      </c>
      <c r="J40" s="137">
        <f t="shared" si="0"/>
        <v>0</v>
      </c>
      <c r="K40" s="138"/>
      <c r="L40" s="138"/>
      <c r="M40" s="138"/>
      <c r="N40" s="138"/>
      <c r="O40" s="138"/>
      <c r="P40" s="138"/>
      <c r="Q40" s="138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spans="1:30" x14ac:dyDescent="0.2">
      <c r="A41" s="54" t="s">
        <v>192</v>
      </c>
      <c r="B41" s="48" t="s">
        <v>27</v>
      </c>
      <c r="C41" s="52" t="s">
        <v>192</v>
      </c>
      <c r="D41" s="48" t="s">
        <v>192</v>
      </c>
      <c r="E41" s="135">
        <v>1</v>
      </c>
      <c r="F41" s="54" t="s">
        <v>192</v>
      </c>
      <c r="G41" s="136">
        <v>0</v>
      </c>
      <c r="H41" s="136">
        <v>0</v>
      </c>
      <c r="I41" s="136">
        <v>0</v>
      </c>
      <c r="J41" s="137">
        <f t="shared" si="0"/>
        <v>0</v>
      </c>
      <c r="K41" s="138"/>
      <c r="L41" s="138"/>
      <c r="M41" s="138"/>
      <c r="N41" s="138"/>
      <c r="O41" s="138"/>
      <c r="P41" s="138"/>
      <c r="Q41" s="138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spans="1:30" x14ac:dyDescent="0.2">
      <c r="A42" s="54" t="s">
        <v>192</v>
      </c>
      <c r="B42" s="48" t="s">
        <v>27</v>
      </c>
      <c r="C42" s="52" t="s">
        <v>192</v>
      </c>
      <c r="D42" s="48" t="s">
        <v>192</v>
      </c>
      <c r="E42" s="135">
        <v>1</v>
      </c>
      <c r="F42" s="54" t="s">
        <v>192</v>
      </c>
      <c r="G42" s="136">
        <v>0</v>
      </c>
      <c r="H42" s="136">
        <v>0</v>
      </c>
      <c r="I42" s="136">
        <v>0</v>
      </c>
      <c r="J42" s="137">
        <f t="shared" si="0"/>
        <v>0</v>
      </c>
      <c r="K42" s="138"/>
      <c r="L42" s="138"/>
      <c r="M42" s="138"/>
      <c r="N42" s="138"/>
      <c r="O42" s="138"/>
      <c r="P42" s="138"/>
      <c r="Q42" s="138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</row>
    <row r="43" spans="1:30" x14ac:dyDescent="0.2">
      <c r="A43" s="54" t="s">
        <v>192</v>
      </c>
      <c r="B43" s="48" t="s">
        <v>27</v>
      </c>
      <c r="C43" s="52" t="s">
        <v>192</v>
      </c>
      <c r="D43" s="48" t="s">
        <v>192</v>
      </c>
      <c r="E43" s="135">
        <v>1</v>
      </c>
      <c r="F43" s="54" t="s">
        <v>192</v>
      </c>
      <c r="G43" s="136">
        <v>0</v>
      </c>
      <c r="H43" s="136">
        <v>0</v>
      </c>
      <c r="I43" s="136">
        <v>0</v>
      </c>
      <c r="J43" s="137">
        <v>0</v>
      </c>
      <c r="K43" s="138"/>
      <c r="L43" s="138"/>
      <c r="M43" s="138"/>
      <c r="N43" s="138"/>
      <c r="O43" s="138"/>
      <c r="P43" s="138"/>
      <c r="Q43" s="138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</row>
    <row r="44" spans="1:30" x14ac:dyDescent="0.2">
      <c r="A44" s="81" t="s">
        <v>530</v>
      </c>
      <c r="B44" s="48" t="s">
        <v>29</v>
      </c>
      <c r="C44" s="48" t="s">
        <v>186</v>
      </c>
      <c r="D44" s="48" t="s">
        <v>190</v>
      </c>
      <c r="E44" s="135">
        <v>1</v>
      </c>
      <c r="F44" s="81" t="s">
        <v>201</v>
      </c>
      <c r="G44" s="136">
        <v>0</v>
      </c>
      <c r="H44" s="136">
        <v>1568.48</v>
      </c>
      <c r="I44" s="136">
        <v>6273.92</v>
      </c>
      <c r="J44" s="137">
        <f t="shared" si="0"/>
        <v>7842.4</v>
      </c>
      <c r="K44" s="138"/>
      <c r="L44" s="138"/>
      <c r="M44" s="138"/>
      <c r="N44" s="138"/>
      <c r="O44" s="138"/>
      <c r="P44" s="138"/>
      <c r="Q44" s="138"/>
      <c r="R44" s="49"/>
      <c r="S44" s="49"/>
      <c r="T44" s="49"/>
      <c r="U44" s="49"/>
      <c r="V44" s="49"/>
      <c r="W44" s="49"/>
      <c r="X44" s="49"/>
      <c r="Y44" s="49"/>
      <c r="Z44" s="49"/>
      <c r="AA44" s="5"/>
      <c r="AB44" s="5"/>
      <c r="AC44" s="5"/>
      <c r="AD44" s="5"/>
    </row>
    <row r="45" spans="1:30" s="106" customFormat="1" x14ac:dyDescent="0.2">
      <c r="A45" s="88" t="s">
        <v>221</v>
      </c>
      <c r="B45" s="67" t="s">
        <v>29</v>
      </c>
      <c r="C45" s="58" t="s">
        <v>186</v>
      </c>
      <c r="D45" s="67" t="s">
        <v>190</v>
      </c>
      <c r="E45" s="139">
        <v>1</v>
      </c>
      <c r="F45" s="88" t="s">
        <v>270</v>
      </c>
      <c r="G45" s="140">
        <v>0</v>
      </c>
      <c r="H45" s="140">
        <v>1568.48</v>
      </c>
      <c r="I45" s="140">
        <v>6273.92</v>
      </c>
      <c r="J45" s="141">
        <f t="shared" si="0"/>
        <v>7842.4</v>
      </c>
      <c r="K45" s="142"/>
      <c r="L45" s="142"/>
      <c r="M45" s="142"/>
      <c r="N45" s="142"/>
      <c r="O45" s="142"/>
      <c r="P45" s="142"/>
      <c r="Q45" s="142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</row>
    <row r="46" spans="1:30" s="106" customFormat="1" x14ac:dyDescent="0.2">
      <c r="A46" s="119" t="s">
        <v>572</v>
      </c>
      <c r="B46" s="67" t="s">
        <v>29</v>
      </c>
      <c r="C46" s="101" t="s">
        <v>191</v>
      </c>
      <c r="D46" s="67" t="s">
        <v>190</v>
      </c>
      <c r="E46" s="139">
        <v>1</v>
      </c>
      <c r="F46" s="204" t="s">
        <v>300</v>
      </c>
      <c r="G46" s="140">
        <v>0</v>
      </c>
      <c r="H46" s="140">
        <v>1568.48</v>
      </c>
      <c r="I46" s="140">
        <v>6273.92</v>
      </c>
      <c r="J46" s="141">
        <f t="shared" si="0"/>
        <v>7842.4</v>
      </c>
      <c r="K46" s="142"/>
      <c r="L46" s="142"/>
      <c r="M46" s="142"/>
      <c r="N46" s="142"/>
      <c r="O46" s="142"/>
      <c r="P46" s="142"/>
      <c r="Q46" s="142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</row>
    <row r="47" spans="1:30" s="106" customFormat="1" x14ac:dyDescent="0.2">
      <c r="A47" s="88" t="s">
        <v>239</v>
      </c>
      <c r="B47" s="67" t="s">
        <v>29</v>
      </c>
      <c r="C47" s="58" t="s">
        <v>212</v>
      </c>
      <c r="D47" s="67" t="s">
        <v>190</v>
      </c>
      <c r="E47" s="139">
        <v>1</v>
      </c>
      <c r="F47" s="88" t="s">
        <v>222</v>
      </c>
      <c r="G47" s="140">
        <v>0</v>
      </c>
      <c r="H47" s="140">
        <v>1568.48</v>
      </c>
      <c r="I47" s="140">
        <v>6273.92</v>
      </c>
      <c r="J47" s="141">
        <f t="shared" si="0"/>
        <v>7842.4</v>
      </c>
      <c r="K47" s="142"/>
      <c r="L47" s="142"/>
      <c r="M47" s="142"/>
      <c r="N47" s="142"/>
      <c r="O47" s="142"/>
      <c r="P47" s="142"/>
      <c r="Q47" s="142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</row>
    <row r="48" spans="1:30" s="106" customFormat="1" x14ac:dyDescent="0.2">
      <c r="A48" s="119" t="s">
        <v>572</v>
      </c>
      <c r="B48" s="67" t="s">
        <v>29</v>
      </c>
      <c r="C48" s="101" t="s">
        <v>186</v>
      </c>
      <c r="D48" s="67" t="s">
        <v>190</v>
      </c>
      <c r="E48" s="139">
        <v>1</v>
      </c>
      <c r="F48" s="63" t="s">
        <v>630</v>
      </c>
      <c r="G48" s="140">
        <v>0</v>
      </c>
      <c r="H48" s="140">
        <v>1568.48</v>
      </c>
      <c r="I48" s="140">
        <v>6273.92</v>
      </c>
      <c r="J48" s="141">
        <f t="shared" si="0"/>
        <v>7842.4</v>
      </c>
      <c r="K48" s="142"/>
      <c r="L48" s="142"/>
      <c r="M48" s="142"/>
      <c r="N48" s="142"/>
      <c r="O48" s="142"/>
      <c r="P48" s="142"/>
      <c r="Q48" s="142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</row>
    <row r="49" spans="1:30" s="106" customFormat="1" x14ac:dyDescent="0.2">
      <c r="A49" s="88" t="s">
        <v>238</v>
      </c>
      <c r="B49" s="67" t="s">
        <v>29</v>
      </c>
      <c r="C49" s="58" t="s">
        <v>188</v>
      </c>
      <c r="D49" s="67" t="s">
        <v>189</v>
      </c>
      <c r="E49" s="139">
        <v>1</v>
      </c>
      <c r="F49" s="88" t="s">
        <v>223</v>
      </c>
      <c r="G49" s="140">
        <v>0</v>
      </c>
      <c r="H49" s="140">
        <v>0</v>
      </c>
      <c r="I49" s="140">
        <v>6273.92</v>
      </c>
      <c r="J49" s="141">
        <f t="shared" si="0"/>
        <v>6273.92</v>
      </c>
      <c r="K49" s="142"/>
      <c r="L49" s="142"/>
      <c r="M49" s="142"/>
      <c r="N49" s="142"/>
      <c r="O49" s="142"/>
      <c r="P49" s="142"/>
      <c r="Q49" s="142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</row>
    <row r="50" spans="1:30" s="106" customFormat="1" x14ac:dyDescent="0.2">
      <c r="A50" s="88" t="s">
        <v>237</v>
      </c>
      <c r="B50" s="67" t="s">
        <v>29</v>
      </c>
      <c r="C50" s="58" t="s">
        <v>235</v>
      </c>
      <c r="D50" s="67" t="s">
        <v>190</v>
      </c>
      <c r="E50" s="139">
        <v>1</v>
      </c>
      <c r="F50" s="88" t="s">
        <v>224</v>
      </c>
      <c r="G50" s="140">
        <v>0</v>
      </c>
      <c r="H50" s="140">
        <v>1568.48</v>
      </c>
      <c r="I50" s="140">
        <v>6273.92</v>
      </c>
      <c r="J50" s="141">
        <f t="shared" si="0"/>
        <v>7842.4</v>
      </c>
      <c r="K50" s="142"/>
      <c r="L50" s="142"/>
      <c r="M50" s="142"/>
      <c r="N50" s="142"/>
      <c r="O50" s="142"/>
      <c r="P50" s="142"/>
      <c r="Q50" s="142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</row>
    <row r="51" spans="1:30" s="106" customFormat="1" x14ac:dyDescent="0.2">
      <c r="A51" s="119" t="s">
        <v>804</v>
      </c>
      <c r="B51" s="67" t="s">
        <v>29</v>
      </c>
      <c r="C51" s="101" t="s">
        <v>788</v>
      </c>
      <c r="D51" s="67" t="s">
        <v>190</v>
      </c>
      <c r="E51" s="139">
        <v>1</v>
      </c>
      <c r="F51" s="223" t="s">
        <v>684</v>
      </c>
      <c r="G51" s="140">
        <v>0</v>
      </c>
      <c r="H51" s="140">
        <v>1568.48</v>
      </c>
      <c r="I51" s="140">
        <v>6273.92</v>
      </c>
      <c r="J51" s="141">
        <f t="shared" si="0"/>
        <v>7842.4</v>
      </c>
      <c r="K51" s="142"/>
      <c r="L51" s="142"/>
      <c r="M51" s="142"/>
      <c r="N51" s="142"/>
      <c r="O51" s="142"/>
      <c r="P51" s="142"/>
      <c r="Q51" s="142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</row>
    <row r="52" spans="1:30" s="106" customFormat="1" x14ac:dyDescent="0.2">
      <c r="A52" s="88" t="s">
        <v>236</v>
      </c>
      <c r="B52" s="67" t="s">
        <v>29</v>
      </c>
      <c r="C52" s="58" t="s">
        <v>185</v>
      </c>
      <c r="D52" s="67" t="s">
        <v>190</v>
      </c>
      <c r="E52" s="139">
        <v>1</v>
      </c>
      <c r="F52" s="88" t="s">
        <v>226</v>
      </c>
      <c r="G52" s="140">
        <v>0</v>
      </c>
      <c r="H52" s="140">
        <v>1568.48</v>
      </c>
      <c r="I52" s="140">
        <v>6273.92</v>
      </c>
      <c r="J52" s="141">
        <f t="shared" si="0"/>
        <v>7842.4</v>
      </c>
      <c r="K52" s="142"/>
      <c r="L52" s="142"/>
      <c r="M52" s="142"/>
      <c r="N52" s="142"/>
      <c r="O52" s="142"/>
      <c r="P52" s="142"/>
      <c r="Q52" s="142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</row>
    <row r="53" spans="1:30" s="106" customFormat="1" x14ac:dyDescent="0.2">
      <c r="A53" s="119" t="s">
        <v>242</v>
      </c>
      <c r="B53" s="67" t="s">
        <v>29</v>
      </c>
      <c r="C53" s="101" t="s">
        <v>212</v>
      </c>
      <c r="D53" s="67" t="s">
        <v>190</v>
      </c>
      <c r="E53" s="139">
        <v>1</v>
      </c>
      <c r="F53" s="119" t="s">
        <v>540</v>
      </c>
      <c r="G53" s="140">
        <v>0</v>
      </c>
      <c r="H53" s="140">
        <v>1568.48</v>
      </c>
      <c r="I53" s="140">
        <v>6273.92</v>
      </c>
      <c r="J53" s="141">
        <f t="shared" si="0"/>
        <v>7842.4</v>
      </c>
      <c r="K53" s="142"/>
      <c r="L53" s="142"/>
      <c r="M53" s="142"/>
      <c r="N53" s="142"/>
      <c r="O53" s="142"/>
      <c r="P53" s="142"/>
      <c r="Q53" s="142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</row>
    <row r="54" spans="1:30" x14ac:dyDescent="0.2">
      <c r="A54" s="88" t="s">
        <v>240</v>
      </c>
      <c r="B54" s="67" t="s">
        <v>29</v>
      </c>
      <c r="C54" s="58" t="s">
        <v>213</v>
      </c>
      <c r="D54" s="48" t="s">
        <v>190</v>
      </c>
      <c r="E54" s="135">
        <v>1</v>
      </c>
      <c r="F54" s="81" t="s">
        <v>227</v>
      </c>
      <c r="G54" s="136">
        <v>0</v>
      </c>
      <c r="H54" s="136">
        <v>1568.48</v>
      </c>
      <c r="I54" s="136">
        <v>6273.92</v>
      </c>
      <c r="J54" s="137">
        <f t="shared" si="0"/>
        <v>7842.4</v>
      </c>
      <c r="K54" s="138"/>
      <c r="L54" s="138"/>
      <c r="M54" s="138"/>
      <c r="N54" s="138"/>
      <c r="O54" s="138"/>
      <c r="P54" s="138"/>
      <c r="Q54" s="138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x14ac:dyDescent="0.2">
      <c r="A55" s="88" t="s">
        <v>243</v>
      </c>
      <c r="B55" s="67" t="s">
        <v>29</v>
      </c>
      <c r="C55" s="58" t="s">
        <v>186</v>
      </c>
      <c r="D55" s="48" t="s">
        <v>190</v>
      </c>
      <c r="E55" s="135">
        <v>1</v>
      </c>
      <c r="F55" s="81" t="s">
        <v>228</v>
      </c>
      <c r="G55" s="136">
        <v>0</v>
      </c>
      <c r="H55" s="136">
        <v>1568.48</v>
      </c>
      <c r="I55" s="136">
        <v>6273.92</v>
      </c>
      <c r="J55" s="137">
        <f t="shared" si="0"/>
        <v>7842.4</v>
      </c>
      <c r="K55" s="138"/>
      <c r="L55" s="138"/>
      <c r="M55" s="138"/>
      <c r="N55" s="138"/>
      <c r="O55" s="138"/>
      <c r="P55" s="138"/>
      <c r="Q55" s="138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x14ac:dyDescent="0.2">
      <c r="A56" s="89" t="s">
        <v>192</v>
      </c>
      <c r="B56" s="67" t="s">
        <v>29</v>
      </c>
      <c r="C56" s="68" t="s">
        <v>192</v>
      </c>
      <c r="D56" s="48" t="s">
        <v>192</v>
      </c>
      <c r="E56" s="135">
        <v>1</v>
      </c>
      <c r="F56" s="54" t="s">
        <v>192</v>
      </c>
      <c r="G56" s="136">
        <v>0</v>
      </c>
      <c r="H56" s="136">
        <v>0</v>
      </c>
      <c r="I56" s="136">
        <v>0</v>
      </c>
      <c r="J56" s="137">
        <f t="shared" si="0"/>
        <v>0</v>
      </c>
      <c r="K56" s="138"/>
      <c r="L56" s="138"/>
      <c r="M56" s="138"/>
      <c r="N56" s="138"/>
      <c r="O56" s="138"/>
      <c r="P56" s="138"/>
      <c r="Q56" s="138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x14ac:dyDescent="0.2">
      <c r="A57" s="119" t="s">
        <v>807</v>
      </c>
      <c r="B57" s="67" t="s">
        <v>29</v>
      </c>
      <c r="C57" s="101" t="s">
        <v>749</v>
      </c>
      <c r="D57" s="48" t="s">
        <v>190</v>
      </c>
      <c r="E57" s="135">
        <v>1</v>
      </c>
      <c r="F57" s="82" t="s">
        <v>654</v>
      </c>
      <c r="G57" s="136">
        <v>0</v>
      </c>
      <c r="H57" s="136">
        <v>1568.48</v>
      </c>
      <c r="I57" s="136">
        <v>6273.92</v>
      </c>
      <c r="J57" s="137">
        <f t="shared" si="0"/>
        <v>7842.4</v>
      </c>
      <c r="K57" s="138"/>
      <c r="L57" s="138"/>
      <c r="M57" s="138"/>
      <c r="N57" s="138"/>
      <c r="O57" s="138"/>
      <c r="P57" s="138"/>
      <c r="Q57" s="138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x14ac:dyDescent="0.2">
      <c r="A58" s="61" t="s">
        <v>625</v>
      </c>
      <c r="B58" s="48" t="s">
        <v>29</v>
      </c>
      <c r="C58" s="65" t="s">
        <v>187</v>
      </c>
      <c r="D58" s="48" t="s">
        <v>190</v>
      </c>
      <c r="E58" s="143">
        <v>1</v>
      </c>
      <c r="F58" s="63" t="s">
        <v>310</v>
      </c>
      <c r="G58" s="136">
        <v>0</v>
      </c>
      <c r="H58" s="136">
        <v>1568.48</v>
      </c>
      <c r="I58" s="136">
        <v>6273.92</v>
      </c>
      <c r="J58" s="137">
        <f t="shared" si="0"/>
        <v>7842.4</v>
      </c>
      <c r="K58" s="138"/>
      <c r="L58" s="138"/>
      <c r="M58" s="138"/>
      <c r="N58" s="138"/>
      <c r="O58" s="138"/>
      <c r="P58" s="138"/>
      <c r="Q58" s="138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x14ac:dyDescent="0.2">
      <c r="A59" s="82" t="s">
        <v>572</v>
      </c>
      <c r="B59" s="67" t="s">
        <v>29</v>
      </c>
      <c r="C59" s="83" t="s">
        <v>187</v>
      </c>
      <c r="D59" s="48" t="s">
        <v>190</v>
      </c>
      <c r="E59" s="135">
        <v>1</v>
      </c>
      <c r="F59" s="63" t="s">
        <v>288</v>
      </c>
      <c r="G59" s="136">
        <v>0</v>
      </c>
      <c r="H59" s="136">
        <v>1568.48</v>
      </c>
      <c r="I59" s="136">
        <v>6273.92</v>
      </c>
      <c r="J59" s="137">
        <f t="shared" si="0"/>
        <v>7842.4</v>
      </c>
      <c r="K59" s="138"/>
      <c r="L59" s="138"/>
      <c r="M59" s="138"/>
      <c r="N59" s="138"/>
      <c r="O59" s="138"/>
      <c r="P59" s="138"/>
      <c r="Q59" s="138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x14ac:dyDescent="0.2">
      <c r="A60" s="82" t="s">
        <v>600</v>
      </c>
      <c r="B60" s="67" t="s">
        <v>29</v>
      </c>
      <c r="C60" s="83" t="s">
        <v>186</v>
      </c>
      <c r="D60" s="48" t="s">
        <v>190</v>
      </c>
      <c r="E60" s="135">
        <v>1</v>
      </c>
      <c r="F60" s="82" t="s">
        <v>267</v>
      </c>
      <c r="G60" s="136">
        <v>0</v>
      </c>
      <c r="H60" s="136">
        <v>1568.48</v>
      </c>
      <c r="I60" s="136">
        <v>6273.92</v>
      </c>
      <c r="J60" s="137">
        <f t="shared" si="0"/>
        <v>7842.4</v>
      </c>
      <c r="K60" s="138"/>
      <c r="L60" s="138"/>
      <c r="M60" s="138"/>
      <c r="N60" s="138"/>
      <c r="O60" s="138"/>
      <c r="P60" s="138"/>
      <c r="Q60" s="138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x14ac:dyDescent="0.2">
      <c r="A61" s="82" t="s">
        <v>629</v>
      </c>
      <c r="B61" s="67" t="s">
        <v>29</v>
      </c>
      <c r="C61" s="83" t="s">
        <v>188</v>
      </c>
      <c r="D61" s="48" t="s">
        <v>190</v>
      </c>
      <c r="E61" s="135">
        <v>1</v>
      </c>
      <c r="F61" s="82" t="s">
        <v>628</v>
      </c>
      <c r="G61" s="136">
        <v>0</v>
      </c>
      <c r="H61" s="136">
        <v>1568.48</v>
      </c>
      <c r="I61" s="136">
        <v>6273.92</v>
      </c>
      <c r="J61" s="137">
        <f t="shared" si="0"/>
        <v>7842.4</v>
      </c>
      <c r="K61" s="138"/>
      <c r="L61" s="138"/>
      <c r="M61" s="138"/>
      <c r="N61" s="138"/>
      <c r="O61" s="138"/>
      <c r="P61" s="138"/>
      <c r="Q61" s="138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x14ac:dyDescent="0.2">
      <c r="A62" s="82" t="s">
        <v>635</v>
      </c>
      <c r="B62" s="67" t="s">
        <v>29</v>
      </c>
      <c r="C62" s="83" t="s">
        <v>188</v>
      </c>
      <c r="D62" s="48" t="s">
        <v>190</v>
      </c>
      <c r="E62" s="135">
        <v>1</v>
      </c>
      <c r="F62" s="82" t="s">
        <v>634</v>
      </c>
      <c r="G62" s="136">
        <v>0</v>
      </c>
      <c r="H62" s="136">
        <v>1568.48</v>
      </c>
      <c r="I62" s="136">
        <v>6273.92</v>
      </c>
      <c r="J62" s="137">
        <f t="shared" si="0"/>
        <v>7842.4</v>
      </c>
      <c r="K62" s="138"/>
      <c r="L62" s="138"/>
      <c r="M62" s="138"/>
      <c r="N62" s="138"/>
      <c r="O62" s="138"/>
      <c r="P62" s="138"/>
      <c r="Q62" s="138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x14ac:dyDescent="0.2">
      <c r="A63" s="82" t="s">
        <v>805</v>
      </c>
      <c r="B63" s="67" t="s">
        <v>29</v>
      </c>
      <c r="C63" s="83" t="s">
        <v>788</v>
      </c>
      <c r="D63" s="48" t="s">
        <v>190</v>
      </c>
      <c r="E63" s="135">
        <v>1</v>
      </c>
      <c r="F63" s="82" t="s">
        <v>573</v>
      </c>
      <c r="G63" s="136">
        <v>0</v>
      </c>
      <c r="H63" s="136">
        <v>1568.48</v>
      </c>
      <c r="I63" s="136">
        <v>6273.92</v>
      </c>
      <c r="J63" s="137">
        <f t="shared" si="0"/>
        <v>7842.4</v>
      </c>
      <c r="K63" s="138"/>
      <c r="L63" s="138"/>
      <c r="M63" s="138"/>
      <c r="N63" s="138"/>
      <c r="O63" s="138"/>
      <c r="P63" s="138"/>
      <c r="Q63" s="138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x14ac:dyDescent="0.2">
      <c r="A64" s="90" t="s">
        <v>572</v>
      </c>
      <c r="B64" s="145" t="s">
        <v>29</v>
      </c>
      <c r="C64" s="84" t="s">
        <v>749</v>
      </c>
      <c r="D64" s="48" t="s">
        <v>190</v>
      </c>
      <c r="E64" s="135">
        <v>1</v>
      </c>
      <c r="F64" s="63" t="s">
        <v>231</v>
      </c>
      <c r="G64" s="136">
        <v>0</v>
      </c>
      <c r="H64" s="136">
        <v>1568.48</v>
      </c>
      <c r="I64" s="136">
        <v>6273.92</v>
      </c>
      <c r="J64" s="137">
        <f t="shared" si="0"/>
        <v>7842.4</v>
      </c>
      <c r="K64" s="138"/>
      <c r="L64" s="138"/>
      <c r="M64" s="138"/>
      <c r="N64" s="138"/>
      <c r="O64" s="138"/>
      <c r="P64" s="138"/>
      <c r="Q64" s="138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x14ac:dyDescent="0.2">
      <c r="A65" s="82" t="s">
        <v>242</v>
      </c>
      <c r="B65" s="67" t="s">
        <v>29</v>
      </c>
      <c r="C65" s="83" t="s">
        <v>185</v>
      </c>
      <c r="D65" s="48" t="s">
        <v>190</v>
      </c>
      <c r="E65" s="135">
        <v>1</v>
      </c>
      <c r="F65" s="202" t="s">
        <v>677</v>
      </c>
      <c r="G65" s="136">
        <v>0</v>
      </c>
      <c r="H65" s="136">
        <v>1568.48</v>
      </c>
      <c r="I65" s="136">
        <v>6273.92</v>
      </c>
      <c r="J65" s="137">
        <f t="shared" si="0"/>
        <v>7842.4</v>
      </c>
      <c r="K65" s="138"/>
      <c r="L65" s="138"/>
      <c r="M65" s="138"/>
      <c r="N65" s="138"/>
      <c r="O65" s="138"/>
      <c r="P65" s="138"/>
      <c r="Q65" s="138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x14ac:dyDescent="0.2">
      <c r="A66" s="82" t="s">
        <v>242</v>
      </c>
      <c r="B66" s="67" t="s">
        <v>29</v>
      </c>
      <c r="C66" s="83" t="s">
        <v>777</v>
      </c>
      <c r="D66" s="48" t="s">
        <v>190</v>
      </c>
      <c r="E66" s="135">
        <v>1</v>
      </c>
      <c r="F66" s="82" t="s">
        <v>767</v>
      </c>
      <c r="G66" s="136">
        <v>0</v>
      </c>
      <c r="H66" s="136">
        <v>1568.48</v>
      </c>
      <c r="I66" s="136">
        <v>6273.92</v>
      </c>
      <c r="J66" s="137">
        <f t="shared" si="0"/>
        <v>7842.4</v>
      </c>
      <c r="K66" s="138"/>
      <c r="L66" s="138"/>
      <c r="M66" s="138"/>
      <c r="N66" s="138"/>
      <c r="O66" s="138"/>
      <c r="P66" s="138"/>
      <c r="Q66" s="138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x14ac:dyDescent="0.2">
      <c r="A67" s="82" t="s">
        <v>807</v>
      </c>
      <c r="B67" s="67" t="s">
        <v>29</v>
      </c>
      <c r="C67" s="83" t="s">
        <v>749</v>
      </c>
      <c r="D67" s="48" t="s">
        <v>190</v>
      </c>
      <c r="E67" s="135">
        <v>1</v>
      </c>
      <c r="F67" s="82" t="s">
        <v>652</v>
      </c>
      <c r="G67" s="136">
        <v>0</v>
      </c>
      <c r="H67" s="136">
        <v>1568.48</v>
      </c>
      <c r="I67" s="136">
        <v>6273.92</v>
      </c>
      <c r="J67" s="137">
        <f t="shared" si="0"/>
        <v>7842.4</v>
      </c>
      <c r="K67" s="138"/>
      <c r="L67" s="138"/>
      <c r="M67" s="138"/>
      <c r="N67" s="138"/>
      <c r="O67" s="138"/>
      <c r="P67" s="138"/>
      <c r="Q67" s="138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x14ac:dyDescent="0.2">
      <c r="A68" s="82" t="s">
        <v>703</v>
      </c>
      <c r="B68" s="67" t="s">
        <v>29</v>
      </c>
      <c r="C68" s="83" t="s">
        <v>191</v>
      </c>
      <c r="D68" s="48" t="s">
        <v>190</v>
      </c>
      <c r="E68" s="135">
        <v>1</v>
      </c>
      <c r="F68" s="204" t="s">
        <v>702</v>
      </c>
      <c r="G68" s="136">
        <v>0</v>
      </c>
      <c r="H68" s="136">
        <v>1568.48</v>
      </c>
      <c r="I68" s="136">
        <v>6273.92</v>
      </c>
      <c r="J68" s="137">
        <f t="shared" si="0"/>
        <v>7842.4</v>
      </c>
      <c r="K68" s="138"/>
      <c r="L68" s="138"/>
      <c r="M68" s="138"/>
      <c r="N68" s="138"/>
      <c r="O68" s="138"/>
      <c r="P68" s="138"/>
      <c r="Q68" s="138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x14ac:dyDescent="0.2">
      <c r="A69" s="82" t="s">
        <v>572</v>
      </c>
      <c r="B69" s="67" t="s">
        <v>29</v>
      </c>
      <c r="C69" s="83" t="s">
        <v>191</v>
      </c>
      <c r="D69" s="48" t="s">
        <v>190</v>
      </c>
      <c r="E69" s="135">
        <v>1</v>
      </c>
      <c r="F69" s="63" t="s">
        <v>302</v>
      </c>
      <c r="G69" s="136">
        <v>0</v>
      </c>
      <c r="H69" s="136">
        <v>1568.48</v>
      </c>
      <c r="I69" s="136">
        <v>6273.92</v>
      </c>
      <c r="J69" s="137">
        <f t="shared" si="0"/>
        <v>7842.4</v>
      </c>
      <c r="K69" s="138"/>
      <c r="L69" s="138"/>
      <c r="M69" s="138"/>
      <c r="N69" s="138"/>
      <c r="O69" s="138"/>
      <c r="P69" s="138"/>
      <c r="Q69" s="138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x14ac:dyDescent="0.2">
      <c r="A70" s="82" t="s">
        <v>572</v>
      </c>
      <c r="B70" s="67" t="s">
        <v>29</v>
      </c>
      <c r="C70" s="83" t="s">
        <v>191</v>
      </c>
      <c r="D70" s="48" t="s">
        <v>190</v>
      </c>
      <c r="E70" s="135">
        <v>1</v>
      </c>
      <c r="F70" s="63" t="s">
        <v>618</v>
      </c>
      <c r="G70" s="136">
        <v>0</v>
      </c>
      <c r="H70" s="136">
        <v>1568.48</v>
      </c>
      <c r="I70" s="136">
        <v>6273.92</v>
      </c>
      <c r="J70" s="137">
        <f t="shared" si="0"/>
        <v>7842.4</v>
      </c>
      <c r="K70" s="138"/>
      <c r="L70" s="138"/>
      <c r="M70" s="138"/>
      <c r="N70" s="138"/>
      <c r="O70" s="138"/>
      <c r="P70" s="138"/>
      <c r="Q70" s="138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x14ac:dyDescent="0.2">
      <c r="A71" s="82" t="s">
        <v>572</v>
      </c>
      <c r="B71" s="67" t="s">
        <v>29</v>
      </c>
      <c r="C71" s="83" t="s">
        <v>186</v>
      </c>
      <c r="D71" s="48" t="s">
        <v>190</v>
      </c>
      <c r="E71" s="135">
        <v>1</v>
      </c>
      <c r="F71" s="63" t="s">
        <v>308</v>
      </c>
      <c r="G71" s="136">
        <v>0</v>
      </c>
      <c r="H71" s="136">
        <v>1568.48</v>
      </c>
      <c r="I71" s="136">
        <v>6273.92</v>
      </c>
      <c r="J71" s="137">
        <f t="shared" si="0"/>
        <v>7842.4</v>
      </c>
      <c r="K71" s="138"/>
      <c r="L71" s="138"/>
      <c r="M71" s="138"/>
      <c r="N71" s="138"/>
      <c r="O71" s="138"/>
      <c r="P71" s="138"/>
      <c r="Q71" s="138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x14ac:dyDescent="0.2">
      <c r="A72" s="82" t="s">
        <v>572</v>
      </c>
      <c r="B72" s="67" t="s">
        <v>29</v>
      </c>
      <c r="C72" s="83" t="s">
        <v>186</v>
      </c>
      <c r="D72" s="48" t="s">
        <v>190</v>
      </c>
      <c r="E72" s="135">
        <v>1</v>
      </c>
      <c r="F72" s="63" t="s">
        <v>727</v>
      </c>
      <c r="G72" s="136">
        <v>0</v>
      </c>
      <c r="H72" s="136">
        <v>1568.48</v>
      </c>
      <c r="I72" s="136">
        <v>6273.92</v>
      </c>
      <c r="J72" s="137">
        <f t="shared" si="0"/>
        <v>7842.4</v>
      </c>
      <c r="K72" s="138"/>
      <c r="L72" s="138"/>
      <c r="M72" s="138"/>
      <c r="N72" s="138"/>
      <c r="O72" s="138"/>
      <c r="P72" s="138"/>
      <c r="Q72" s="138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x14ac:dyDescent="0.2">
      <c r="A73" s="82" t="s">
        <v>572</v>
      </c>
      <c r="B73" s="67" t="s">
        <v>29</v>
      </c>
      <c r="C73" s="83" t="s">
        <v>188</v>
      </c>
      <c r="D73" s="48" t="s">
        <v>190</v>
      </c>
      <c r="E73" s="135">
        <v>1</v>
      </c>
      <c r="F73" s="212" t="s">
        <v>287</v>
      </c>
      <c r="G73" s="136">
        <v>0</v>
      </c>
      <c r="H73" s="136">
        <v>1568.48</v>
      </c>
      <c r="I73" s="136">
        <v>6273.92</v>
      </c>
      <c r="J73" s="137">
        <f t="shared" si="0"/>
        <v>7842.4</v>
      </c>
      <c r="K73" s="138"/>
      <c r="L73" s="138"/>
      <c r="M73" s="138"/>
      <c r="N73" s="138"/>
      <c r="O73" s="138"/>
      <c r="P73" s="138"/>
      <c r="Q73" s="138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x14ac:dyDescent="0.2">
      <c r="A74" s="82" t="s">
        <v>572</v>
      </c>
      <c r="B74" s="67" t="s">
        <v>29</v>
      </c>
      <c r="C74" s="83" t="s">
        <v>186</v>
      </c>
      <c r="D74" s="48" t="s">
        <v>189</v>
      </c>
      <c r="E74" s="135">
        <v>1</v>
      </c>
      <c r="F74" s="63" t="s">
        <v>477</v>
      </c>
      <c r="G74" s="136">
        <v>0</v>
      </c>
      <c r="H74" s="136">
        <v>0</v>
      </c>
      <c r="I74" s="136">
        <v>6273.92</v>
      </c>
      <c r="J74" s="137">
        <f t="shared" si="0"/>
        <v>6273.92</v>
      </c>
      <c r="K74" s="138"/>
      <c r="L74" s="138"/>
      <c r="M74" s="138"/>
      <c r="N74" s="138"/>
      <c r="O74" s="138"/>
      <c r="P74" s="138"/>
      <c r="Q74" s="138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s="80" customFormat="1" x14ac:dyDescent="0.2">
      <c r="A75" s="82" t="s">
        <v>572</v>
      </c>
      <c r="B75" s="145" t="s">
        <v>29</v>
      </c>
      <c r="C75" s="84" t="s">
        <v>186</v>
      </c>
      <c r="D75" s="145" t="s">
        <v>190</v>
      </c>
      <c r="E75" s="135">
        <v>1</v>
      </c>
      <c r="F75" s="220" t="s">
        <v>284</v>
      </c>
      <c r="G75" s="147">
        <v>0</v>
      </c>
      <c r="H75" s="136">
        <v>1568.48</v>
      </c>
      <c r="I75" s="136">
        <v>6273.92</v>
      </c>
      <c r="J75" s="137">
        <f t="shared" si="0"/>
        <v>7842.4</v>
      </c>
      <c r="K75" s="149"/>
      <c r="L75" s="149"/>
      <c r="M75" s="149"/>
      <c r="N75" s="149"/>
      <c r="O75" s="149"/>
      <c r="P75" s="149"/>
      <c r="Q75" s="14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  <c r="AC75" s="79"/>
      <c r="AD75" s="79"/>
    </row>
    <row r="76" spans="1:30" x14ac:dyDescent="0.2">
      <c r="A76" s="82" t="s">
        <v>818</v>
      </c>
      <c r="B76" s="67" t="s">
        <v>29</v>
      </c>
      <c r="C76" s="83" t="s">
        <v>188</v>
      </c>
      <c r="D76" s="48" t="s">
        <v>190</v>
      </c>
      <c r="E76" s="135">
        <v>1</v>
      </c>
      <c r="F76" s="220" t="s">
        <v>282</v>
      </c>
      <c r="G76" s="136">
        <v>0</v>
      </c>
      <c r="H76" s="136">
        <v>1568.48</v>
      </c>
      <c r="I76" s="136">
        <v>6273.92</v>
      </c>
      <c r="J76" s="137">
        <f t="shared" si="0"/>
        <v>7842.4</v>
      </c>
      <c r="K76" s="138"/>
      <c r="L76" s="138"/>
      <c r="M76" s="138"/>
      <c r="N76" s="138"/>
      <c r="O76" s="138"/>
      <c r="P76" s="138"/>
      <c r="Q76" s="138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x14ac:dyDescent="0.2">
      <c r="A77" s="81" t="s">
        <v>820</v>
      </c>
      <c r="B77" s="67" t="s">
        <v>29</v>
      </c>
      <c r="C77" s="48" t="s">
        <v>188</v>
      </c>
      <c r="D77" s="48" t="s">
        <v>190</v>
      </c>
      <c r="E77" s="135">
        <v>1</v>
      </c>
      <c r="F77" s="170" t="s">
        <v>322</v>
      </c>
      <c r="G77" s="136">
        <v>0</v>
      </c>
      <c r="H77" s="136">
        <v>1568.48</v>
      </c>
      <c r="I77" s="136">
        <v>6273.92</v>
      </c>
      <c r="J77" s="137">
        <f t="shared" si="0"/>
        <v>7842.4</v>
      </c>
      <c r="K77" s="138"/>
      <c r="L77" s="138"/>
      <c r="M77" s="138"/>
      <c r="N77" s="138"/>
      <c r="O77" s="138"/>
      <c r="P77" s="138"/>
      <c r="Q77" s="138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x14ac:dyDescent="0.2">
      <c r="A78" s="82" t="s">
        <v>242</v>
      </c>
      <c r="B78" s="67" t="s">
        <v>29</v>
      </c>
      <c r="C78" s="83" t="s">
        <v>749</v>
      </c>
      <c r="D78" s="48" t="s">
        <v>190</v>
      </c>
      <c r="E78" s="135">
        <v>1</v>
      </c>
      <c r="F78" s="214" t="s">
        <v>801</v>
      </c>
      <c r="G78" s="136">
        <v>0</v>
      </c>
      <c r="H78" s="136">
        <v>1568.48</v>
      </c>
      <c r="I78" s="136">
        <v>6273.92</v>
      </c>
      <c r="J78" s="137">
        <f t="shared" si="0"/>
        <v>7842.4</v>
      </c>
      <c r="K78" s="138"/>
      <c r="L78" s="138"/>
      <c r="M78" s="138"/>
      <c r="N78" s="138"/>
      <c r="O78" s="138"/>
      <c r="P78" s="138"/>
      <c r="Q78" s="138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x14ac:dyDescent="0.2">
      <c r="A79" s="54" t="s">
        <v>192</v>
      </c>
      <c r="B79" s="67" t="s">
        <v>29</v>
      </c>
      <c r="C79" s="52" t="s">
        <v>192</v>
      </c>
      <c r="D79" s="48" t="s">
        <v>192</v>
      </c>
      <c r="E79" s="135">
        <v>1</v>
      </c>
      <c r="F79" s="54" t="s">
        <v>192</v>
      </c>
      <c r="G79" s="136">
        <v>0</v>
      </c>
      <c r="H79" s="136">
        <v>0</v>
      </c>
      <c r="I79" s="136">
        <v>0</v>
      </c>
      <c r="J79" s="137">
        <f t="shared" si="0"/>
        <v>0</v>
      </c>
      <c r="K79" s="138"/>
      <c r="L79" s="138"/>
      <c r="M79" s="138"/>
      <c r="N79" s="138"/>
      <c r="O79" s="138"/>
      <c r="P79" s="138"/>
      <c r="Q79" s="138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x14ac:dyDescent="0.2">
      <c r="A80" s="54" t="s">
        <v>192</v>
      </c>
      <c r="B80" s="67" t="s">
        <v>29</v>
      </c>
      <c r="C80" s="52" t="s">
        <v>192</v>
      </c>
      <c r="D80" s="48" t="s">
        <v>192</v>
      </c>
      <c r="E80" s="135">
        <v>1</v>
      </c>
      <c r="F80" s="54" t="s">
        <v>192</v>
      </c>
      <c r="G80" s="136">
        <v>0</v>
      </c>
      <c r="H80" s="136">
        <v>0</v>
      </c>
      <c r="I80" s="136">
        <v>0</v>
      </c>
      <c r="J80" s="137">
        <f t="shared" si="0"/>
        <v>0</v>
      </c>
      <c r="K80" s="138"/>
      <c r="L80" s="138"/>
      <c r="M80" s="138"/>
      <c r="N80" s="138"/>
      <c r="O80" s="138"/>
      <c r="P80" s="138"/>
      <c r="Q80" s="138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x14ac:dyDescent="0.2">
      <c r="A81" s="54" t="s">
        <v>192</v>
      </c>
      <c r="B81" s="67" t="s">
        <v>29</v>
      </c>
      <c r="C81" s="52" t="s">
        <v>192</v>
      </c>
      <c r="D81" s="48" t="s">
        <v>192</v>
      </c>
      <c r="E81" s="135">
        <v>1</v>
      </c>
      <c r="F81" s="54" t="s">
        <v>192</v>
      </c>
      <c r="G81" s="136">
        <v>0</v>
      </c>
      <c r="H81" s="136">
        <v>0</v>
      </c>
      <c r="I81" s="136">
        <v>0</v>
      </c>
      <c r="J81" s="137">
        <f t="shared" si="0"/>
        <v>0</v>
      </c>
      <c r="K81" s="138"/>
      <c r="L81" s="138"/>
      <c r="M81" s="138"/>
      <c r="N81" s="138"/>
      <c r="O81" s="138"/>
      <c r="P81" s="138"/>
      <c r="Q81" s="138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x14ac:dyDescent="0.2">
      <c r="A82" s="54" t="s">
        <v>192</v>
      </c>
      <c r="B82" s="67" t="s">
        <v>29</v>
      </c>
      <c r="C82" s="52" t="s">
        <v>192</v>
      </c>
      <c r="D82" s="48" t="s">
        <v>192</v>
      </c>
      <c r="E82" s="135">
        <v>1</v>
      </c>
      <c r="F82" s="54" t="s">
        <v>192</v>
      </c>
      <c r="G82" s="136">
        <v>0</v>
      </c>
      <c r="H82" s="136">
        <v>0</v>
      </c>
      <c r="I82" s="136">
        <v>0</v>
      </c>
      <c r="J82" s="137">
        <f t="shared" si="0"/>
        <v>0</v>
      </c>
      <c r="K82" s="138"/>
      <c r="L82" s="138"/>
      <c r="M82" s="138"/>
      <c r="N82" s="138"/>
      <c r="O82" s="138"/>
      <c r="P82" s="138"/>
      <c r="Q82" s="138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x14ac:dyDescent="0.2">
      <c r="A83" s="54" t="s">
        <v>192</v>
      </c>
      <c r="B83" s="67" t="s">
        <v>29</v>
      </c>
      <c r="C83" s="52" t="s">
        <v>192</v>
      </c>
      <c r="D83" s="48" t="s">
        <v>192</v>
      </c>
      <c r="E83" s="135">
        <v>1</v>
      </c>
      <c r="F83" s="54" t="s">
        <v>192</v>
      </c>
      <c r="G83" s="136">
        <v>0</v>
      </c>
      <c r="H83" s="136">
        <v>0</v>
      </c>
      <c r="I83" s="136">
        <v>0</v>
      </c>
      <c r="J83" s="137">
        <f t="shared" si="0"/>
        <v>0</v>
      </c>
      <c r="K83" s="138"/>
      <c r="L83" s="138"/>
      <c r="M83" s="138"/>
      <c r="N83" s="138"/>
      <c r="O83" s="138"/>
      <c r="P83" s="138"/>
      <c r="Q83" s="138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x14ac:dyDescent="0.2">
      <c r="A84" s="54" t="s">
        <v>192</v>
      </c>
      <c r="B84" s="67" t="s">
        <v>29</v>
      </c>
      <c r="C84" s="52" t="s">
        <v>192</v>
      </c>
      <c r="D84" s="48" t="s">
        <v>192</v>
      </c>
      <c r="E84" s="135">
        <v>1</v>
      </c>
      <c r="F84" s="54" t="s">
        <v>192</v>
      </c>
      <c r="G84" s="136">
        <v>0</v>
      </c>
      <c r="H84" s="136">
        <v>0</v>
      </c>
      <c r="I84" s="136">
        <v>0</v>
      </c>
      <c r="J84" s="137">
        <f t="shared" si="0"/>
        <v>0</v>
      </c>
      <c r="K84" s="138"/>
      <c r="L84" s="138"/>
      <c r="M84" s="138"/>
      <c r="N84" s="138"/>
      <c r="O84" s="138"/>
      <c r="P84" s="138"/>
      <c r="Q84" s="138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x14ac:dyDescent="0.2">
      <c r="A85" s="54" t="s">
        <v>192</v>
      </c>
      <c r="B85" s="67" t="s">
        <v>29</v>
      </c>
      <c r="C85" s="52" t="s">
        <v>192</v>
      </c>
      <c r="D85" s="48" t="s">
        <v>192</v>
      </c>
      <c r="E85" s="135">
        <v>1</v>
      </c>
      <c r="F85" s="54" t="s">
        <v>192</v>
      </c>
      <c r="G85" s="136">
        <v>0</v>
      </c>
      <c r="H85" s="136">
        <v>0</v>
      </c>
      <c r="I85" s="136">
        <v>0</v>
      </c>
      <c r="J85" s="137">
        <f t="shared" si="0"/>
        <v>0</v>
      </c>
      <c r="K85" s="138"/>
      <c r="L85" s="138"/>
      <c r="M85" s="138"/>
      <c r="N85" s="138"/>
      <c r="O85" s="138"/>
      <c r="P85" s="138"/>
      <c r="Q85" s="138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x14ac:dyDescent="0.2">
      <c r="A86" s="54" t="s">
        <v>192</v>
      </c>
      <c r="B86" s="67" t="s">
        <v>29</v>
      </c>
      <c r="C86" s="52" t="s">
        <v>192</v>
      </c>
      <c r="D86" s="48" t="s">
        <v>192</v>
      </c>
      <c r="E86" s="135">
        <v>1</v>
      </c>
      <c r="F86" s="54" t="s">
        <v>192</v>
      </c>
      <c r="G86" s="136">
        <v>0</v>
      </c>
      <c r="H86" s="136">
        <v>0</v>
      </c>
      <c r="I86" s="136">
        <v>0</v>
      </c>
      <c r="J86" s="137">
        <f t="shared" si="0"/>
        <v>0</v>
      </c>
      <c r="K86" s="138"/>
      <c r="L86" s="138"/>
      <c r="M86" s="138"/>
      <c r="N86" s="138"/>
      <c r="O86" s="138"/>
      <c r="P86" s="138"/>
      <c r="Q86" s="138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x14ac:dyDescent="0.2">
      <c r="A87" s="54" t="s">
        <v>192</v>
      </c>
      <c r="B87" s="67" t="s">
        <v>29</v>
      </c>
      <c r="C87" s="52" t="s">
        <v>192</v>
      </c>
      <c r="D87" s="48" t="s">
        <v>192</v>
      </c>
      <c r="E87" s="135">
        <v>1</v>
      </c>
      <c r="F87" s="54" t="s">
        <v>192</v>
      </c>
      <c r="G87" s="136">
        <v>0</v>
      </c>
      <c r="H87" s="136">
        <v>0</v>
      </c>
      <c r="I87" s="136">
        <v>0</v>
      </c>
      <c r="J87" s="137">
        <f t="shared" si="0"/>
        <v>0</v>
      </c>
      <c r="K87" s="138"/>
      <c r="L87" s="138"/>
      <c r="M87" s="138"/>
      <c r="N87" s="138"/>
      <c r="O87" s="138"/>
      <c r="P87" s="138"/>
      <c r="Q87" s="138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x14ac:dyDescent="0.2">
      <c r="A88" s="54" t="s">
        <v>192</v>
      </c>
      <c r="B88" s="67" t="s">
        <v>29</v>
      </c>
      <c r="C88" s="52" t="s">
        <v>192</v>
      </c>
      <c r="D88" s="48" t="s">
        <v>192</v>
      </c>
      <c r="E88" s="135">
        <v>1</v>
      </c>
      <c r="F88" s="54" t="s">
        <v>192</v>
      </c>
      <c r="G88" s="136">
        <v>0</v>
      </c>
      <c r="H88" s="136">
        <v>0</v>
      </c>
      <c r="I88" s="136">
        <v>0</v>
      </c>
      <c r="J88" s="137">
        <f t="shared" si="0"/>
        <v>0</v>
      </c>
      <c r="K88" s="138"/>
      <c r="L88" s="138"/>
      <c r="M88" s="138"/>
      <c r="N88" s="138"/>
      <c r="O88" s="138"/>
      <c r="P88" s="138"/>
      <c r="Q88" s="138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x14ac:dyDescent="0.2">
      <c r="A89" s="54" t="s">
        <v>192</v>
      </c>
      <c r="B89" s="67" t="s">
        <v>29</v>
      </c>
      <c r="C89" s="52" t="s">
        <v>192</v>
      </c>
      <c r="D89" s="48" t="s">
        <v>192</v>
      </c>
      <c r="E89" s="135">
        <v>1</v>
      </c>
      <c r="F89" s="54" t="s">
        <v>192</v>
      </c>
      <c r="G89" s="136">
        <v>0</v>
      </c>
      <c r="H89" s="136">
        <v>0</v>
      </c>
      <c r="I89" s="136">
        <v>0</v>
      </c>
      <c r="J89" s="137">
        <f t="shared" si="0"/>
        <v>0</v>
      </c>
      <c r="K89" s="138"/>
      <c r="L89" s="138"/>
      <c r="M89" s="138"/>
      <c r="N89" s="138"/>
      <c r="O89" s="138"/>
      <c r="P89" s="138"/>
      <c r="Q89" s="138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x14ac:dyDescent="0.2">
      <c r="A90" s="54" t="s">
        <v>192</v>
      </c>
      <c r="B90" s="67" t="s">
        <v>29</v>
      </c>
      <c r="C90" s="52" t="s">
        <v>192</v>
      </c>
      <c r="D90" s="48" t="s">
        <v>192</v>
      </c>
      <c r="E90" s="135">
        <v>1</v>
      </c>
      <c r="F90" s="54" t="s">
        <v>192</v>
      </c>
      <c r="G90" s="136">
        <v>0</v>
      </c>
      <c r="H90" s="136">
        <v>0</v>
      </c>
      <c r="I90" s="136">
        <v>0</v>
      </c>
      <c r="J90" s="137">
        <f t="shared" si="0"/>
        <v>0</v>
      </c>
      <c r="K90" s="138"/>
      <c r="L90" s="138"/>
      <c r="M90" s="138"/>
      <c r="N90" s="138"/>
      <c r="O90" s="138"/>
      <c r="P90" s="138"/>
      <c r="Q90" s="138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x14ac:dyDescent="0.2">
      <c r="A91" s="54" t="s">
        <v>192</v>
      </c>
      <c r="B91" s="67" t="s">
        <v>29</v>
      </c>
      <c r="C91" s="52" t="s">
        <v>192</v>
      </c>
      <c r="D91" s="48" t="s">
        <v>192</v>
      </c>
      <c r="E91" s="135">
        <v>1</v>
      </c>
      <c r="F91" s="54" t="s">
        <v>192</v>
      </c>
      <c r="G91" s="136">
        <v>0</v>
      </c>
      <c r="H91" s="136">
        <v>0</v>
      </c>
      <c r="I91" s="136">
        <v>0</v>
      </c>
      <c r="J91" s="137">
        <f t="shared" si="0"/>
        <v>0</v>
      </c>
      <c r="K91" s="138"/>
      <c r="L91" s="138"/>
      <c r="M91" s="138"/>
      <c r="N91" s="138"/>
      <c r="O91" s="138"/>
      <c r="P91" s="138"/>
      <c r="Q91" s="138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x14ac:dyDescent="0.2">
      <c r="A92" s="54" t="s">
        <v>192</v>
      </c>
      <c r="B92" s="67" t="s">
        <v>29</v>
      </c>
      <c r="C92" s="52" t="s">
        <v>192</v>
      </c>
      <c r="D92" s="48" t="s">
        <v>192</v>
      </c>
      <c r="E92" s="135">
        <v>1</v>
      </c>
      <c r="F92" s="54" t="s">
        <v>192</v>
      </c>
      <c r="G92" s="136">
        <v>0</v>
      </c>
      <c r="H92" s="136">
        <v>0</v>
      </c>
      <c r="I92" s="136">
        <v>0</v>
      </c>
      <c r="J92" s="137">
        <f t="shared" si="0"/>
        <v>0</v>
      </c>
      <c r="K92" s="138"/>
      <c r="L92" s="138"/>
      <c r="M92" s="138"/>
      <c r="N92" s="138"/>
      <c r="O92" s="138"/>
      <c r="P92" s="138"/>
      <c r="Q92" s="138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x14ac:dyDescent="0.2">
      <c r="A93" s="54" t="s">
        <v>192</v>
      </c>
      <c r="B93" s="67" t="s">
        <v>29</v>
      </c>
      <c r="C93" s="52" t="s">
        <v>192</v>
      </c>
      <c r="D93" s="48" t="s">
        <v>192</v>
      </c>
      <c r="E93" s="135">
        <v>1</v>
      </c>
      <c r="F93" s="54" t="s">
        <v>192</v>
      </c>
      <c r="G93" s="136">
        <v>0</v>
      </c>
      <c r="H93" s="136">
        <v>0</v>
      </c>
      <c r="I93" s="136">
        <v>0</v>
      </c>
      <c r="J93" s="137">
        <f t="shared" si="0"/>
        <v>0</v>
      </c>
      <c r="K93" s="138"/>
      <c r="L93" s="138"/>
      <c r="M93" s="138"/>
      <c r="N93" s="138"/>
      <c r="O93" s="138"/>
      <c r="P93" s="138"/>
      <c r="Q93" s="138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x14ac:dyDescent="0.2">
      <c r="A94" s="54" t="s">
        <v>192</v>
      </c>
      <c r="B94" s="67" t="s">
        <v>29</v>
      </c>
      <c r="C94" s="52" t="s">
        <v>192</v>
      </c>
      <c r="D94" s="48" t="s">
        <v>192</v>
      </c>
      <c r="E94" s="135">
        <v>1</v>
      </c>
      <c r="F94" s="54" t="s">
        <v>192</v>
      </c>
      <c r="G94" s="136">
        <v>0</v>
      </c>
      <c r="H94" s="136">
        <v>0</v>
      </c>
      <c r="I94" s="136">
        <v>0</v>
      </c>
      <c r="J94" s="137">
        <f t="shared" si="0"/>
        <v>0</v>
      </c>
      <c r="K94" s="138"/>
      <c r="L94" s="138"/>
      <c r="M94" s="138"/>
      <c r="N94" s="138"/>
      <c r="O94" s="138"/>
      <c r="P94" s="138"/>
      <c r="Q94" s="138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x14ac:dyDescent="0.2">
      <c r="A95" s="54" t="s">
        <v>192</v>
      </c>
      <c r="B95" s="67" t="s">
        <v>29</v>
      </c>
      <c r="C95" s="52" t="s">
        <v>192</v>
      </c>
      <c r="D95" s="48" t="s">
        <v>192</v>
      </c>
      <c r="E95" s="135">
        <v>1</v>
      </c>
      <c r="F95" s="54" t="s">
        <v>192</v>
      </c>
      <c r="G95" s="136">
        <v>0</v>
      </c>
      <c r="H95" s="136">
        <v>0</v>
      </c>
      <c r="I95" s="136">
        <v>0</v>
      </c>
      <c r="J95" s="137">
        <f t="shared" si="0"/>
        <v>0</v>
      </c>
      <c r="K95" s="138"/>
      <c r="L95" s="138"/>
      <c r="M95" s="138"/>
      <c r="N95" s="138"/>
      <c r="O95" s="138"/>
      <c r="P95" s="138"/>
      <c r="Q95" s="138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x14ac:dyDescent="0.2">
      <c r="A96" s="54" t="s">
        <v>192</v>
      </c>
      <c r="B96" s="67" t="s">
        <v>29</v>
      </c>
      <c r="C96" s="52" t="s">
        <v>192</v>
      </c>
      <c r="D96" s="48" t="s">
        <v>192</v>
      </c>
      <c r="E96" s="135">
        <v>1</v>
      </c>
      <c r="F96" s="54" t="s">
        <v>192</v>
      </c>
      <c r="G96" s="136">
        <v>0</v>
      </c>
      <c r="H96" s="136">
        <v>0</v>
      </c>
      <c r="I96" s="136">
        <v>0</v>
      </c>
      <c r="J96" s="137">
        <f t="shared" si="0"/>
        <v>0</v>
      </c>
      <c r="K96" s="138"/>
      <c r="L96" s="138"/>
      <c r="M96" s="138"/>
      <c r="N96" s="138"/>
      <c r="O96" s="138"/>
      <c r="P96" s="138"/>
      <c r="Q96" s="138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x14ac:dyDescent="0.2">
      <c r="A97" s="54" t="s">
        <v>192</v>
      </c>
      <c r="B97" s="67" t="s">
        <v>29</v>
      </c>
      <c r="C97" s="52" t="s">
        <v>192</v>
      </c>
      <c r="D97" s="48" t="s">
        <v>192</v>
      </c>
      <c r="E97" s="135">
        <v>1</v>
      </c>
      <c r="F97" s="54" t="s">
        <v>192</v>
      </c>
      <c r="G97" s="136">
        <v>0</v>
      </c>
      <c r="H97" s="136">
        <v>0</v>
      </c>
      <c r="I97" s="136">
        <v>0</v>
      </c>
      <c r="J97" s="137">
        <f t="shared" si="0"/>
        <v>0</v>
      </c>
      <c r="K97" s="138"/>
      <c r="L97" s="138"/>
      <c r="M97" s="138"/>
      <c r="N97" s="138"/>
      <c r="O97" s="138"/>
      <c r="P97" s="138"/>
      <c r="Q97" s="138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x14ac:dyDescent="0.2">
      <c r="A98" s="54" t="s">
        <v>192</v>
      </c>
      <c r="B98" s="67" t="s">
        <v>29</v>
      </c>
      <c r="C98" s="52" t="s">
        <v>192</v>
      </c>
      <c r="D98" s="48" t="s">
        <v>192</v>
      </c>
      <c r="E98" s="135">
        <v>1</v>
      </c>
      <c r="F98" s="54" t="s">
        <v>192</v>
      </c>
      <c r="G98" s="136">
        <v>0</v>
      </c>
      <c r="H98" s="136">
        <v>0</v>
      </c>
      <c r="I98" s="136">
        <v>0</v>
      </c>
      <c r="J98" s="137">
        <f t="shared" si="0"/>
        <v>0</v>
      </c>
      <c r="K98" s="138"/>
      <c r="L98" s="138"/>
      <c r="M98" s="138"/>
      <c r="N98" s="138"/>
      <c r="O98" s="138"/>
      <c r="P98" s="138"/>
      <c r="Q98" s="138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x14ac:dyDescent="0.2">
      <c r="A99" s="54" t="s">
        <v>192</v>
      </c>
      <c r="B99" s="67" t="s">
        <v>29</v>
      </c>
      <c r="C99" s="52" t="s">
        <v>192</v>
      </c>
      <c r="D99" s="48" t="s">
        <v>192</v>
      </c>
      <c r="E99" s="135">
        <v>1</v>
      </c>
      <c r="F99" s="54" t="s">
        <v>192</v>
      </c>
      <c r="G99" s="136">
        <v>0</v>
      </c>
      <c r="H99" s="136">
        <v>0</v>
      </c>
      <c r="I99" s="136">
        <v>0</v>
      </c>
      <c r="J99" s="137">
        <f t="shared" si="0"/>
        <v>0</v>
      </c>
      <c r="K99" s="138"/>
      <c r="L99" s="138"/>
      <c r="M99" s="138"/>
      <c r="N99" s="138"/>
      <c r="O99" s="138"/>
      <c r="P99" s="138"/>
      <c r="Q99" s="138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x14ac:dyDescent="0.2">
      <c r="A100" s="54" t="s">
        <v>192</v>
      </c>
      <c r="B100" s="67" t="s">
        <v>29</v>
      </c>
      <c r="C100" s="52" t="s">
        <v>192</v>
      </c>
      <c r="D100" s="48" t="s">
        <v>192</v>
      </c>
      <c r="E100" s="135">
        <v>1</v>
      </c>
      <c r="F100" s="54" t="s">
        <v>192</v>
      </c>
      <c r="G100" s="136">
        <v>0</v>
      </c>
      <c r="H100" s="136">
        <v>0</v>
      </c>
      <c r="I100" s="136">
        <v>0</v>
      </c>
      <c r="J100" s="137">
        <f t="shared" si="0"/>
        <v>0</v>
      </c>
      <c r="K100" s="138"/>
      <c r="L100" s="138"/>
      <c r="M100" s="138"/>
      <c r="N100" s="138"/>
      <c r="O100" s="138"/>
      <c r="P100" s="138"/>
      <c r="Q100" s="138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x14ac:dyDescent="0.2">
      <c r="A101" s="54" t="s">
        <v>192</v>
      </c>
      <c r="B101" s="67" t="s">
        <v>29</v>
      </c>
      <c r="C101" s="52" t="s">
        <v>192</v>
      </c>
      <c r="D101" s="48" t="s">
        <v>192</v>
      </c>
      <c r="E101" s="135">
        <v>1</v>
      </c>
      <c r="F101" s="54" t="s">
        <v>192</v>
      </c>
      <c r="G101" s="136">
        <v>0</v>
      </c>
      <c r="H101" s="136">
        <v>0</v>
      </c>
      <c r="I101" s="136">
        <v>0</v>
      </c>
      <c r="J101" s="137">
        <f t="shared" si="0"/>
        <v>0</v>
      </c>
      <c r="K101" s="138"/>
      <c r="L101" s="138"/>
      <c r="M101" s="138"/>
      <c r="N101" s="138"/>
      <c r="O101" s="138"/>
      <c r="P101" s="138"/>
      <c r="Q101" s="138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x14ac:dyDescent="0.2">
      <c r="A102" s="54" t="s">
        <v>192</v>
      </c>
      <c r="B102" s="67" t="s">
        <v>29</v>
      </c>
      <c r="C102" s="52" t="s">
        <v>192</v>
      </c>
      <c r="D102" s="48" t="s">
        <v>192</v>
      </c>
      <c r="E102" s="135">
        <v>1</v>
      </c>
      <c r="F102" s="54" t="s">
        <v>192</v>
      </c>
      <c r="G102" s="136">
        <v>0</v>
      </c>
      <c r="H102" s="136">
        <v>0</v>
      </c>
      <c r="I102" s="136">
        <v>0</v>
      </c>
      <c r="J102" s="137">
        <f t="shared" si="0"/>
        <v>0</v>
      </c>
      <c r="K102" s="138"/>
      <c r="L102" s="138"/>
      <c r="M102" s="138"/>
      <c r="N102" s="138"/>
      <c r="O102" s="138"/>
      <c r="P102" s="138"/>
      <c r="Q102" s="138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x14ac:dyDescent="0.2">
      <c r="A103" s="54" t="s">
        <v>192</v>
      </c>
      <c r="B103" s="67" t="s">
        <v>29</v>
      </c>
      <c r="C103" s="52" t="s">
        <v>192</v>
      </c>
      <c r="D103" s="48" t="s">
        <v>192</v>
      </c>
      <c r="E103" s="135">
        <v>1</v>
      </c>
      <c r="F103" s="54" t="s">
        <v>192</v>
      </c>
      <c r="G103" s="136">
        <v>0</v>
      </c>
      <c r="H103" s="136">
        <v>0</v>
      </c>
      <c r="I103" s="136">
        <v>0</v>
      </c>
      <c r="J103" s="137">
        <f t="shared" si="0"/>
        <v>0</v>
      </c>
      <c r="K103" s="138"/>
      <c r="L103" s="138"/>
      <c r="M103" s="138"/>
      <c r="N103" s="138"/>
      <c r="O103" s="138"/>
      <c r="P103" s="138"/>
      <c r="Q103" s="138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x14ac:dyDescent="0.2">
      <c r="A104" s="54" t="s">
        <v>192</v>
      </c>
      <c r="B104" s="67" t="s">
        <v>29</v>
      </c>
      <c r="C104" s="52" t="s">
        <v>192</v>
      </c>
      <c r="D104" s="48" t="s">
        <v>192</v>
      </c>
      <c r="E104" s="135">
        <v>1</v>
      </c>
      <c r="F104" s="54" t="s">
        <v>192</v>
      </c>
      <c r="G104" s="136">
        <v>0</v>
      </c>
      <c r="H104" s="136">
        <v>0</v>
      </c>
      <c r="I104" s="136">
        <v>0</v>
      </c>
      <c r="J104" s="137">
        <f t="shared" si="0"/>
        <v>0</v>
      </c>
      <c r="K104" s="138"/>
      <c r="L104" s="138"/>
      <c r="M104" s="138"/>
      <c r="N104" s="138"/>
      <c r="O104" s="138"/>
      <c r="P104" s="138"/>
      <c r="Q104" s="138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x14ac:dyDescent="0.2">
      <c r="A105" s="54" t="s">
        <v>192</v>
      </c>
      <c r="B105" s="67" t="s">
        <v>29</v>
      </c>
      <c r="C105" s="52" t="s">
        <v>192</v>
      </c>
      <c r="D105" s="48" t="s">
        <v>192</v>
      </c>
      <c r="E105" s="135">
        <v>1</v>
      </c>
      <c r="F105" s="54" t="s">
        <v>192</v>
      </c>
      <c r="G105" s="136">
        <v>0</v>
      </c>
      <c r="H105" s="136">
        <v>0</v>
      </c>
      <c r="I105" s="136">
        <v>0</v>
      </c>
      <c r="J105" s="137">
        <f t="shared" si="0"/>
        <v>0</v>
      </c>
      <c r="K105" s="138"/>
      <c r="L105" s="138"/>
      <c r="M105" s="138"/>
      <c r="N105" s="138"/>
      <c r="O105" s="138"/>
      <c r="P105" s="138"/>
      <c r="Q105" s="138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x14ac:dyDescent="0.2">
      <c r="A106" s="54" t="s">
        <v>192</v>
      </c>
      <c r="B106" s="67" t="s">
        <v>29</v>
      </c>
      <c r="C106" s="52" t="s">
        <v>192</v>
      </c>
      <c r="D106" s="48" t="s">
        <v>192</v>
      </c>
      <c r="E106" s="135">
        <v>1</v>
      </c>
      <c r="F106" s="54" t="s">
        <v>192</v>
      </c>
      <c r="G106" s="136">
        <v>0</v>
      </c>
      <c r="H106" s="136">
        <v>0</v>
      </c>
      <c r="I106" s="136">
        <v>0</v>
      </c>
      <c r="J106" s="137">
        <f t="shared" si="0"/>
        <v>0</v>
      </c>
      <c r="K106" s="138"/>
      <c r="L106" s="138"/>
      <c r="M106" s="138"/>
      <c r="N106" s="138"/>
      <c r="O106" s="138"/>
      <c r="P106" s="138"/>
      <c r="Q106" s="138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x14ac:dyDescent="0.2">
      <c r="A107" s="54" t="s">
        <v>192</v>
      </c>
      <c r="B107" s="67" t="s">
        <v>29</v>
      </c>
      <c r="C107" s="52" t="s">
        <v>192</v>
      </c>
      <c r="D107" s="48" t="s">
        <v>192</v>
      </c>
      <c r="E107" s="135">
        <v>1</v>
      </c>
      <c r="F107" s="54" t="s">
        <v>192</v>
      </c>
      <c r="G107" s="136">
        <v>0</v>
      </c>
      <c r="H107" s="136">
        <v>0</v>
      </c>
      <c r="I107" s="136">
        <v>0</v>
      </c>
      <c r="J107" s="137">
        <f t="shared" si="0"/>
        <v>0</v>
      </c>
      <c r="K107" s="138"/>
      <c r="L107" s="138"/>
      <c r="M107" s="138"/>
      <c r="N107" s="138"/>
      <c r="O107" s="138"/>
      <c r="P107" s="138"/>
      <c r="Q107" s="138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x14ac:dyDescent="0.2">
      <c r="A108" s="54" t="s">
        <v>192</v>
      </c>
      <c r="B108" s="67" t="s">
        <v>29</v>
      </c>
      <c r="C108" s="52" t="s">
        <v>192</v>
      </c>
      <c r="D108" s="48" t="s">
        <v>192</v>
      </c>
      <c r="E108" s="135">
        <v>1</v>
      </c>
      <c r="F108" s="54" t="s">
        <v>192</v>
      </c>
      <c r="G108" s="136">
        <v>0</v>
      </c>
      <c r="H108" s="136">
        <v>0</v>
      </c>
      <c r="I108" s="136">
        <v>0</v>
      </c>
      <c r="J108" s="137">
        <f t="shared" si="0"/>
        <v>0</v>
      </c>
      <c r="K108" s="138"/>
      <c r="L108" s="138"/>
      <c r="M108" s="138"/>
      <c r="N108" s="138"/>
      <c r="O108" s="138"/>
      <c r="P108" s="138"/>
      <c r="Q108" s="138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x14ac:dyDescent="0.2">
      <c r="A109" s="54" t="s">
        <v>192</v>
      </c>
      <c r="B109" s="67" t="s">
        <v>29</v>
      </c>
      <c r="C109" s="52" t="s">
        <v>192</v>
      </c>
      <c r="D109" s="48" t="s">
        <v>192</v>
      </c>
      <c r="E109" s="135">
        <v>1</v>
      </c>
      <c r="F109" s="54" t="s">
        <v>192</v>
      </c>
      <c r="G109" s="136">
        <v>0</v>
      </c>
      <c r="H109" s="136">
        <v>0</v>
      </c>
      <c r="I109" s="136">
        <v>0</v>
      </c>
      <c r="J109" s="137">
        <f t="shared" si="0"/>
        <v>0</v>
      </c>
      <c r="K109" s="138"/>
      <c r="L109" s="138"/>
      <c r="M109" s="138"/>
      <c r="N109" s="138"/>
      <c r="O109" s="138"/>
      <c r="P109" s="138"/>
      <c r="Q109" s="138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x14ac:dyDescent="0.2">
      <c r="A110" s="54" t="s">
        <v>192</v>
      </c>
      <c r="B110" s="67" t="s">
        <v>29</v>
      </c>
      <c r="C110" s="52" t="s">
        <v>192</v>
      </c>
      <c r="D110" s="48" t="s">
        <v>192</v>
      </c>
      <c r="E110" s="135">
        <v>1</v>
      </c>
      <c r="F110" s="54" t="s">
        <v>192</v>
      </c>
      <c r="G110" s="136">
        <v>0</v>
      </c>
      <c r="H110" s="136">
        <v>0</v>
      </c>
      <c r="I110" s="136">
        <v>0</v>
      </c>
      <c r="J110" s="137">
        <f t="shared" si="0"/>
        <v>0</v>
      </c>
      <c r="K110" s="138"/>
      <c r="L110" s="138"/>
      <c r="M110" s="138"/>
      <c r="N110" s="138"/>
      <c r="O110" s="138"/>
      <c r="P110" s="138"/>
      <c r="Q110" s="138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x14ac:dyDescent="0.2">
      <c r="A111" s="54" t="s">
        <v>192</v>
      </c>
      <c r="B111" s="67" t="s">
        <v>29</v>
      </c>
      <c r="C111" s="52" t="s">
        <v>192</v>
      </c>
      <c r="D111" s="48" t="s">
        <v>192</v>
      </c>
      <c r="E111" s="135">
        <v>1</v>
      </c>
      <c r="F111" s="54" t="s">
        <v>192</v>
      </c>
      <c r="G111" s="136">
        <v>0</v>
      </c>
      <c r="H111" s="136">
        <v>0</v>
      </c>
      <c r="I111" s="136">
        <v>0</v>
      </c>
      <c r="J111" s="137">
        <f t="shared" si="0"/>
        <v>0</v>
      </c>
      <c r="K111" s="138"/>
      <c r="L111" s="138"/>
      <c r="M111" s="138"/>
      <c r="N111" s="138"/>
      <c r="O111" s="138"/>
      <c r="P111" s="138"/>
      <c r="Q111" s="138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x14ac:dyDescent="0.2">
      <c r="A112" s="54" t="s">
        <v>192</v>
      </c>
      <c r="B112" s="67" t="s">
        <v>29</v>
      </c>
      <c r="C112" s="52" t="s">
        <v>192</v>
      </c>
      <c r="D112" s="48" t="s">
        <v>192</v>
      </c>
      <c r="E112" s="135">
        <v>1</v>
      </c>
      <c r="F112" s="54" t="s">
        <v>192</v>
      </c>
      <c r="G112" s="136">
        <v>0</v>
      </c>
      <c r="H112" s="136">
        <v>0</v>
      </c>
      <c r="I112" s="136">
        <v>0</v>
      </c>
      <c r="J112" s="137">
        <f t="shared" si="0"/>
        <v>0</v>
      </c>
      <c r="K112" s="138"/>
      <c r="L112" s="138"/>
      <c r="M112" s="138"/>
      <c r="N112" s="138"/>
      <c r="O112" s="138"/>
      <c r="P112" s="138"/>
      <c r="Q112" s="138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x14ac:dyDescent="0.2">
      <c r="A113" s="54" t="s">
        <v>192</v>
      </c>
      <c r="B113" s="67" t="s">
        <v>29</v>
      </c>
      <c r="C113" s="52" t="s">
        <v>192</v>
      </c>
      <c r="D113" s="48" t="s">
        <v>192</v>
      </c>
      <c r="E113" s="135">
        <v>1</v>
      </c>
      <c r="F113" s="54" t="s">
        <v>192</v>
      </c>
      <c r="G113" s="136">
        <v>0</v>
      </c>
      <c r="H113" s="136">
        <v>0</v>
      </c>
      <c r="I113" s="136">
        <v>0</v>
      </c>
      <c r="J113" s="137">
        <f t="shared" si="0"/>
        <v>0</v>
      </c>
      <c r="K113" s="138"/>
      <c r="L113" s="138"/>
      <c r="M113" s="138"/>
      <c r="N113" s="138"/>
      <c r="O113" s="138"/>
      <c r="P113" s="138"/>
      <c r="Q113" s="138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x14ac:dyDescent="0.2">
      <c r="A114" s="54" t="s">
        <v>192</v>
      </c>
      <c r="B114" s="67" t="s">
        <v>29</v>
      </c>
      <c r="C114" s="52" t="s">
        <v>192</v>
      </c>
      <c r="D114" s="48" t="s">
        <v>192</v>
      </c>
      <c r="E114" s="135">
        <v>1</v>
      </c>
      <c r="F114" s="54" t="s">
        <v>192</v>
      </c>
      <c r="G114" s="136">
        <v>0</v>
      </c>
      <c r="H114" s="136">
        <v>0</v>
      </c>
      <c r="I114" s="136">
        <v>0</v>
      </c>
      <c r="J114" s="137">
        <f t="shared" si="0"/>
        <v>0</v>
      </c>
      <c r="K114" s="138"/>
      <c r="L114" s="138"/>
      <c r="M114" s="138"/>
      <c r="N114" s="138"/>
      <c r="O114" s="138"/>
      <c r="P114" s="138"/>
      <c r="Q114" s="138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x14ac:dyDescent="0.2">
      <c r="A115" s="54" t="s">
        <v>192</v>
      </c>
      <c r="B115" s="67" t="s">
        <v>29</v>
      </c>
      <c r="C115" s="52" t="s">
        <v>192</v>
      </c>
      <c r="D115" s="48" t="s">
        <v>192</v>
      </c>
      <c r="E115" s="135">
        <v>1</v>
      </c>
      <c r="F115" s="54" t="s">
        <v>192</v>
      </c>
      <c r="G115" s="136">
        <v>0</v>
      </c>
      <c r="H115" s="136">
        <v>0</v>
      </c>
      <c r="I115" s="136">
        <v>0</v>
      </c>
      <c r="J115" s="137">
        <f t="shared" si="0"/>
        <v>0</v>
      </c>
      <c r="K115" s="138"/>
      <c r="L115" s="138"/>
      <c r="M115" s="138"/>
      <c r="N115" s="138"/>
      <c r="O115" s="138"/>
      <c r="P115" s="138"/>
      <c r="Q115" s="138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x14ac:dyDescent="0.2">
      <c r="A116" s="54" t="s">
        <v>192</v>
      </c>
      <c r="B116" s="67" t="s">
        <v>29</v>
      </c>
      <c r="C116" s="52" t="s">
        <v>192</v>
      </c>
      <c r="D116" s="48" t="s">
        <v>192</v>
      </c>
      <c r="E116" s="135">
        <v>1</v>
      </c>
      <c r="F116" s="54" t="s">
        <v>192</v>
      </c>
      <c r="G116" s="136">
        <v>0</v>
      </c>
      <c r="H116" s="136">
        <v>0</v>
      </c>
      <c r="I116" s="136">
        <v>0</v>
      </c>
      <c r="J116" s="137">
        <f t="shared" si="0"/>
        <v>0</v>
      </c>
      <c r="K116" s="138"/>
      <c r="L116" s="138"/>
      <c r="M116" s="138"/>
      <c r="N116" s="138"/>
      <c r="O116" s="138"/>
      <c r="P116" s="138"/>
      <c r="Q116" s="138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x14ac:dyDescent="0.2">
      <c r="A117" s="54" t="s">
        <v>192</v>
      </c>
      <c r="B117" s="67" t="s">
        <v>29</v>
      </c>
      <c r="C117" s="52" t="s">
        <v>192</v>
      </c>
      <c r="D117" s="48" t="s">
        <v>192</v>
      </c>
      <c r="E117" s="135">
        <v>1</v>
      </c>
      <c r="F117" s="54" t="s">
        <v>192</v>
      </c>
      <c r="G117" s="136">
        <v>0</v>
      </c>
      <c r="H117" s="136">
        <v>0</v>
      </c>
      <c r="I117" s="136">
        <v>0</v>
      </c>
      <c r="J117" s="137">
        <f t="shared" si="0"/>
        <v>0</v>
      </c>
      <c r="K117" s="138"/>
      <c r="L117" s="138"/>
      <c r="M117" s="138"/>
      <c r="N117" s="138"/>
      <c r="O117" s="138"/>
      <c r="P117" s="138"/>
      <c r="Q117" s="138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x14ac:dyDescent="0.2">
      <c r="A118" s="54" t="s">
        <v>192</v>
      </c>
      <c r="B118" s="67" t="s">
        <v>29</v>
      </c>
      <c r="C118" s="52" t="s">
        <v>192</v>
      </c>
      <c r="D118" s="48" t="s">
        <v>192</v>
      </c>
      <c r="E118" s="135">
        <v>1</v>
      </c>
      <c r="F118" s="54" t="s">
        <v>192</v>
      </c>
      <c r="G118" s="136">
        <v>0</v>
      </c>
      <c r="H118" s="136">
        <v>0</v>
      </c>
      <c r="I118" s="136">
        <v>0</v>
      </c>
      <c r="J118" s="137">
        <f t="shared" si="0"/>
        <v>0</v>
      </c>
      <c r="K118" s="138"/>
      <c r="L118" s="138"/>
      <c r="M118" s="138"/>
      <c r="N118" s="138"/>
      <c r="O118" s="138"/>
      <c r="P118" s="138"/>
      <c r="Q118" s="138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x14ac:dyDescent="0.2">
      <c r="A119" s="54" t="s">
        <v>192</v>
      </c>
      <c r="B119" s="67" t="s">
        <v>29</v>
      </c>
      <c r="C119" s="52" t="s">
        <v>192</v>
      </c>
      <c r="D119" s="48" t="s">
        <v>192</v>
      </c>
      <c r="E119" s="135">
        <v>1</v>
      </c>
      <c r="F119" s="54" t="s">
        <v>192</v>
      </c>
      <c r="G119" s="136">
        <v>0</v>
      </c>
      <c r="H119" s="136">
        <v>0</v>
      </c>
      <c r="I119" s="136">
        <v>0</v>
      </c>
      <c r="J119" s="137">
        <f t="shared" si="0"/>
        <v>0</v>
      </c>
      <c r="K119" s="138"/>
      <c r="L119" s="138"/>
      <c r="M119" s="138"/>
      <c r="N119" s="138"/>
      <c r="O119" s="138"/>
      <c r="P119" s="138"/>
      <c r="Q119" s="138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x14ac:dyDescent="0.2">
      <c r="A120" s="54" t="s">
        <v>192</v>
      </c>
      <c r="B120" s="67" t="s">
        <v>29</v>
      </c>
      <c r="C120" s="52" t="s">
        <v>192</v>
      </c>
      <c r="D120" s="48" t="s">
        <v>192</v>
      </c>
      <c r="E120" s="135">
        <v>1</v>
      </c>
      <c r="F120" s="54" t="s">
        <v>192</v>
      </c>
      <c r="G120" s="136">
        <v>0</v>
      </c>
      <c r="H120" s="136">
        <v>0</v>
      </c>
      <c r="I120" s="136">
        <v>0</v>
      </c>
      <c r="J120" s="137">
        <f t="shared" si="0"/>
        <v>0</v>
      </c>
      <c r="K120" s="138"/>
      <c r="L120" s="138"/>
      <c r="M120" s="138"/>
      <c r="N120" s="138"/>
      <c r="O120" s="138"/>
      <c r="P120" s="138"/>
      <c r="Q120" s="138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x14ac:dyDescent="0.2">
      <c r="A121" s="54" t="s">
        <v>192</v>
      </c>
      <c r="B121" s="67" t="s">
        <v>29</v>
      </c>
      <c r="C121" s="52" t="s">
        <v>192</v>
      </c>
      <c r="D121" s="48" t="s">
        <v>192</v>
      </c>
      <c r="E121" s="135">
        <v>1</v>
      </c>
      <c r="F121" s="54" t="s">
        <v>192</v>
      </c>
      <c r="G121" s="136">
        <v>0</v>
      </c>
      <c r="H121" s="136">
        <v>0</v>
      </c>
      <c r="I121" s="136">
        <v>0</v>
      </c>
      <c r="J121" s="137">
        <f t="shared" si="0"/>
        <v>0</v>
      </c>
      <c r="K121" s="138"/>
      <c r="L121" s="138"/>
      <c r="M121" s="138"/>
      <c r="N121" s="138"/>
      <c r="O121" s="138"/>
      <c r="P121" s="138"/>
      <c r="Q121" s="138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x14ac:dyDescent="0.2">
      <c r="A122" s="54" t="s">
        <v>192</v>
      </c>
      <c r="B122" s="67" t="s">
        <v>29</v>
      </c>
      <c r="C122" s="52" t="s">
        <v>192</v>
      </c>
      <c r="D122" s="48" t="s">
        <v>192</v>
      </c>
      <c r="E122" s="135">
        <v>1</v>
      </c>
      <c r="F122" s="54" t="s">
        <v>192</v>
      </c>
      <c r="G122" s="136">
        <v>0</v>
      </c>
      <c r="H122" s="136">
        <v>0</v>
      </c>
      <c r="I122" s="136">
        <v>0</v>
      </c>
      <c r="J122" s="137">
        <f t="shared" si="0"/>
        <v>0</v>
      </c>
      <c r="K122" s="138"/>
      <c r="L122" s="138"/>
      <c r="M122" s="138"/>
      <c r="N122" s="138"/>
      <c r="O122" s="138"/>
      <c r="P122" s="138"/>
      <c r="Q122" s="138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x14ac:dyDescent="0.2">
      <c r="A123" s="54" t="s">
        <v>192</v>
      </c>
      <c r="B123" s="67" t="s">
        <v>29</v>
      </c>
      <c r="C123" s="52" t="s">
        <v>192</v>
      </c>
      <c r="D123" s="48" t="s">
        <v>192</v>
      </c>
      <c r="E123" s="135">
        <v>1</v>
      </c>
      <c r="F123" s="54" t="s">
        <v>192</v>
      </c>
      <c r="G123" s="136">
        <v>0</v>
      </c>
      <c r="H123" s="136">
        <v>0</v>
      </c>
      <c r="I123" s="136">
        <v>0</v>
      </c>
      <c r="J123" s="137">
        <f t="shared" si="0"/>
        <v>0</v>
      </c>
      <c r="K123" s="138"/>
      <c r="L123" s="138"/>
      <c r="M123" s="138"/>
      <c r="N123" s="138"/>
      <c r="O123" s="138"/>
      <c r="P123" s="138"/>
      <c r="Q123" s="138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x14ac:dyDescent="0.2">
      <c r="A124" s="54" t="s">
        <v>192</v>
      </c>
      <c r="B124" s="67" t="s">
        <v>29</v>
      </c>
      <c r="C124" s="52" t="s">
        <v>192</v>
      </c>
      <c r="D124" s="48" t="s">
        <v>192</v>
      </c>
      <c r="E124" s="135">
        <v>1</v>
      </c>
      <c r="F124" s="54" t="s">
        <v>192</v>
      </c>
      <c r="G124" s="136">
        <v>0</v>
      </c>
      <c r="H124" s="136">
        <v>0</v>
      </c>
      <c r="I124" s="136">
        <v>0</v>
      </c>
      <c r="J124" s="137">
        <f t="shared" si="0"/>
        <v>0</v>
      </c>
      <c r="K124" s="138"/>
      <c r="L124" s="138"/>
      <c r="M124" s="138"/>
      <c r="N124" s="138"/>
      <c r="O124" s="138"/>
      <c r="P124" s="138"/>
      <c r="Q124" s="138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x14ac:dyDescent="0.2">
      <c r="A125" s="54" t="s">
        <v>192</v>
      </c>
      <c r="B125" s="67" t="s">
        <v>29</v>
      </c>
      <c r="C125" s="52" t="s">
        <v>192</v>
      </c>
      <c r="D125" s="48" t="s">
        <v>192</v>
      </c>
      <c r="E125" s="135">
        <v>1</v>
      </c>
      <c r="F125" s="54" t="s">
        <v>192</v>
      </c>
      <c r="G125" s="136">
        <v>0</v>
      </c>
      <c r="H125" s="136">
        <v>0</v>
      </c>
      <c r="I125" s="136">
        <v>0</v>
      </c>
      <c r="J125" s="137">
        <f t="shared" si="0"/>
        <v>0</v>
      </c>
      <c r="K125" s="138"/>
      <c r="L125" s="138"/>
      <c r="M125" s="138"/>
      <c r="N125" s="138"/>
      <c r="O125" s="138"/>
      <c r="P125" s="138"/>
      <c r="Q125" s="138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x14ac:dyDescent="0.2">
      <c r="A126" s="54" t="s">
        <v>192</v>
      </c>
      <c r="B126" s="67" t="s">
        <v>29</v>
      </c>
      <c r="C126" s="52" t="s">
        <v>192</v>
      </c>
      <c r="D126" s="48" t="s">
        <v>192</v>
      </c>
      <c r="E126" s="135">
        <v>1</v>
      </c>
      <c r="F126" s="54" t="s">
        <v>192</v>
      </c>
      <c r="G126" s="136">
        <v>0</v>
      </c>
      <c r="H126" s="136">
        <v>0</v>
      </c>
      <c r="I126" s="136">
        <v>0</v>
      </c>
      <c r="J126" s="137">
        <f t="shared" si="0"/>
        <v>0</v>
      </c>
      <c r="K126" s="138"/>
      <c r="L126" s="138"/>
      <c r="M126" s="138"/>
      <c r="N126" s="138"/>
      <c r="O126" s="138"/>
      <c r="P126" s="138"/>
      <c r="Q126" s="138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x14ac:dyDescent="0.2">
      <c r="A127" s="54" t="s">
        <v>192</v>
      </c>
      <c r="B127" s="67" t="s">
        <v>29</v>
      </c>
      <c r="C127" s="52" t="s">
        <v>192</v>
      </c>
      <c r="D127" s="48" t="s">
        <v>192</v>
      </c>
      <c r="E127" s="135">
        <v>1</v>
      </c>
      <c r="F127" s="54" t="s">
        <v>192</v>
      </c>
      <c r="G127" s="136">
        <v>0</v>
      </c>
      <c r="H127" s="136">
        <v>0</v>
      </c>
      <c r="I127" s="136">
        <v>0</v>
      </c>
      <c r="J127" s="137">
        <f t="shared" si="0"/>
        <v>0</v>
      </c>
      <c r="K127" s="138"/>
      <c r="L127" s="138"/>
      <c r="M127" s="138"/>
      <c r="N127" s="138"/>
      <c r="O127" s="138"/>
      <c r="P127" s="138"/>
      <c r="Q127" s="138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x14ac:dyDescent="0.2">
      <c r="A128" s="54" t="s">
        <v>192</v>
      </c>
      <c r="B128" s="67" t="s">
        <v>29</v>
      </c>
      <c r="C128" s="52" t="s">
        <v>192</v>
      </c>
      <c r="D128" s="48" t="s">
        <v>192</v>
      </c>
      <c r="E128" s="135">
        <v>1</v>
      </c>
      <c r="F128" s="54" t="s">
        <v>192</v>
      </c>
      <c r="G128" s="136">
        <v>0</v>
      </c>
      <c r="H128" s="136">
        <v>0</v>
      </c>
      <c r="I128" s="136">
        <v>0</v>
      </c>
      <c r="J128" s="137">
        <f t="shared" si="0"/>
        <v>0</v>
      </c>
      <c r="K128" s="138"/>
      <c r="L128" s="138"/>
      <c r="M128" s="138"/>
      <c r="N128" s="138"/>
      <c r="O128" s="138"/>
      <c r="P128" s="138"/>
      <c r="Q128" s="138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x14ac:dyDescent="0.2">
      <c r="A129" s="54" t="s">
        <v>192</v>
      </c>
      <c r="B129" s="67" t="s">
        <v>29</v>
      </c>
      <c r="C129" s="52" t="s">
        <v>192</v>
      </c>
      <c r="D129" s="48" t="s">
        <v>192</v>
      </c>
      <c r="E129" s="135">
        <v>1</v>
      </c>
      <c r="F129" s="54" t="s">
        <v>192</v>
      </c>
      <c r="G129" s="136">
        <v>0</v>
      </c>
      <c r="H129" s="136">
        <v>0</v>
      </c>
      <c r="I129" s="136">
        <v>0</v>
      </c>
      <c r="J129" s="137">
        <f t="shared" si="0"/>
        <v>0</v>
      </c>
      <c r="K129" s="138"/>
      <c r="L129" s="138"/>
      <c r="M129" s="138"/>
      <c r="N129" s="138"/>
      <c r="O129" s="138"/>
      <c r="P129" s="138"/>
      <c r="Q129" s="138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x14ac:dyDescent="0.2">
      <c r="A130" s="54" t="s">
        <v>192</v>
      </c>
      <c r="B130" s="67" t="s">
        <v>29</v>
      </c>
      <c r="C130" s="52" t="s">
        <v>192</v>
      </c>
      <c r="D130" s="48" t="s">
        <v>192</v>
      </c>
      <c r="E130" s="135">
        <v>1</v>
      </c>
      <c r="F130" s="54" t="s">
        <v>192</v>
      </c>
      <c r="G130" s="136">
        <v>0</v>
      </c>
      <c r="H130" s="136">
        <v>0</v>
      </c>
      <c r="I130" s="136">
        <v>0</v>
      </c>
      <c r="J130" s="137">
        <f t="shared" si="0"/>
        <v>0</v>
      </c>
      <c r="K130" s="138"/>
      <c r="L130" s="138"/>
      <c r="M130" s="138"/>
      <c r="N130" s="138"/>
      <c r="O130" s="138"/>
      <c r="P130" s="138"/>
      <c r="Q130" s="138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x14ac:dyDescent="0.2">
      <c r="A131" s="54" t="s">
        <v>192</v>
      </c>
      <c r="B131" s="67" t="s">
        <v>29</v>
      </c>
      <c r="C131" s="52" t="s">
        <v>192</v>
      </c>
      <c r="D131" s="48" t="s">
        <v>192</v>
      </c>
      <c r="E131" s="135">
        <v>1</v>
      </c>
      <c r="F131" s="54" t="s">
        <v>192</v>
      </c>
      <c r="G131" s="136">
        <v>0</v>
      </c>
      <c r="H131" s="136">
        <v>0</v>
      </c>
      <c r="I131" s="136">
        <v>0</v>
      </c>
      <c r="J131" s="137">
        <f t="shared" si="0"/>
        <v>0</v>
      </c>
      <c r="K131" s="138"/>
      <c r="L131" s="138"/>
      <c r="M131" s="138"/>
      <c r="N131" s="138"/>
      <c r="O131" s="138"/>
      <c r="P131" s="138"/>
      <c r="Q131" s="138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x14ac:dyDescent="0.2">
      <c r="A132" s="54" t="s">
        <v>192</v>
      </c>
      <c r="B132" s="67" t="s">
        <v>29</v>
      </c>
      <c r="C132" s="52" t="s">
        <v>192</v>
      </c>
      <c r="D132" s="48" t="s">
        <v>192</v>
      </c>
      <c r="E132" s="135">
        <v>1</v>
      </c>
      <c r="F132" s="54" t="s">
        <v>192</v>
      </c>
      <c r="G132" s="136">
        <v>0</v>
      </c>
      <c r="H132" s="136">
        <v>0</v>
      </c>
      <c r="I132" s="136">
        <v>0</v>
      </c>
      <c r="J132" s="137">
        <f t="shared" si="0"/>
        <v>0</v>
      </c>
      <c r="K132" s="138"/>
      <c r="L132" s="138"/>
      <c r="M132" s="138"/>
      <c r="N132" s="138"/>
      <c r="O132" s="138"/>
      <c r="P132" s="138"/>
      <c r="Q132" s="138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x14ac:dyDescent="0.2">
      <c r="A133" s="54" t="s">
        <v>192</v>
      </c>
      <c r="B133" s="67" t="s">
        <v>29</v>
      </c>
      <c r="C133" s="52" t="s">
        <v>192</v>
      </c>
      <c r="D133" s="48" t="s">
        <v>192</v>
      </c>
      <c r="E133" s="135">
        <v>1</v>
      </c>
      <c r="F133" s="54" t="s">
        <v>192</v>
      </c>
      <c r="G133" s="136">
        <v>0</v>
      </c>
      <c r="H133" s="136">
        <v>0</v>
      </c>
      <c r="I133" s="136">
        <v>0</v>
      </c>
      <c r="J133" s="137">
        <f t="shared" si="0"/>
        <v>0</v>
      </c>
      <c r="K133" s="138"/>
      <c r="L133" s="138"/>
      <c r="M133" s="138"/>
      <c r="N133" s="138"/>
      <c r="O133" s="138"/>
      <c r="P133" s="138"/>
      <c r="Q133" s="138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x14ac:dyDescent="0.2">
      <c r="A134" s="54" t="s">
        <v>192</v>
      </c>
      <c r="B134" s="67" t="s">
        <v>29</v>
      </c>
      <c r="C134" s="52" t="s">
        <v>192</v>
      </c>
      <c r="D134" s="48" t="s">
        <v>192</v>
      </c>
      <c r="E134" s="135">
        <v>1</v>
      </c>
      <c r="F134" s="54" t="s">
        <v>192</v>
      </c>
      <c r="G134" s="136">
        <v>0</v>
      </c>
      <c r="H134" s="136">
        <v>0</v>
      </c>
      <c r="I134" s="136">
        <v>0</v>
      </c>
      <c r="J134" s="137">
        <f t="shared" si="0"/>
        <v>0</v>
      </c>
      <c r="K134" s="138"/>
      <c r="L134" s="138"/>
      <c r="M134" s="138"/>
      <c r="N134" s="138"/>
      <c r="O134" s="138"/>
      <c r="P134" s="138"/>
      <c r="Q134" s="138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x14ac:dyDescent="0.2">
      <c r="A135" s="54" t="s">
        <v>192</v>
      </c>
      <c r="B135" s="67" t="s">
        <v>29</v>
      </c>
      <c r="C135" s="52" t="s">
        <v>192</v>
      </c>
      <c r="D135" s="48" t="s">
        <v>192</v>
      </c>
      <c r="E135" s="135">
        <v>1</v>
      </c>
      <c r="F135" s="54" t="s">
        <v>192</v>
      </c>
      <c r="G135" s="136">
        <v>0</v>
      </c>
      <c r="H135" s="136">
        <v>0</v>
      </c>
      <c r="I135" s="136">
        <v>0</v>
      </c>
      <c r="J135" s="137">
        <f t="shared" si="0"/>
        <v>0</v>
      </c>
      <c r="K135" s="138"/>
      <c r="L135" s="138"/>
      <c r="M135" s="138"/>
      <c r="N135" s="138"/>
      <c r="O135" s="138"/>
      <c r="P135" s="138"/>
      <c r="Q135" s="138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x14ac:dyDescent="0.2">
      <c r="A136" s="54" t="s">
        <v>192</v>
      </c>
      <c r="B136" s="67" t="s">
        <v>29</v>
      </c>
      <c r="C136" s="52" t="s">
        <v>192</v>
      </c>
      <c r="D136" s="48" t="s">
        <v>192</v>
      </c>
      <c r="E136" s="135">
        <v>1</v>
      </c>
      <c r="F136" s="54" t="s">
        <v>192</v>
      </c>
      <c r="G136" s="136">
        <v>0</v>
      </c>
      <c r="H136" s="136">
        <v>0</v>
      </c>
      <c r="I136" s="136">
        <v>0</v>
      </c>
      <c r="J136" s="137">
        <f t="shared" si="0"/>
        <v>0</v>
      </c>
      <c r="K136" s="138"/>
      <c r="L136" s="138"/>
      <c r="M136" s="138"/>
      <c r="N136" s="138"/>
      <c r="O136" s="138"/>
      <c r="P136" s="138"/>
      <c r="Q136" s="138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x14ac:dyDescent="0.2">
      <c r="A137" s="54" t="s">
        <v>192</v>
      </c>
      <c r="B137" s="67" t="s">
        <v>29</v>
      </c>
      <c r="C137" s="52" t="s">
        <v>192</v>
      </c>
      <c r="D137" s="48" t="s">
        <v>192</v>
      </c>
      <c r="E137" s="135">
        <v>1</v>
      </c>
      <c r="F137" s="54" t="s">
        <v>192</v>
      </c>
      <c r="G137" s="136">
        <v>0</v>
      </c>
      <c r="H137" s="136">
        <v>0</v>
      </c>
      <c r="I137" s="136">
        <v>0</v>
      </c>
      <c r="J137" s="137">
        <f t="shared" si="0"/>
        <v>0</v>
      </c>
      <c r="K137" s="138"/>
      <c r="L137" s="138"/>
      <c r="M137" s="138"/>
      <c r="N137" s="138"/>
      <c r="O137" s="138"/>
      <c r="P137" s="138"/>
      <c r="Q137" s="138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x14ac:dyDescent="0.2">
      <c r="A138" s="54" t="s">
        <v>192</v>
      </c>
      <c r="B138" s="67" t="s">
        <v>29</v>
      </c>
      <c r="C138" s="52" t="s">
        <v>192</v>
      </c>
      <c r="D138" s="48" t="s">
        <v>192</v>
      </c>
      <c r="E138" s="135">
        <v>1</v>
      </c>
      <c r="F138" s="54" t="s">
        <v>192</v>
      </c>
      <c r="G138" s="136">
        <v>0</v>
      </c>
      <c r="H138" s="136">
        <v>0</v>
      </c>
      <c r="I138" s="136">
        <v>0</v>
      </c>
      <c r="J138" s="137">
        <f t="shared" si="0"/>
        <v>0</v>
      </c>
      <c r="K138" s="138"/>
      <c r="L138" s="138"/>
      <c r="M138" s="138"/>
      <c r="N138" s="138"/>
      <c r="O138" s="138"/>
      <c r="P138" s="138"/>
      <c r="Q138" s="138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x14ac:dyDescent="0.2">
      <c r="A139" s="54" t="s">
        <v>192</v>
      </c>
      <c r="B139" s="67" t="s">
        <v>29</v>
      </c>
      <c r="C139" s="52" t="s">
        <v>192</v>
      </c>
      <c r="D139" s="48" t="s">
        <v>192</v>
      </c>
      <c r="E139" s="135">
        <v>1</v>
      </c>
      <c r="F139" s="54" t="s">
        <v>192</v>
      </c>
      <c r="G139" s="136">
        <v>0</v>
      </c>
      <c r="H139" s="136">
        <v>0</v>
      </c>
      <c r="I139" s="136">
        <v>0</v>
      </c>
      <c r="J139" s="137">
        <f t="shared" si="0"/>
        <v>0</v>
      </c>
      <c r="K139" s="138"/>
      <c r="L139" s="138"/>
      <c r="M139" s="138"/>
      <c r="N139" s="138"/>
      <c r="O139" s="138"/>
      <c r="P139" s="138"/>
      <c r="Q139" s="138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x14ac:dyDescent="0.2">
      <c r="A140" s="54" t="s">
        <v>192</v>
      </c>
      <c r="B140" s="67" t="s">
        <v>29</v>
      </c>
      <c r="C140" s="52" t="s">
        <v>192</v>
      </c>
      <c r="D140" s="48" t="s">
        <v>192</v>
      </c>
      <c r="E140" s="135">
        <v>1</v>
      </c>
      <c r="F140" s="54" t="s">
        <v>192</v>
      </c>
      <c r="G140" s="136">
        <v>0</v>
      </c>
      <c r="H140" s="136">
        <v>0</v>
      </c>
      <c r="I140" s="136">
        <v>0</v>
      </c>
      <c r="J140" s="137">
        <f t="shared" si="0"/>
        <v>0</v>
      </c>
      <c r="K140" s="138"/>
      <c r="L140" s="138"/>
      <c r="M140" s="138"/>
      <c r="N140" s="138"/>
      <c r="O140" s="138"/>
      <c r="P140" s="138"/>
      <c r="Q140" s="138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x14ac:dyDescent="0.2">
      <c r="A141" s="54" t="s">
        <v>192</v>
      </c>
      <c r="B141" s="67" t="s">
        <v>29</v>
      </c>
      <c r="C141" s="52" t="s">
        <v>192</v>
      </c>
      <c r="D141" s="48" t="s">
        <v>192</v>
      </c>
      <c r="E141" s="135">
        <v>1</v>
      </c>
      <c r="F141" s="54" t="s">
        <v>192</v>
      </c>
      <c r="G141" s="136">
        <v>0</v>
      </c>
      <c r="H141" s="136">
        <v>0</v>
      </c>
      <c r="I141" s="136">
        <v>0</v>
      </c>
      <c r="J141" s="137">
        <f t="shared" si="0"/>
        <v>0</v>
      </c>
      <c r="K141" s="138"/>
      <c r="L141" s="138"/>
      <c r="M141" s="138"/>
      <c r="N141" s="138"/>
      <c r="O141" s="138"/>
      <c r="P141" s="138"/>
      <c r="Q141" s="138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x14ac:dyDescent="0.2">
      <c r="A142" s="54" t="s">
        <v>192</v>
      </c>
      <c r="B142" s="67" t="s">
        <v>29</v>
      </c>
      <c r="C142" s="52" t="s">
        <v>192</v>
      </c>
      <c r="D142" s="48" t="s">
        <v>192</v>
      </c>
      <c r="E142" s="135">
        <v>1</v>
      </c>
      <c r="F142" s="54" t="s">
        <v>192</v>
      </c>
      <c r="G142" s="136">
        <v>0</v>
      </c>
      <c r="H142" s="136">
        <v>0</v>
      </c>
      <c r="I142" s="136">
        <v>0</v>
      </c>
      <c r="J142" s="137">
        <f t="shared" si="0"/>
        <v>0</v>
      </c>
      <c r="K142" s="138"/>
      <c r="L142" s="138"/>
      <c r="M142" s="138"/>
      <c r="N142" s="138"/>
      <c r="O142" s="138"/>
      <c r="P142" s="138"/>
      <c r="Q142" s="138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x14ac:dyDescent="0.2">
      <c r="A143" s="54" t="s">
        <v>192</v>
      </c>
      <c r="B143" s="67" t="s">
        <v>29</v>
      </c>
      <c r="C143" s="52" t="s">
        <v>192</v>
      </c>
      <c r="D143" s="48" t="s">
        <v>192</v>
      </c>
      <c r="E143" s="135">
        <v>1</v>
      </c>
      <c r="F143" s="54" t="s">
        <v>192</v>
      </c>
      <c r="G143" s="136">
        <v>0</v>
      </c>
      <c r="H143" s="136">
        <v>0</v>
      </c>
      <c r="I143" s="136">
        <v>0</v>
      </c>
      <c r="J143" s="137">
        <f t="shared" si="0"/>
        <v>0</v>
      </c>
      <c r="K143" s="138"/>
      <c r="L143" s="138"/>
      <c r="M143" s="138"/>
      <c r="N143" s="138"/>
      <c r="O143" s="138"/>
      <c r="P143" s="138"/>
      <c r="Q143" s="138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x14ac:dyDescent="0.2">
      <c r="A144" s="54" t="s">
        <v>192</v>
      </c>
      <c r="B144" s="67" t="s">
        <v>29</v>
      </c>
      <c r="C144" s="52" t="s">
        <v>192</v>
      </c>
      <c r="D144" s="48" t="s">
        <v>192</v>
      </c>
      <c r="E144" s="135">
        <v>1</v>
      </c>
      <c r="F144" s="54" t="s">
        <v>192</v>
      </c>
      <c r="G144" s="136">
        <v>0</v>
      </c>
      <c r="H144" s="136">
        <v>0</v>
      </c>
      <c r="I144" s="136">
        <v>0</v>
      </c>
      <c r="J144" s="137">
        <f t="shared" si="0"/>
        <v>0</v>
      </c>
      <c r="K144" s="138"/>
      <c r="L144" s="138"/>
      <c r="M144" s="138"/>
      <c r="N144" s="138"/>
      <c r="O144" s="138"/>
      <c r="P144" s="138"/>
      <c r="Q144" s="138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x14ac:dyDescent="0.2">
      <c r="A145" s="54" t="s">
        <v>192</v>
      </c>
      <c r="B145" s="67" t="s">
        <v>29</v>
      </c>
      <c r="C145" s="52" t="s">
        <v>192</v>
      </c>
      <c r="D145" s="48" t="s">
        <v>192</v>
      </c>
      <c r="E145" s="135">
        <v>1</v>
      </c>
      <c r="F145" s="54" t="s">
        <v>192</v>
      </c>
      <c r="G145" s="136">
        <v>0</v>
      </c>
      <c r="H145" s="136">
        <v>0</v>
      </c>
      <c r="I145" s="136">
        <v>0</v>
      </c>
      <c r="J145" s="137">
        <f t="shared" si="0"/>
        <v>0</v>
      </c>
      <c r="K145" s="138"/>
      <c r="L145" s="138"/>
      <c r="M145" s="138"/>
      <c r="N145" s="138"/>
      <c r="O145" s="138"/>
      <c r="P145" s="138"/>
      <c r="Q145" s="138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x14ac:dyDescent="0.2">
      <c r="A146" s="54" t="s">
        <v>192</v>
      </c>
      <c r="B146" s="67" t="s">
        <v>29</v>
      </c>
      <c r="C146" s="52" t="s">
        <v>192</v>
      </c>
      <c r="D146" s="48" t="s">
        <v>192</v>
      </c>
      <c r="E146" s="135">
        <v>1</v>
      </c>
      <c r="F146" s="54" t="s">
        <v>192</v>
      </c>
      <c r="G146" s="136">
        <v>0</v>
      </c>
      <c r="H146" s="136">
        <v>0</v>
      </c>
      <c r="I146" s="136">
        <v>0</v>
      </c>
      <c r="J146" s="137">
        <f t="shared" si="0"/>
        <v>0</v>
      </c>
      <c r="K146" s="138"/>
      <c r="L146" s="138"/>
      <c r="M146" s="138"/>
      <c r="N146" s="138"/>
      <c r="O146" s="138"/>
      <c r="P146" s="138"/>
      <c r="Q146" s="138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x14ac:dyDescent="0.2">
      <c r="A147" s="54" t="s">
        <v>192</v>
      </c>
      <c r="B147" s="67" t="s">
        <v>29</v>
      </c>
      <c r="C147" s="52" t="s">
        <v>192</v>
      </c>
      <c r="D147" s="48" t="s">
        <v>192</v>
      </c>
      <c r="E147" s="135">
        <v>1</v>
      </c>
      <c r="F147" s="54" t="s">
        <v>192</v>
      </c>
      <c r="G147" s="136">
        <v>0</v>
      </c>
      <c r="H147" s="136">
        <v>0</v>
      </c>
      <c r="I147" s="136">
        <v>0</v>
      </c>
      <c r="J147" s="137">
        <f t="shared" si="0"/>
        <v>0</v>
      </c>
      <c r="K147" s="138"/>
      <c r="L147" s="138"/>
      <c r="M147" s="138"/>
      <c r="N147" s="138"/>
      <c r="O147" s="138"/>
      <c r="P147" s="138"/>
      <c r="Q147" s="138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x14ac:dyDescent="0.2">
      <c r="A148" s="54" t="s">
        <v>192</v>
      </c>
      <c r="B148" s="67" t="s">
        <v>29</v>
      </c>
      <c r="C148" s="52" t="s">
        <v>192</v>
      </c>
      <c r="D148" s="48" t="s">
        <v>192</v>
      </c>
      <c r="E148" s="135">
        <v>1</v>
      </c>
      <c r="F148" s="54" t="s">
        <v>192</v>
      </c>
      <c r="G148" s="136">
        <v>0</v>
      </c>
      <c r="H148" s="136">
        <v>0</v>
      </c>
      <c r="I148" s="136">
        <v>0</v>
      </c>
      <c r="J148" s="137">
        <f t="shared" si="0"/>
        <v>0</v>
      </c>
      <c r="K148" s="138"/>
      <c r="L148" s="138"/>
      <c r="M148" s="138"/>
      <c r="N148" s="138"/>
      <c r="O148" s="138"/>
      <c r="P148" s="138"/>
      <c r="Q148" s="138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x14ac:dyDescent="0.2">
      <c r="A149" s="54" t="s">
        <v>192</v>
      </c>
      <c r="B149" s="67" t="s">
        <v>29</v>
      </c>
      <c r="C149" s="52" t="s">
        <v>192</v>
      </c>
      <c r="D149" s="48" t="s">
        <v>192</v>
      </c>
      <c r="E149" s="135">
        <v>1</v>
      </c>
      <c r="F149" s="54" t="s">
        <v>192</v>
      </c>
      <c r="G149" s="136">
        <v>0</v>
      </c>
      <c r="H149" s="136">
        <v>0</v>
      </c>
      <c r="I149" s="136">
        <v>0</v>
      </c>
      <c r="J149" s="137">
        <f t="shared" si="0"/>
        <v>0</v>
      </c>
      <c r="K149" s="138"/>
      <c r="L149" s="138"/>
      <c r="M149" s="138"/>
      <c r="N149" s="138"/>
      <c r="O149" s="138"/>
      <c r="P149" s="138"/>
      <c r="Q149" s="138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x14ac:dyDescent="0.2">
      <c r="A150" s="54" t="s">
        <v>192</v>
      </c>
      <c r="B150" s="67" t="s">
        <v>29</v>
      </c>
      <c r="C150" s="52" t="s">
        <v>192</v>
      </c>
      <c r="D150" s="48" t="s">
        <v>192</v>
      </c>
      <c r="E150" s="135">
        <v>1</v>
      </c>
      <c r="F150" s="54" t="s">
        <v>192</v>
      </c>
      <c r="G150" s="136">
        <v>0</v>
      </c>
      <c r="H150" s="136">
        <v>0</v>
      </c>
      <c r="I150" s="136">
        <v>0</v>
      </c>
      <c r="J150" s="137">
        <f t="shared" si="0"/>
        <v>0</v>
      </c>
      <c r="K150" s="138"/>
      <c r="L150" s="138"/>
      <c r="M150" s="138"/>
      <c r="N150" s="138"/>
      <c r="O150" s="138"/>
      <c r="P150" s="138"/>
      <c r="Q150" s="138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x14ac:dyDescent="0.2">
      <c r="A151" s="54" t="s">
        <v>192</v>
      </c>
      <c r="B151" s="67" t="s">
        <v>29</v>
      </c>
      <c r="C151" s="52" t="s">
        <v>192</v>
      </c>
      <c r="D151" s="48" t="s">
        <v>192</v>
      </c>
      <c r="E151" s="135">
        <v>1</v>
      </c>
      <c r="F151" s="54" t="s">
        <v>192</v>
      </c>
      <c r="G151" s="136">
        <v>0</v>
      </c>
      <c r="H151" s="136">
        <v>0</v>
      </c>
      <c r="I151" s="136">
        <v>0</v>
      </c>
      <c r="J151" s="137">
        <f t="shared" si="0"/>
        <v>0</v>
      </c>
      <c r="K151" s="138"/>
      <c r="L151" s="138"/>
      <c r="M151" s="138"/>
      <c r="N151" s="138"/>
      <c r="O151" s="138"/>
      <c r="P151" s="138"/>
      <c r="Q151" s="138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x14ac:dyDescent="0.2">
      <c r="A152" s="54" t="s">
        <v>192</v>
      </c>
      <c r="B152" s="67" t="s">
        <v>29</v>
      </c>
      <c r="C152" s="52" t="s">
        <v>192</v>
      </c>
      <c r="D152" s="48" t="s">
        <v>192</v>
      </c>
      <c r="E152" s="135">
        <v>1</v>
      </c>
      <c r="F152" s="54" t="s">
        <v>192</v>
      </c>
      <c r="G152" s="136">
        <v>0</v>
      </c>
      <c r="H152" s="136">
        <v>0</v>
      </c>
      <c r="I152" s="136">
        <v>0</v>
      </c>
      <c r="J152" s="137">
        <f t="shared" si="0"/>
        <v>0</v>
      </c>
      <c r="K152" s="138"/>
      <c r="L152" s="138"/>
      <c r="M152" s="138"/>
      <c r="N152" s="138"/>
      <c r="O152" s="138"/>
      <c r="P152" s="138"/>
      <c r="Q152" s="138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x14ac:dyDescent="0.2">
      <c r="A153" s="54" t="s">
        <v>192</v>
      </c>
      <c r="B153" s="67" t="s">
        <v>29</v>
      </c>
      <c r="C153" s="52" t="s">
        <v>192</v>
      </c>
      <c r="D153" s="48" t="s">
        <v>192</v>
      </c>
      <c r="E153" s="135">
        <v>1</v>
      </c>
      <c r="F153" s="54" t="s">
        <v>192</v>
      </c>
      <c r="G153" s="136">
        <v>0</v>
      </c>
      <c r="H153" s="136">
        <v>0</v>
      </c>
      <c r="I153" s="136">
        <v>0</v>
      </c>
      <c r="J153" s="137">
        <f t="shared" si="0"/>
        <v>0</v>
      </c>
      <c r="K153" s="138"/>
      <c r="L153" s="138"/>
      <c r="M153" s="138"/>
      <c r="N153" s="138"/>
      <c r="O153" s="138"/>
      <c r="P153" s="138"/>
      <c r="Q153" s="138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x14ac:dyDescent="0.2">
      <c r="A154" s="54" t="s">
        <v>192</v>
      </c>
      <c r="B154" s="67" t="s">
        <v>29</v>
      </c>
      <c r="C154" s="52" t="s">
        <v>192</v>
      </c>
      <c r="D154" s="48" t="s">
        <v>192</v>
      </c>
      <c r="E154" s="135">
        <v>1</v>
      </c>
      <c r="F154" s="54" t="s">
        <v>192</v>
      </c>
      <c r="G154" s="136">
        <v>0</v>
      </c>
      <c r="H154" s="136">
        <v>0</v>
      </c>
      <c r="I154" s="136">
        <v>0</v>
      </c>
      <c r="J154" s="137">
        <f t="shared" si="0"/>
        <v>0</v>
      </c>
      <c r="K154" s="138"/>
      <c r="L154" s="138"/>
      <c r="M154" s="138"/>
      <c r="N154" s="138"/>
      <c r="O154" s="138"/>
      <c r="P154" s="138"/>
      <c r="Q154" s="138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x14ac:dyDescent="0.2">
      <c r="A155" s="54" t="s">
        <v>192</v>
      </c>
      <c r="B155" s="67" t="s">
        <v>29</v>
      </c>
      <c r="C155" s="52" t="s">
        <v>192</v>
      </c>
      <c r="D155" s="48" t="s">
        <v>192</v>
      </c>
      <c r="E155" s="135">
        <v>1</v>
      </c>
      <c r="F155" s="54" t="s">
        <v>192</v>
      </c>
      <c r="G155" s="136">
        <v>0</v>
      </c>
      <c r="H155" s="136">
        <v>0</v>
      </c>
      <c r="I155" s="136">
        <v>0</v>
      </c>
      <c r="J155" s="137">
        <f t="shared" si="0"/>
        <v>0</v>
      </c>
      <c r="K155" s="138"/>
      <c r="L155" s="138"/>
      <c r="M155" s="138"/>
      <c r="N155" s="138"/>
      <c r="O155" s="138"/>
      <c r="P155" s="138"/>
      <c r="Q155" s="138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x14ac:dyDescent="0.2">
      <c r="A156" s="54" t="s">
        <v>192</v>
      </c>
      <c r="B156" s="67" t="s">
        <v>29</v>
      </c>
      <c r="C156" s="52" t="s">
        <v>192</v>
      </c>
      <c r="D156" s="48" t="s">
        <v>192</v>
      </c>
      <c r="E156" s="135">
        <v>1</v>
      </c>
      <c r="F156" s="54" t="s">
        <v>192</v>
      </c>
      <c r="G156" s="136">
        <v>0</v>
      </c>
      <c r="H156" s="136">
        <v>0</v>
      </c>
      <c r="I156" s="136">
        <v>0</v>
      </c>
      <c r="J156" s="137">
        <f t="shared" si="0"/>
        <v>0</v>
      </c>
      <c r="K156" s="138"/>
      <c r="L156" s="138"/>
      <c r="M156" s="138"/>
      <c r="N156" s="138"/>
      <c r="O156" s="138"/>
      <c r="P156" s="138"/>
      <c r="Q156" s="138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x14ac:dyDescent="0.2">
      <c r="A157" s="54" t="s">
        <v>192</v>
      </c>
      <c r="B157" s="67" t="s">
        <v>29</v>
      </c>
      <c r="C157" s="52" t="s">
        <v>192</v>
      </c>
      <c r="D157" s="48" t="s">
        <v>192</v>
      </c>
      <c r="E157" s="135">
        <v>1</v>
      </c>
      <c r="F157" s="54" t="s">
        <v>192</v>
      </c>
      <c r="G157" s="136">
        <v>0</v>
      </c>
      <c r="H157" s="136">
        <v>0</v>
      </c>
      <c r="I157" s="136">
        <v>0</v>
      </c>
      <c r="J157" s="137">
        <f t="shared" si="0"/>
        <v>0</v>
      </c>
      <c r="K157" s="138"/>
      <c r="L157" s="138"/>
      <c r="M157" s="138"/>
      <c r="N157" s="138"/>
      <c r="O157" s="138"/>
      <c r="P157" s="138"/>
      <c r="Q157" s="138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x14ac:dyDescent="0.2">
      <c r="A158" s="54" t="s">
        <v>192</v>
      </c>
      <c r="B158" s="67" t="s">
        <v>29</v>
      </c>
      <c r="C158" s="52" t="s">
        <v>192</v>
      </c>
      <c r="D158" s="48" t="s">
        <v>192</v>
      </c>
      <c r="E158" s="135">
        <v>1</v>
      </c>
      <c r="F158" s="54" t="s">
        <v>192</v>
      </c>
      <c r="G158" s="136">
        <v>0</v>
      </c>
      <c r="H158" s="136">
        <v>0</v>
      </c>
      <c r="I158" s="136">
        <v>0</v>
      </c>
      <c r="J158" s="137">
        <f t="shared" si="0"/>
        <v>0</v>
      </c>
      <c r="K158" s="138"/>
      <c r="L158" s="138"/>
      <c r="M158" s="138"/>
      <c r="N158" s="138"/>
      <c r="O158" s="138"/>
      <c r="P158" s="138"/>
      <c r="Q158" s="138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x14ac:dyDescent="0.2">
      <c r="A159" s="54" t="s">
        <v>192</v>
      </c>
      <c r="B159" s="67" t="s">
        <v>29</v>
      </c>
      <c r="C159" s="52" t="s">
        <v>192</v>
      </c>
      <c r="D159" s="48" t="s">
        <v>192</v>
      </c>
      <c r="E159" s="135">
        <v>1</v>
      </c>
      <c r="F159" s="54" t="s">
        <v>192</v>
      </c>
      <c r="G159" s="136">
        <v>0</v>
      </c>
      <c r="H159" s="136">
        <v>0</v>
      </c>
      <c r="I159" s="136">
        <v>0</v>
      </c>
      <c r="J159" s="137">
        <f t="shared" si="0"/>
        <v>0</v>
      </c>
      <c r="K159" s="138"/>
      <c r="L159" s="138"/>
      <c r="M159" s="138"/>
      <c r="N159" s="138"/>
      <c r="O159" s="138"/>
      <c r="P159" s="138"/>
      <c r="Q159" s="138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x14ac:dyDescent="0.2">
      <c r="A160" s="54" t="s">
        <v>192</v>
      </c>
      <c r="B160" s="67" t="s">
        <v>29</v>
      </c>
      <c r="C160" s="52" t="s">
        <v>192</v>
      </c>
      <c r="D160" s="48" t="s">
        <v>192</v>
      </c>
      <c r="E160" s="135">
        <v>1</v>
      </c>
      <c r="F160" s="54" t="s">
        <v>192</v>
      </c>
      <c r="G160" s="136">
        <v>0</v>
      </c>
      <c r="H160" s="136">
        <v>0</v>
      </c>
      <c r="I160" s="136">
        <v>0</v>
      </c>
      <c r="J160" s="137">
        <f t="shared" si="0"/>
        <v>0</v>
      </c>
      <c r="K160" s="138"/>
      <c r="L160" s="138"/>
      <c r="M160" s="138"/>
      <c r="N160" s="138"/>
      <c r="O160" s="138"/>
      <c r="P160" s="138"/>
      <c r="Q160" s="138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x14ac:dyDescent="0.2">
      <c r="A161" s="54" t="s">
        <v>192</v>
      </c>
      <c r="B161" s="67" t="s">
        <v>29</v>
      </c>
      <c r="C161" s="52" t="s">
        <v>192</v>
      </c>
      <c r="D161" s="48" t="s">
        <v>192</v>
      </c>
      <c r="E161" s="135">
        <v>1</v>
      </c>
      <c r="F161" s="54" t="s">
        <v>192</v>
      </c>
      <c r="G161" s="136">
        <v>0</v>
      </c>
      <c r="H161" s="136">
        <v>0</v>
      </c>
      <c r="I161" s="136">
        <v>0</v>
      </c>
      <c r="J161" s="137">
        <f t="shared" si="0"/>
        <v>0</v>
      </c>
      <c r="K161" s="138"/>
      <c r="L161" s="138"/>
      <c r="M161" s="138"/>
      <c r="N161" s="138"/>
      <c r="O161" s="138"/>
      <c r="P161" s="138"/>
      <c r="Q161" s="138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x14ac:dyDescent="0.2">
      <c r="A162" s="54" t="s">
        <v>192</v>
      </c>
      <c r="B162" s="67" t="s">
        <v>29</v>
      </c>
      <c r="C162" s="52" t="s">
        <v>192</v>
      </c>
      <c r="D162" s="48" t="s">
        <v>192</v>
      </c>
      <c r="E162" s="135">
        <v>1</v>
      </c>
      <c r="F162" s="54" t="s">
        <v>192</v>
      </c>
      <c r="G162" s="136">
        <v>0</v>
      </c>
      <c r="H162" s="136">
        <v>0</v>
      </c>
      <c r="I162" s="136">
        <v>0</v>
      </c>
      <c r="J162" s="137">
        <f t="shared" si="0"/>
        <v>0</v>
      </c>
      <c r="K162" s="138"/>
      <c r="L162" s="138"/>
      <c r="M162" s="138"/>
      <c r="N162" s="138"/>
      <c r="O162" s="138"/>
      <c r="P162" s="138"/>
      <c r="Q162" s="138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x14ac:dyDescent="0.2">
      <c r="A163" s="54" t="s">
        <v>192</v>
      </c>
      <c r="B163" s="67" t="s">
        <v>29</v>
      </c>
      <c r="C163" s="52" t="s">
        <v>192</v>
      </c>
      <c r="D163" s="48" t="s">
        <v>192</v>
      </c>
      <c r="E163" s="135">
        <v>1</v>
      </c>
      <c r="F163" s="54" t="s">
        <v>192</v>
      </c>
      <c r="G163" s="136">
        <v>0</v>
      </c>
      <c r="H163" s="136">
        <v>0</v>
      </c>
      <c r="I163" s="136">
        <v>0</v>
      </c>
      <c r="J163" s="137">
        <f t="shared" si="0"/>
        <v>0</v>
      </c>
      <c r="K163" s="138"/>
      <c r="L163" s="138"/>
      <c r="M163" s="138"/>
      <c r="N163" s="138"/>
      <c r="O163" s="138"/>
      <c r="P163" s="138"/>
      <c r="Q163" s="138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x14ac:dyDescent="0.2">
      <c r="A164" s="54" t="s">
        <v>192</v>
      </c>
      <c r="B164" s="67" t="s">
        <v>29</v>
      </c>
      <c r="C164" s="52" t="s">
        <v>192</v>
      </c>
      <c r="D164" s="48" t="s">
        <v>192</v>
      </c>
      <c r="E164" s="135">
        <v>1</v>
      </c>
      <c r="F164" s="54" t="s">
        <v>192</v>
      </c>
      <c r="G164" s="136">
        <v>0</v>
      </c>
      <c r="H164" s="136">
        <v>0</v>
      </c>
      <c r="I164" s="136">
        <v>0</v>
      </c>
      <c r="J164" s="137">
        <f t="shared" si="0"/>
        <v>0</v>
      </c>
      <c r="K164" s="138"/>
      <c r="L164" s="138"/>
      <c r="M164" s="138"/>
      <c r="N164" s="138"/>
      <c r="O164" s="138"/>
      <c r="P164" s="138"/>
      <c r="Q164" s="138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x14ac:dyDescent="0.2">
      <c r="A165" s="54" t="s">
        <v>192</v>
      </c>
      <c r="B165" s="67" t="s">
        <v>29</v>
      </c>
      <c r="C165" s="52" t="s">
        <v>192</v>
      </c>
      <c r="D165" s="48" t="s">
        <v>192</v>
      </c>
      <c r="E165" s="135">
        <v>1</v>
      </c>
      <c r="F165" s="54" t="s">
        <v>192</v>
      </c>
      <c r="G165" s="136">
        <v>0</v>
      </c>
      <c r="H165" s="136">
        <v>0</v>
      </c>
      <c r="I165" s="136">
        <v>0</v>
      </c>
      <c r="J165" s="137">
        <f t="shared" si="0"/>
        <v>0</v>
      </c>
      <c r="K165" s="138"/>
      <c r="L165" s="138"/>
      <c r="M165" s="138"/>
      <c r="N165" s="138"/>
      <c r="O165" s="138"/>
      <c r="P165" s="138"/>
      <c r="Q165" s="138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x14ac:dyDescent="0.2">
      <c r="A166" s="54" t="s">
        <v>192</v>
      </c>
      <c r="B166" s="67" t="s">
        <v>29</v>
      </c>
      <c r="C166" s="52" t="s">
        <v>192</v>
      </c>
      <c r="D166" s="48" t="s">
        <v>192</v>
      </c>
      <c r="E166" s="135">
        <v>1</v>
      </c>
      <c r="F166" s="54" t="s">
        <v>192</v>
      </c>
      <c r="G166" s="136">
        <v>0</v>
      </c>
      <c r="H166" s="136">
        <v>0</v>
      </c>
      <c r="I166" s="136">
        <v>0</v>
      </c>
      <c r="J166" s="137">
        <f t="shared" si="0"/>
        <v>0</v>
      </c>
      <c r="K166" s="138"/>
      <c r="L166" s="138"/>
      <c r="M166" s="138"/>
      <c r="N166" s="138"/>
      <c r="O166" s="138"/>
      <c r="P166" s="138"/>
      <c r="Q166" s="138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x14ac:dyDescent="0.2">
      <c r="A167" s="54" t="s">
        <v>192</v>
      </c>
      <c r="B167" s="67" t="s">
        <v>29</v>
      </c>
      <c r="C167" s="52" t="s">
        <v>192</v>
      </c>
      <c r="D167" s="48" t="s">
        <v>192</v>
      </c>
      <c r="E167" s="135">
        <v>1</v>
      </c>
      <c r="F167" s="54" t="s">
        <v>192</v>
      </c>
      <c r="G167" s="136">
        <v>0</v>
      </c>
      <c r="H167" s="136">
        <v>0</v>
      </c>
      <c r="I167" s="136">
        <v>0</v>
      </c>
      <c r="J167" s="137">
        <f t="shared" si="0"/>
        <v>0</v>
      </c>
      <c r="K167" s="138"/>
      <c r="L167" s="138"/>
      <c r="M167" s="138"/>
      <c r="N167" s="138"/>
      <c r="O167" s="138"/>
      <c r="P167" s="138"/>
      <c r="Q167" s="138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x14ac:dyDescent="0.2">
      <c r="A168" s="61" t="s">
        <v>205</v>
      </c>
      <c r="B168" s="67" t="s">
        <v>31</v>
      </c>
      <c r="C168" s="101" t="s">
        <v>185</v>
      </c>
      <c r="D168" s="48" t="s">
        <v>190</v>
      </c>
      <c r="E168" s="135">
        <v>1</v>
      </c>
      <c r="F168" s="82" t="s">
        <v>560</v>
      </c>
      <c r="G168" s="136">
        <v>0</v>
      </c>
      <c r="H168" s="136">
        <v>1441.31</v>
      </c>
      <c r="I168" s="136">
        <v>5765.22</v>
      </c>
      <c r="J168" s="137">
        <f t="shared" si="0"/>
        <v>7206.5300000000007</v>
      </c>
      <c r="K168" s="138"/>
      <c r="L168" s="138"/>
      <c r="M168" s="138"/>
      <c r="N168" s="138"/>
      <c r="O168" s="138"/>
      <c r="P168" s="138"/>
      <c r="Q168" s="138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x14ac:dyDescent="0.2">
      <c r="A169" s="81" t="s">
        <v>205</v>
      </c>
      <c r="B169" s="48" t="s">
        <v>31</v>
      </c>
      <c r="C169" s="48" t="s">
        <v>191</v>
      </c>
      <c r="D169" s="48" t="s">
        <v>190</v>
      </c>
      <c r="E169" s="135">
        <v>1</v>
      </c>
      <c r="F169" s="81" t="s">
        <v>606</v>
      </c>
      <c r="G169" s="136">
        <v>0</v>
      </c>
      <c r="H169" s="136">
        <v>1441.31</v>
      </c>
      <c r="I169" s="136">
        <v>5765.22</v>
      </c>
      <c r="J169" s="137">
        <f t="shared" si="0"/>
        <v>7206.5300000000007</v>
      </c>
      <c r="K169" s="138"/>
      <c r="L169" s="138"/>
      <c r="M169" s="138"/>
      <c r="N169" s="138"/>
      <c r="O169" s="138"/>
      <c r="P169" s="138"/>
      <c r="Q169" s="138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x14ac:dyDescent="0.2">
      <c r="A170" s="121" t="s">
        <v>205</v>
      </c>
      <c r="B170" s="145" t="s">
        <v>31</v>
      </c>
      <c r="C170" s="145" t="s">
        <v>186</v>
      </c>
      <c r="D170" s="145" t="s">
        <v>190</v>
      </c>
      <c r="E170" s="186">
        <v>1</v>
      </c>
      <c r="F170" s="120" t="s">
        <v>220</v>
      </c>
      <c r="G170" s="147">
        <v>0</v>
      </c>
      <c r="H170" s="147">
        <v>1441.31</v>
      </c>
      <c r="I170" s="147">
        <v>5765.22</v>
      </c>
      <c r="J170" s="148">
        <f t="shared" ref="J170:J233" si="1">SUM(G170:I170)</f>
        <v>7206.5300000000007</v>
      </c>
      <c r="K170" s="149"/>
      <c r="L170" s="149"/>
      <c r="M170" s="149"/>
      <c r="N170" s="149"/>
      <c r="O170" s="149"/>
      <c r="P170" s="149"/>
      <c r="Q170" s="14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  <c r="AC170" s="79"/>
      <c r="AD170" s="79"/>
    </row>
    <row r="171" spans="1:30" ht="15.75" customHeight="1" x14ac:dyDescent="0.2">
      <c r="A171" s="110" t="s">
        <v>205</v>
      </c>
      <c r="B171" s="67" t="s">
        <v>31</v>
      </c>
      <c r="C171" s="67" t="s">
        <v>186</v>
      </c>
      <c r="D171" s="67" t="s">
        <v>190</v>
      </c>
      <c r="E171" s="139">
        <v>1</v>
      </c>
      <c r="F171" s="88" t="s">
        <v>264</v>
      </c>
      <c r="G171" s="140">
        <v>0</v>
      </c>
      <c r="H171" s="140">
        <v>1441.31</v>
      </c>
      <c r="I171" s="140">
        <v>5765.22</v>
      </c>
      <c r="J171" s="141">
        <f t="shared" si="1"/>
        <v>7206.5300000000007</v>
      </c>
      <c r="K171" s="142"/>
      <c r="L171" s="142"/>
      <c r="M171" s="142"/>
      <c r="N171" s="142"/>
      <c r="O171" s="142"/>
      <c r="P171" s="142"/>
      <c r="Q171" s="142"/>
      <c r="R171" s="105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5"/>
      <c r="AD171" s="105"/>
    </row>
    <row r="172" spans="1:30" x14ac:dyDescent="0.2">
      <c r="A172" s="61" t="s">
        <v>205</v>
      </c>
      <c r="B172" s="48" t="s">
        <v>31</v>
      </c>
      <c r="C172" s="48" t="s">
        <v>186</v>
      </c>
      <c r="D172" s="48" t="s">
        <v>190</v>
      </c>
      <c r="E172" s="135">
        <v>1</v>
      </c>
      <c r="F172" s="81" t="s">
        <v>269</v>
      </c>
      <c r="G172" s="136">
        <v>0</v>
      </c>
      <c r="H172" s="136">
        <v>1441.31</v>
      </c>
      <c r="I172" s="136">
        <v>5765.22</v>
      </c>
      <c r="J172" s="137">
        <f t="shared" si="1"/>
        <v>7206.5300000000007</v>
      </c>
      <c r="K172" s="138"/>
      <c r="L172" s="138"/>
      <c r="M172" s="138"/>
      <c r="N172" s="138"/>
      <c r="O172" s="138"/>
      <c r="P172" s="138"/>
      <c r="Q172" s="138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x14ac:dyDescent="0.2">
      <c r="A173" s="126" t="s">
        <v>205</v>
      </c>
      <c r="B173" s="48" t="s">
        <v>31</v>
      </c>
      <c r="C173" s="83" t="s">
        <v>187</v>
      </c>
      <c r="D173" s="48" t="s">
        <v>190</v>
      </c>
      <c r="E173" s="143">
        <v>1</v>
      </c>
      <c r="F173" s="63" t="s">
        <v>752</v>
      </c>
      <c r="G173" s="136">
        <v>0</v>
      </c>
      <c r="H173" s="136">
        <v>1441.31</v>
      </c>
      <c r="I173" s="136">
        <v>5765.22</v>
      </c>
      <c r="J173" s="137">
        <f t="shared" si="1"/>
        <v>7206.5300000000007</v>
      </c>
      <c r="K173" s="138"/>
      <c r="L173" s="138"/>
      <c r="M173" s="138"/>
      <c r="N173" s="138"/>
      <c r="O173" s="138"/>
      <c r="P173" s="138"/>
      <c r="Q173" s="138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x14ac:dyDescent="0.2">
      <c r="A174" s="110" t="s">
        <v>205</v>
      </c>
      <c r="B174" s="67" t="s">
        <v>31</v>
      </c>
      <c r="C174" s="67" t="s">
        <v>186</v>
      </c>
      <c r="D174" s="67" t="s">
        <v>190</v>
      </c>
      <c r="E174" s="144">
        <v>1</v>
      </c>
      <c r="F174" s="88" t="s">
        <v>265</v>
      </c>
      <c r="G174" s="140">
        <v>0</v>
      </c>
      <c r="H174" s="140">
        <v>1441.31</v>
      </c>
      <c r="I174" s="140">
        <v>5765.22</v>
      </c>
      <c r="J174" s="141">
        <f t="shared" si="1"/>
        <v>7206.5300000000007</v>
      </c>
      <c r="K174" s="142"/>
      <c r="L174" s="142"/>
      <c r="M174" s="142"/>
      <c r="N174" s="142"/>
      <c r="O174" s="142"/>
      <c r="P174" s="142"/>
      <c r="Q174" s="142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</row>
    <row r="175" spans="1:30" x14ac:dyDescent="0.2">
      <c r="A175" s="82" t="s">
        <v>205</v>
      </c>
      <c r="B175" s="48" t="s">
        <v>31</v>
      </c>
      <c r="C175" s="83" t="s">
        <v>191</v>
      </c>
      <c r="D175" s="48" t="s">
        <v>190</v>
      </c>
      <c r="E175" s="143">
        <v>1</v>
      </c>
      <c r="F175" s="82" t="s">
        <v>343</v>
      </c>
      <c r="G175" s="136">
        <v>0</v>
      </c>
      <c r="H175" s="136">
        <v>1441.31</v>
      </c>
      <c r="I175" s="136">
        <v>5765.22</v>
      </c>
      <c r="J175" s="137">
        <f t="shared" si="1"/>
        <v>7206.5300000000007</v>
      </c>
      <c r="K175" s="138"/>
      <c r="L175" s="138"/>
      <c r="M175" s="138"/>
      <c r="N175" s="138"/>
      <c r="O175" s="138"/>
      <c r="P175" s="138"/>
      <c r="Q175" s="138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x14ac:dyDescent="0.2">
      <c r="A176" s="61" t="s">
        <v>205</v>
      </c>
      <c r="B176" s="48" t="s">
        <v>31</v>
      </c>
      <c r="C176" s="48" t="s">
        <v>185</v>
      </c>
      <c r="D176" s="48" t="s">
        <v>190</v>
      </c>
      <c r="E176" s="143">
        <v>1</v>
      </c>
      <c r="F176" s="81" t="s">
        <v>283</v>
      </c>
      <c r="G176" s="136">
        <v>0</v>
      </c>
      <c r="H176" s="136">
        <v>1441.31</v>
      </c>
      <c r="I176" s="136">
        <v>5765.22</v>
      </c>
      <c r="J176" s="137">
        <f t="shared" si="1"/>
        <v>7206.5300000000007</v>
      </c>
      <c r="K176" s="138"/>
      <c r="L176" s="138"/>
      <c r="M176" s="138"/>
      <c r="N176" s="138"/>
      <c r="O176" s="138"/>
      <c r="P176" s="138"/>
      <c r="Q176" s="138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x14ac:dyDescent="0.2">
      <c r="A177" s="107" t="s">
        <v>205</v>
      </c>
      <c r="B177" s="67" t="s">
        <v>31</v>
      </c>
      <c r="C177" s="101" t="s">
        <v>212</v>
      </c>
      <c r="D177" s="67" t="s">
        <v>190</v>
      </c>
      <c r="E177" s="144">
        <v>1</v>
      </c>
      <c r="F177" s="119" t="s">
        <v>548</v>
      </c>
      <c r="G177" s="140">
        <v>0</v>
      </c>
      <c r="H177" s="140">
        <v>1441.31</v>
      </c>
      <c r="I177" s="140">
        <v>5765.22</v>
      </c>
      <c r="J177" s="141">
        <f t="shared" si="1"/>
        <v>7206.5300000000007</v>
      </c>
      <c r="K177" s="142"/>
      <c r="L177" s="142"/>
      <c r="M177" s="142"/>
      <c r="N177" s="142"/>
      <c r="O177" s="142"/>
      <c r="P177" s="142"/>
      <c r="Q177" s="142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</row>
    <row r="178" spans="1:30" x14ac:dyDescent="0.2">
      <c r="A178" s="110" t="s">
        <v>205</v>
      </c>
      <c r="B178" s="67" t="s">
        <v>31</v>
      </c>
      <c r="C178" s="101" t="s">
        <v>191</v>
      </c>
      <c r="D178" s="67" t="s">
        <v>190</v>
      </c>
      <c r="E178" s="144">
        <v>1</v>
      </c>
      <c r="F178" s="88" t="s">
        <v>379</v>
      </c>
      <c r="G178" s="140">
        <v>0</v>
      </c>
      <c r="H178" s="140">
        <v>1441.31</v>
      </c>
      <c r="I178" s="140">
        <v>5765.22</v>
      </c>
      <c r="J178" s="141">
        <f t="shared" si="1"/>
        <v>7206.5300000000007</v>
      </c>
      <c r="K178" s="142"/>
      <c r="L178" s="142"/>
      <c r="M178" s="142"/>
      <c r="N178" s="142"/>
      <c r="O178" s="142"/>
      <c r="P178" s="142"/>
      <c r="Q178" s="142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</row>
    <row r="179" spans="1:30" x14ac:dyDescent="0.2">
      <c r="A179" s="126" t="s">
        <v>205</v>
      </c>
      <c r="B179" s="48" t="s">
        <v>31</v>
      </c>
      <c r="C179" s="101" t="s">
        <v>212</v>
      </c>
      <c r="D179" s="48" t="s">
        <v>190</v>
      </c>
      <c r="E179" s="143">
        <v>1</v>
      </c>
      <c r="F179" s="82" t="s">
        <v>601</v>
      </c>
      <c r="G179" s="136">
        <v>0</v>
      </c>
      <c r="H179" s="136">
        <v>1441.31</v>
      </c>
      <c r="I179" s="136">
        <v>5765.22</v>
      </c>
      <c r="J179" s="137">
        <f t="shared" si="1"/>
        <v>7206.5300000000007</v>
      </c>
      <c r="K179" s="138"/>
      <c r="L179" s="138"/>
      <c r="M179" s="138"/>
      <c r="N179" s="138"/>
      <c r="O179" s="138"/>
      <c r="P179" s="138"/>
      <c r="Q179" s="138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x14ac:dyDescent="0.2">
      <c r="A180" s="107" t="s">
        <v>205</v>
      </c>
      <c r="B180" s="67" t="s">
        <v>31</v>
      </c>
      <c r="C180" s="101" t="s">
        <v>186</v>
      </c>
      <c r="D180" s="67" t="s">
        <v>190</v>
      </c>
      <c r="E180" s="144">
        <v>1</v>
      </c>
      <c r="F180" s="119" t="s">
        <v>568</v>
      </c>
      <c r="G180" s="140">
        <v>0</v>
      </c>
      <c r="H180" s="140">
        <v>1441.31</v>
      </c>
      <c r="I180" s="140">
        <v>5765.22</v>
      </c>
      <c r="J180" s="141">
        <f t="shared" si="1"/>
        <v>7206.5300000000007</v>
      </c>
      <c r="K180" s="142"/>
      <c r="L180" s="142"/>
      <c r="M180" s="142"/>
      <c r="N180" s="142"/>
      <c r="O180" s="142"/>
      <c r="P180" s="142"/>
      <c r="Q180" s="142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</row>
    <row r="181" spans="1:30" x14ac:dyDescent="0.2">
      <c r="A181" s="107" t="s">
        <v>775</v>
      </c>
      <c r="B181" s="67" t="s">
        <v>31</v>
      </c>
      <c r="C181" s="101" t="s">
        <v>785</v>
      </c>
      <c r="D181" s="67" t="s">
        <v>190</v>
      </c>
      <c r="E181" s="144">
        <v>1</v>
      </c>
      <c r="F181" s="204" t="s">
        <v>824</v>
      </c>
      <c r="G181" s="140">
        <v>0</v>
      </c>
      <c r="H181" s="140">
        <v>1441.31</v>
      </c>
      <c r="I181" s="140">
        <v>5765.22</v>
      </c>
      <c r="J181" s="141">
        <f t="shared" si="1"/>
        <v>7206.5300000000007</v>
      </c>
      <c r="K181" s="142"/>
      <c r="L181" s="142"/>
      <c r="M181" s="142"/>
      <c r="N181" s="142"/>
      <c r="O181" s="142"/>
      <c r="P181" s="142"/>
      <c r="Q181" s="142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</row>
    <row r="182" spans="1:30" s="106" customFormat="1" x14ac:dyDescent="0.2">
      <c r="A182" s="107" t="s">
        <v>775</v>
      </c>
      <c r="B182" s="67" t="s">
        <v>31</v>
      </c>
      <c r="C182" s="101" t="s">
        <v>749</v>
      </c>
      <c r="D182" s="67" t="s">
        <v>190</v>
      </c>
      <c r="E182" s="144">
        <v>1</v>
      </c>
      <c r="F182" s="204" t="s">
        <v>825</v>
      </c>
      <c r="G182" s="140">
        <v>0</v>
      </c>
      <c r="H182" s="140">
        <v>1441.31</v>
      </c>
      <c r="I182" s="140">
        <v>5765.22</v>
      </c>
      <c r="J182" s="141">
        <f t="shared" si="1"/>
        <v>7206.5300000000007</v>
      </c>
      <c r="K182" s="142"/>
      <c r="L182" s="142"/>
      <c r="M182" s="142"/>
      <c r="N182" s="142"/>
      <c r="O182" s="142"/>
      <c r="P182" s="142"/>
      <c r="Q182" s="142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</row>
    <row r="183" spans="1:30" s="106" customFormat="1" x14ac:dyDescent="0.2">
      <c r="A183" s="110" t="s">
        <v>205</v>
      </c>
      <c r="B183" s="67" t="s">
        <v>31</v>
      </c>
      <c r="C183" s="67" t="s">
        <v>185</v>
      </c>
      <c r="D183" s="67" t="s">
        <v>190</v>
      </c>
      <c r="E183" s="144">
        <v>1</v>
      </c>
      <c r="F183" s="88" t="s">
        <v>262</v>
      </c>
      <c r="G183" s="140">
        <v>0</v>
      </c>
      <c r="H183" s="140">
        <v>1441.31</v>
      </c>
      <c r="I183" s="140">
        <v>5765.22</v>
      </c>
      <c r="J183" s="141">
        <f t="shared" si="1"/>
        <v>7206.5300000000007</v>
      </c>
      <c r="K183" s="142"/>
      <c r="L183" s="142"/>
      <c r="M183" s="142"/>
      <c r="N183" s="142"/>
      <c r="O183" s="142"/>
      <c r="P183" s="142"/>
      <c r="Q183" s="142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</row>
    <row r="184" spans="1:30" s="106" customFormat="1" x14ac:dyDescent="0.2">
      <c r="A184" s="107" t="s">
        <v>205</v>
      </c>
      <c r="B184" s="67" t="s">
        <v>31</v>
      </c>
      <c r="C184" s="101" t="s">
        <v>185</v>
      </c>
      <c r="D184" s="67" t="s">
        <v>190</v>
      </c>
      <c r="E184" s="144">
        <v>1</v>
      </c>
      <c r="F184" s="119" t="s">
        <v>653</v>
      </c>
      <c r="G184" s="140">
        <v>0</v>
      </c>
      <c r="H184" s="136">
        <v>1441.31</v>
      </c>
      <c r="I184" s="136">
        <v>5765.22</v>
      </c>
      <c r="J184" s="141">
        <f t="shared" si="1"/>
        <v>7206.5300000000007</v>
      </c>
      <c r="K184" s="142"/>
      <c r="L184" s="142"/>
      <c r="M184" s="142"/>
      <c r="N184" s="142"/>
      <c r="O184" s="142"/>
      <c r="P184" s="142"/>
      <c r="Q184" s="142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</row>
    <row r="185" spans="1:30" s="106" customFormat="1" x14ac:dyDescent="0.2">
      <c r="A185" s="61" t="s">
        <v>205</v>
      </c>
      <c r="B185" s="48" t="s">
        <v>31</v>
      </c>
      <c r="C185" s="58" t="s">
        <v>257</v>
      </c>
      <c r="D185" s="48" t="s">
        <v>190</v>
      </c>
      <c r="E185" s="143">
        <v>1</v>
      </c>
      <c r="F185" s="81" t="s">
        <v>255</v>
      </c>
      <c r="G185" s="136">
        <v>0</v>
      </c>
      <c r="H185" s="136">
        <v>1441.31</v>
      </c>
      <c r="I185" s="136">
        <v>5765.22</v>
      </c>
      <c r="J185" s="137">
        <f t="shared" si="1"/>
        <v>7206.5300000000007</v>
      </c>
      <c r="K185" s="138"/>
      <c r="L185" s="138"/>
      <c r="M185" s="138"/>
      <c r="N185" s="138"/>
      <c r="O185" s="138"/>
      <c r="P185" s="138"/>
      <c r="Q185" s="138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s="106" customFormat="1" x14ac:dyDescent="0.2">
      <c r="A186" s="107" t="s">
        <v>205</v>
      </c>
      <c r="B186" s="67" t="s">
        <v>31</v>
      </c>
      <c r="C186" s="101" t="s">
        <v>212</v>
      </c>
      <c r="D186" s="67" t="s">
        <v>190</v>
      </c>
      <c r="E186" s="144">
        <v>1</v>
      </c>
      <c r="F186" s="119" t="s">
        <v>537</v>
      </c>
      <c r="G186" s="140">
        <v>0</v>
      </c>
      <c r="H186" s="140">
        <v>1441.31</v>
      </c>
      <c r="I186" s="140">
        <v>5765.22</v>
      </c>
      <c r="J186" s="141">
        <f t="shared" si="1"/>
        <v>7206.5300000000007</v>
      </c>
      <c r="K186" s="142"/>
      <c r="L186" s="142"/>
      <c r="M186" s="142"/>
      <c r="N186" s="142"/>
      <c r="O186" s="142"/>
      <c r="P186" s="142"/>
      <c r="Q186" s="142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</row>
    <row r="187" spans="1:30" s="106" customFormat="1" x14ac:dyDescent="0.2">
      <c r="A187" s="61" t="s">
        <v>205</v>
      </c>
      <c r="B187" s="48" t="s">
        <v>31</v>
      </c>
      <c r="C187" s="48" t="s">
        <v>186</v>
      </c>
      <c r="D187" s="48" t="s">
        <v>190</v>
      </c>
      <c r="E187" s="143">
        <v>1</v>
      </c>
      <c r="F187" s="81" t="s">
        <v>272</v>
      </c>
      <c r="G187" s="136">
        <v>0</v>
      </c>
      <c r="H187" s="136">
        <v>1441.31</v>
      </c>
      <c r="I187" s="136">
        <v>5765.22</v>
      </c>
      <c r="J187" s="137">
        <f t="shared" si="1"/>
        <v>7206.5300000000007</v>
      </c>
      <c r="K187" s="138"/>
      <c r="L187" s="138"/>
      <c r="M187" s="138"/>
      <c r="N187" s="138"/>
      <c r="O187" s="138"/>
      <c r="P187" s="138"/>
      <c r="Q187" s="138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s="106" customFormat="1" x14ac:dyDescent="0.2">
      <c r="A188" s="126" t="s">
        <v>205</v>
      </c>
      <c r="B188" s="48" t="s">
        <v>31</v>
      </c>
      <c r="C188" s="182" t="s">
        <v>191</v>
      </c>
      <c r="D188" s="48" t="s">
        <v>190</v>
      </c>
      <c r="E188" s="143">
        <v>1</v>
      </c>
      <c r="F188" s="204" t="s">
        <v>719</v>
      </c>
      <c r="G188" s="136">
        <v>0</v>
      </c>
      <c r="H188" s="136">
        <v>1441.31</v>
      </c>
      <c r="I188" s="136">
        <v>5765.22</v>
      </c>
      <c r="J188" s="137">
        <f t="shared" si="1"/>
        <v>7206.5300000000007</v>
      </c>
      <c r="K188" s="138"/>
      <c r="L188" s="138"/>
      <c r="M188" s="138"/>
      <c r="N188" s="138"/>
      <c r="O188" s="138"/>
      <c r="P188" s="138"/>
      <c r="Q188" s="138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s="106" customFormat="1" x14ac:dyDescent="0.2">
      <c r="A189" s="126" t="s">
        <v>205</v>
      </c>
      <c r="B189" s="48" t="s">
        <v>31</v>
      </c>
      <c r="C189" s="182" t="s">
        <v>191</v>
      </c>
      <c r="D189" s="48" t="s">
        <v>190</v>
      </c>
      <c r="E189" s="143">
        <v>1</v>
      </c>
      <c r="F189" s="190" t="s">
        <v>341</v>
      </c>
      <c r="G189" s="136">
        <v>0</v>
      </c>
      <c r="H189" s="136">
        <v>1441.31</v>
      </c>
      <c r="I189" s="136">
        <v>5765.22</v>
      </c>
      <c r="J189" s="137">
        <f t="shared" si="1"/>
        <v>7206.5300000000007</v>
      </c>
      <c r="K189" s="138"/>
      <c r="L189" s="138"/>
      <c r="M189" s="138"/>
      <c r="N189" s="138"/>
      <c r="O189" s="138"/>
      <c r="P189" s="138"/>
      <c r="Q189" s="138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s="106" customFormat="1" x14ac:dyDescent="0.2">
      <c r="A190" s="90" t="s">
        <v>205</v>
      </c>
      <c r="B190" s="67" t="s">
        <v>31</v>
      </c>
      <c r="C190" s="101" t="s">
        <v>185</v>
      </c>
      <c r="D190" s="67" t="s">
        <v>190</v>
      </c>
      <c r="E190" s="144">
        <v>1</v>
      </c>
      <c r="F190" s="90" t="s">
        <v>747</v>
      </c>
      <c r="G190" s="140">
        <v>0</v>
      </c>
      <c r="H190" s="136">
        <v>1441.31</v>
      </c>
      <c r="I190" s="136">
        <v>5765.22</v>
      </c>
      <c r="J190" s="141">
        <f t="shared" si="1"/>
        <v>7206.5300000000007</v>
      </c>
      <c r="K190" s="142"/>
      <c r="L190" s="142"/>
      <c r="M190" s="142"/>
      <c r="N190" s="142"/>
      <c r="O190" s="142"/>
      <c r="P190" s="142"/>
      <c r="Q190" s="142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</row>
    <row r="191" spans="1:30" s="106" customFormat="1" x14ac:dyDescent="0.2">
      <c r="A191" s="107" t="s">
        <v>205</v>
      </c>
      <c r="B191" s="67" t="s">
        <v>31</v>
      </c>
      <c r="C191" s="101" t="s">
        <v>191</v>
      </c>
      <c r="D191" s="67" t="s">
        <v>190</v>
      </c>
      <c r="E191" s="144">
        <v>1</v>
      </c>
      <c r="F191" s="63" t="s">
        <v>617</v>
      </c>
      <c r="G191" s="140">
        <v>0</v>
      </c>
      <c r="H191" s="136">
        <v>1441.31</v>
      </c>
      <c r="I191" s="136">
        <v>5765.22</v>
      </c>
      <c r="J191" s="141">
        <f t="shared" si="1"/>
        <v>7206.5300000000007</v>
      </c>
      <c r="K191" s="142"/>
      <c r="L191" s="142"/>
      <c r="M191" s="142"/>
      <c r="N191" s="142"/>
      <c r="O191" s="142"/>
      <c r="P191" s="142"/>
      <c r="Q191" s="142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</row>
    <row r="192" spans="1:30" s="106" customFormat="1" x14ac:dyDescent="0.2">
      <c r="A192" s="107" t="s">
        <v>775</v>
      </c>
      <c r="B192" s="67" t="s">
        <v>31</v>
      </c>
      <c r="C192" s="101" t="s">
        <v>749</v>
      </c>
      <c r="D192" s="67" t="s">
        <v>190</v>
      </c>
      <c r="E192" s="144">
        <v>1</v>
      </c>
      <c r="F192" s="204" t="s">
        <v>826</v>
      </c>
      <c r="G192" s="140">
        <v>0</v>
      </c>
      <c r="H192" s="136">
        <v>1441.31</v>
      </c>
      <c r="I192" s="136">
        <v>5765.22</v>
      </c>
      <c r="J192" s="141">
        <f t="shared" si="1"/>
        <v>7206.5300000000007</v>
      </c>
      <c r="K192" s="142"/>
      <c r="L192" s="142"/>
      <c r="M192" s="142"/>
      <c r="N192" s="142"/>
      <c r="O192" s="142"/>
      <c r="P192" s="142"/>
      <c r="Q192" s="142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</row>
    <row r="193" spans="1:30" s="106" customFormat="1" x14ac:dyDescent="0.2">
      <c r="A193" s="126" t="s">
        <v>205</v>
      </c>
      <c r="B193" s="48" t="s">
        <v>31</v>
      </c>
      <c r="C193" s="83" t="s">
        <v>186</v>
      </c>
      <c r="D193" s="48" t="s">
        <v>190</v>
      </c>
      <c r="E193" s="143">
        <v>1</v>
      </c>
      <c r="F193" s="63" t="s">
        <v>323</v>
      </c>
      <c r="G193" s="136">
        <v>0</v>
      </c>
      <c r="H193" s="140">
        <v>1441.31</v>
      </c>
      <c r="I193" s="140">
        <v>5765.22</v>
      </c>
      <c r="J193" s="137">
        <f t="shared" si="1"/>
        <v>7206.5300000000007</v>
      </c>
      <c r="K193" s="138"/>
      <c r="L193" s="138"/>
      <c r="M193" s="138"/>
      <c r="N193" s="138"/>
      <c r="O193" s="138"/>
      <c r="P193" s="138"/>
      <c r="Q193" s="138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s="106" customFormat="1" x14ac:dyDescent="0.2">
      <c r="A194" s="88" t="s">
        <v>249</v>
      </c>
      <c r="B194" s="67" t="s">
        <v>31</v>
      </c>
      <c r="C194" s="58" t="s">
        <v>212</v>
      </c>
      <c r="D194" s="48" t="s">
        <v>190</v>
      </c>
      <c r="E194" s="143">
        <v>1</v>
      </c>
      <c r="F194" s="81" t="s">
        <v>245</v>
      </c>
      <c r="G194" s="136">
        <v>0</v>
      </c>
      <c r="H194" s="136">
        <v>1441.31</v>
      </c>
      <c r="I194" s="136">
        <v>5765.22</v>
      </c>
      <c r="J194" s="137">
        <f t="shared" si="1"/>
        <v>7206.5300000000007</v>
      </c>
      <c r="K194" s="138"/>
      <c r="L194" s="138"/>
      <c r="M194" s="138"/>
      <c r="N194" s="138"/>
      <c r="O194" s="138"/>
      <c r="P194" s="138"/>
      <c r="Q194" s="138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s="106" customFormat="1" x14ac:dyDescent="0.2">
      <c r="A195" s="61" t="s">
        <v>277</v>
      </c>
      <c r="B195" s="48" t="s">
        <v>31</v>
      </c>
      <c r="C195" s="48" t="s">
        <v>186</v>
      </c>
      <c r="D195" s="48" t="s">
        <v>190</v>
      </c>
      <c r="E195" s="143">
        <v>1</v>
      </c>
      <c r="F195" s="81" t="s">
        <v>273</v>
      </c>
      <c r="G195" s="136">
        <v>0</v>
      </c>
      <c r="H195" s="136">
        <v>1441.31</v>
      </c>
      <c r="I195" s="136">
        <v>5765.22</v>
      </c>
      <c r="J195" s="137">
        <f t="shared" si="1"/>
        <v>7206.5300000000007</v>
      </c>
      <c r="K195" s="138"/>
      <c r="L195" s="138"/>
      <c r="M195" s="138"/>
      <c r="N195" s="138"/>
      <c r="O195" s="138"/>
      <c r="P195" s="138"/>
      <c r="Q195" s="138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s="106" customFormat="1" x14ac:dyDescent="0.2">
      <c r="A196" s="126" t="s">
        <v>205</v>
      </c>
      <c r="B196" s="48" t="s">
        <v>31</v>
      </c>
      <c r="C196" s="83" t="s">
        <v>186</v>
      </c>
      <c r="D196" s="48" t="s">
        <v>190</v>
      </c>
      <c r="E196" s="143">
        <v>1</v>
      </c>
      <c r="F196" s="82" t="s">
        <v>564</v>
      </c>
      <c r="G196" s="136">
        <v>0</v>
      </c>
      <c r="H196" s="136">
        <v>1441.31</v>
      </c>
      <c r="I196" s="136">
        <v>5765.22</v>
      </c>
      <c r="J196" s="137">
        <f t="shared" si="1"/>
        <v>7206.5300000000007</v>
      </c>
      <c r="K196" s="138"/>
      <c r="L196" s="138"/>
      <c r="M196" s="138"/>
      <c r="N196" s="138"/>
      <c r="O196" s="138"/>
      <c r="P196" s="138"/>
      <c r="Q196" s="138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s="106" customFormat="1" x14ac:dyDescent="0.2">
      <c r="A197" s="119" t="s">
        <v>205</v>
      </c>
      <c r="B197" s="67" t="s">
        <v>31</v>
      </c>
      <c r="C197" s="101" t="s">
        <v>186</v>
      </c>
      <c r="D197" s="67" t="s">
        <v>190</v>
      </c>
      <c r="E197" s="144">
        <v>1</v>
      </c>
      <c r="F197" s="119" t="s">
        <v>551</v>
      </c>
      <c r="G197" s="140">
        <v>0</v>
      </c>
      <c r="H197" s="140">
        <v>1441.31</v>
      </c>
      <c r="I197" s="140">
        <v>5765.22</v>
      </c>
      <c r="J197" s="141">
        <f t="shared" si="1"/>
        <v>7206.5300000000007</v>
      </c>
      <c r="K197" s="142"/>
      <c r="L197" s="142"/>
      <c r="M197" s="142"/>
      <c r="N197" s="142"/>
      <c r="O197" s="142"/>
      <c r="P197" s="142"/>
      <c r="Q197" s="142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</row>
    <row r="198" spans="1:30" s="106" customFormat="1" x14ac:dyDescent="0.2">
      <c r="A198" s="107" t="s">
        <v>205</v>
      </c>
      <c r="B198" s="67" t="s">
        <v>31</v>
      </c>
      <c r="C198" s="101" t="s">
        <v>186</v>
      </c>
      <c r="D198" s="67" t="s">
        <v>190</v>
      </c>
      <c r="E198" s="144">
        <v>1</v>
      </c>
      <c r="F198" s="119" t="s">
        <v>631</v>
      </c>
      <c r="G198" s="140">
        <v>0</v>
      </c>
      <c r="H198" s="140">
        <v>1441.31</v>
      </c>
      <c r="I198" s="140">
        <v>5765.22</v>
      </c>
      <c r="J198" s="141">
        <f t="shared" si="1"/>
        <v>7206.5300000000007</v>
      </c>
      <c r="K198" s="142"/>
      <c r="L198" s="142"/>
      <c r="M198" s="142"/>
      <c r="N198" s="142"/>
      <c r="O198" s="142"/>
      <c r="P198" s="142"/>
      <c r="Q198" s="142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</row>
    <row r="199" spans="1:30" s="106" customFormat="1" x14ac:dyDescent="0.2">
      <c r="A199" s="107" t="s">
        <v>205</v>
      </c>
      <c r="B199" s="67" t="s">
        <v>31</v>
      </c>
      <c r="C199" s="101" t="s">
        <v>212</v>
      </c>
      <c r="D199" s="67" t="s">
        <v>190</v>
      </c>
      <c r="E199" s="144">
        <v>1</v>
      </c>
      <c r="F199" s="119" t="s">
        <v>541</v>
      </c>
      <c r="G199" s="140">
        <v>0</v>
      </c>
      <c r="H199" s="140">
        <v>1441.31</v>
      </c>
      <c r="I199" s="140">
        <v>5765.22</v>
      </c>
      <c r="J199" s="141">
        <f t="shared" si="1"/>
        <v>7206.5300000000007</v>
      </c>
      <c r="K199" s="142"/>
      <c r="L199" s="142"/>
      <c r="M199" s="142"/>
      <c r="N199" s="142"/>
      <c r="O199" s="142"/>
      <c r="P199" s="142"/>
      <c r="Q199" s="142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</row>
    <row r="200" spans="1:30" s="106" customFormat="1" x14ac:dyDescent="0.2">
      <c r="A200" s="107" t="s">
        <v>205</v>
      </c>
      <c r="B200" s="67" t="s">
        <v>31</v>
      </c>
      <c r="C200" s="101" t="s">
        <v>191</v>
      </c>
      <c r="D200" s="67" t="s">
        <v>190</v>
      </c>
      <c r="E200" s="144">
        <v>1</v>
      </c>
      <c r="F200" s="204" t="s">
        <v>733</v>
      </c>
      <c r="G200" s="140">
        <v>0</v>
      </c>
      <c r="H200" s="140">
        <v>1441.31</v>
      </c>
      <c r="I200" s="140">
        <v>5765.22</v>
      </c>
      <c r="J200" s="141">
        <f t="shared" si="1"/>
        <v>7206.5300000000007</v>
      </c>
      <c r="K200" s="142"/>
      <c r="L200" s="142"/>
      <c r="M200" s="142"/>
      <c r="N200" s="142"/>
      <c r="O200" s="142"/>
      <c r="P200" s="142"/>
      <c r="Q200" s="142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</row>
    <row r="201" spans="1:30" s="106" customFormat="1" x14ac:dyDescent="0.2">
      <c r="A201" s="88" t="s">
        <v>251</v>
      </c>
      <c r="B201" s="67" t="s">
        <v>31</v>
      </c>
      <c r="C201" s="58" t="s">
        <v>252</v>
      </c>
      <c r="D201" s="48" t="s">
        <v>190</v>
      </c>
      <c r="E201" s="143">
        <v>1</v>
      </c>
      <c r="F201" s="81" t="s">
        <v>247</v>
      </c>
      <c r="G201" s="136">
        <v>0</v>
      </c>
      <c r="H201" s="136">
        <v>1441.31</v>
      </c>
      <c r="I201" s="136">
        <v>5765.22</v>
      </c>
      <c r="J201" s="137">
        <f t="shared" si="1"/>
        <v>7206.5300000000007</v>
      </c>
      <c r="K201" s="138"/>
      <c r="L201" s="138"/>
      <c r="M201" s="138"/>
      <c r="N201" s="138"/>
      <c r="O201" s="138"/>
      <c r="P201" s="138"/>
      <c r="Q201" s="138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s="106" customFormat="1" x14ac:dyDescent="0.2">
      <c r="A202" s="119" t="s">
        <v>205</v>
      </c>
      <c r="B202" s="67" t="s">
        <v>31</v>
      </c>
      <c r="C202" s="101" t="s">
        <v>191</v>
      </c>
      <c r="D202" s="67" t="s">
        <v>190</v>
      </c>
      <c r="E202" s="144">
        <v>1</v>
      </c>
      <c r="F202" s="63" t="s">
        <v>726</v>
      </c>
      <c r="G202" s="140">
        <v>0</v>
      </c>
      <c r="H202" s="136">
        <v>1441.31</v>
      </c>
      <c r="I202" s="136">
        <v>5765.22</v>
      </c>
      <c r="J202" s="137">
        <f t="shared" si="1"/>
        <v>7206.5300000000007</v>
      </c>
      <c r="K202" s="142"/>
      <c r="L202" s="142"/>
      <c r="M202" s="142"/>
      <c r="N202" s="142"/>
      <c r="O202" s="142"/>
      <c r="P202" s="142"/>
      <c r="Q202" s="142"/>
      <c r="R202" s="105"/>
      <c r="S202" s="105"/>
      <c r="T202" s="105"/>
      <c r="U202" s="105"/>
      <c r="V202" s="105"/>
      <c r="W202" s="105"/>
      <c r="X202" s="105"/>
      <c r="Y202" s="105"/>
      <c r="Z202" s="105"/>
      <c r="AA202" s="105"/>
      <c r="AB202" s="105"/>
      <c r="AC202" s="105"/>
      <c r="AD202" s="105"/>
    </row>
    <row r="203" spans="1:30" s="106" customFormat="1" x14ac:dyDescent="0.2">
      <c r="A203" s="126" t="s">
        <v>205</v>
      </c>
      <c r="B203" s="48" t="s">
        <v>31</v>
      </c>
      <c r="C203" s="182" t="s">
        <v>191</v>
      </c>
      <c r="D203" s="48" t="s">
        <v>190</v>
      </c>
      <c r="E203" s="143">
        <v>1</v>
      </c>
      <c r="F203" s="202" t="s">
        <v>668</v>
      </c>
      <c r="G203" s="136">
        <v>0</v>
      </c>
      <c r="H203" s="136">
        <v>1441.31</v>
      </c>
      <c r="I203" s="136">
        <v>5765.22</v>
      </c>
      <c r="J203" s="137">
        <f t="shared" si="1"/>
        <v>7206.5300000000007</v>
      </c>
      <c r="K203" s="138"/>
      <c r="L203" s="138"/>
      <c r="M203" s="138"/>
      <c r="N203" s="138"/>
      <c r="O203" s="138"/>
      <c r="P203" s="138"/>
      <c r="Q203" s="138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s="106" customFormat="1" x14ac:dyDescent="0.2">
      <c r="A204" s="107" t="s">
        <v>205</v>
      </c>
      <c r="B204" s="67" t="s">
        <v>31</v>
      </c>
      <c r="C204" s="101" t="s">
        <v>185</v>
      </c>
      <c r="D204" s="67" t="s">
        <v>190</v>
      </c>
      <c r="E204" s="144">
        <v>1</v>
      </c>
      <c r="F204" s="119" t="s">
        <v>710</v>
      </c>
      <c r="G204" s="140">
        <v>0</v>
      </c>
      <c r="H204" s="136">
        <v>1441.31</v>
      </c>
      <c r="I204" s="136">
        <v>5765.22</v>
      </c>
      <c r="J204" s="137">
        <f t="shared" si="1"/>
        <v>7206.5300000000007</v>
      </c>
      <c r="K204" s="142"/>
      <c r="L204" s="142"/>
      <c r="M204" s="142"/>
      <c r="N204" s="142"/>
      <c r="O204" s="142"/>
      <c r="P204" s="142"/>
      <c r="Q204" s="142"/>
      <c r="R204" s="105"/>
      <c r="S204" s="105"/>
      <c r="T204" s="105"/>
      <c r="U204" s="105"/>
      <c r="V204" s="105"/>
      <c r="W204" s="105"/>
      <c r="X204" s="105"/>
      <c r="Y204" s="105"/>
      <c r="Z204" s="105"/>
      <c r="AA204" s="105"/>
      <c r="AB204" s="105"/>
      <c r="AC204" s="105"/>
      <c r="AD204" s="105"/>
    </row>
    <row r="205" spans="1:30" s="106" customFormat="1" x14ac:dyDescent="0.2">
      <c r="A205" s="107" t="s">
        <v>205</v>
      </c>
      <c r="B205" s="67" t="s">
        <v>31</v>
      </c>
      <c r="C205" s="101" t="s">
        <v>187</v>
      </c>
      <c r="D205" s="67" t="s">
        <v>190</v>
      </c>
      <c r="E205" s="144">
        <v>1</v>
      </c>
      <c r="F205" s="192" t="s">
        <v>602</v>
      </c>
      <c r="G205" s="140">
        <v>0</v>
      </c>
      <c r="H205" s="140">
        <v>1441.31</v>
      </c>
      <c r="I205" s="140">
        <v>5765.22</v>
      </c>
      <c r="J205" s="141">
        <f t="shared" si="1"/>
        <v>7206.5300000000007</v>
      </c>
      <c r="K205" s="142"/>
      <c r="L205" s="142"/>
      <c r="M205" s="142"/>
      <c r="N205" s="142"/>
      <c r="O205" s="142"/>
      <c r="P205" s="142"/>
      <c r="Q205" s="142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</row>
    <row r="206" spans="1:30" s="106" customFormat="1" x14ac:dyDescent="0.2">
      <c r="A206" s="126" t="s">
        <v>205</v>
      </c>
      <c r="B206" s="48" t="s">
        <v>31</v>
      </c>
      <c r="C206" s="182" t="s">
        <v>191</v>
      </c>
      <c r="D206" s="48" t="s">
        <v>190</v>
      </c>
      <c r="E206" s="143">
        <v>1</v>
      </c>
      <c r="F206" s="190" t="s">
        <v>610</v>
      </c>
      <c r="G206" s="136">
        <v>0</v>
      </c>
      <c r="H206" s="136">
        <v>1441.31</v>
      </c>
      <c r="I206" s="136">
        <v>5765.22</v>
      </c>
      <c r="J206" s="137">
        <f t="shared" si="1"/>
        <v>7206.5300000000007</v>
      </c>
      <c r="K206" s="138"/>
      <c r="L206" s="138"/>
      <c r="M206" s="138"/>
      <c r="N206" s="138"/>
      <c r="O206" s="138"/>
      <c r="P206" s="138"/>
      <c r="Q206" s="138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s="106" customFormat="1" x14ac:dyDescent="0.2">
      <c r="A207" s="126" t="s">
        <v>775</v>
      </c>
      <c r="B207" s="48" t="s">
        <v>31</v>
      </c>
      <c r="C207" s="101" t="s">
        <v>191</v>
      </c>
      <c r="D207" s="48" t="s">
        <v>190</v>
      </c>
      <c r="E207" s="143">
        <v>1</v>
      </c>
      <c r="F207" s="204" t="s">
        <v>828</v>
      </c>
      <c r="G207" s="136">
        <v>0</v>
      </c>
      <c r="H207" s="136">
        <v>1441.31</v>
      </c>
      <c r="I207" s="136">
        <v>5765.22</v>
      </c>
      <c r="J207" s="137">
        <f t="shared" si="1"/>
        <v>7206.5300000000007</v>
      </c>
      <c r="K207" s="138"/>
      <c r="L207" s="138"/>
      <c r="M207" s="138"/>
      <c r="N207" s="138"/>
      <c r="O207" s="138"/>
      <c r="P207" s="138"/>
      <c r="Q207" s="138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s="106" customFormat="1" x14ac:dyDescent="0.2">
      <c r="A208" s="126" t="s">
        <v>205</v>
      </c>
      <c r="B208" s="48" t="s">
        <v>31</v>
      </c>
      <c r="C208" s="101" t="s">
        <v>185</v>
      </c>
      <c r="D208" s="48" t="s">
        <v>190</v>
      </c>
      <c r="E208" s="143">
        <v>1</v>
      </c>
      <c r="F208" s="82" t="s">
        <v>561</v>
      </c>
      <c r="G208" s="136">
        <v>0</v>
      </c>
      <c r="H208" s="136">
        <v>1441.31</v>
      </c>
      <c r="I208" s="136">
        <v>5765.22</v>
      </c>
      <c r="J208" s="137">
        <f t="shared" si="1"/>
        <v>7206.5300000000007</v>
      </c>
      <c r="K208" s="138"/>
      <c r="L208" s="138"/>
      <c r="M208" s="138"/>
      <c r="N208" s="138"/>
      <c r="O208" s="138"/>
      <c r="P208" s="138"/>
      <c r="Q208" s="138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s="106" customFormat="1" x14ac:dyDescent="0.2">
      <c r="A209" s="61" t="s">
        <v>297</v>
      </c>
      <c r="B209" s="48" t="s">
        <v>31</v>
      </c>
      <c r="C209" s="48" t="s">
        <v>185</v>
      </c>
      <c r="D209" s="48" t="s">
        <v>190</v>
      </c>
      <c r="E209" s="143">
        <v>1</v>
      </c>
      <c r="F209" s="81" t="s">
        <v>286</v>
      </c>
      <c r="G209" s="136">
        <v>0</v>
      </c>
      <c r="H209" s="136">
        <v>1441.31</v>
      </c>
      <c r="I209" s="136">
        <v>5765.22</v>
      </c>
      <c r="J209" s="137">
        <f t="shared" si="1"/>
        <v>7206.5300000000007</v>
      </c>
      <c r="K209" s="138"/>
      <c r="L209" s="138"/>
      <c r="M209" s="138"/>
      <c r="N209" s="138"/>
      <c r="O209" s="138"/>
      <c r="P209" s="138"/>
      <c r="Q209" s="138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s="106" customFormat="1" x14ac:dyDescent="0.2">
      <c r="A210" s="126" t="s">
        <v>205</v>
      </c>
      <c r="B210" s="48" t="s">
        <v>31</v>
      </c>
      <c r="C210" s="182" t="s">
        <v>191</v>
      </c>
      <c r="D210" s="48" t="s">
        <v>190</v>
      </c>
      <c r="E210" s="143">
        <v>1</v>
      </c>
      <c r="F210" s="87" t="s">
        <v>609</v>
      </c>
      <c r="G210" s="136">
        <v>0</v>
      </c>
      <c r="H210" s="136">
        <v>1441.31</v>
      </c>
      <c r="I210" s="136">
        <v>5765.22</v>
      </c>
      <c r="J210" s="137">
        <f t="shared" si="1"/>
        <v>7206.5300000000007</v>
      </c>
      <c r="K210" s="138"/>
      <c r="L210" s="138"/>
      <c r="M210" s="138"/>
      <c r="N210" s="138"/>
      <c r="O210" s="138"/>
      <c r="P210" s="138"/>
      <c r="Q210" s="138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s="106" customFormat="1" x14ac:dyDescent="0.2">
      <c r="A211" s="61" t="s">
        <v>205</v>
      </c>
      <c r="B211" s="48" t="s">
        <v>31</v>
      </c>
      <c r="C211" s="183" t="s">
        <v>191</v>
      </c>
      <c r="D211" s="48" t="s">
        <v>190</v>
      </c>
      <c r="E211" s="143">
        <v>1</v>
      </c>
      <c r="F211" s="191" t="s">
        <v>260</v>
      </c>
      <c r="G211" s="136">
        <v>0</v>
      </c>
      <c r="H211" s="136">
        <v>1441.31</v>
      </c>
      <c r="I211" s="136">
        <v>5765.22</v>
      </c>
      <c r="J211" s="137">
        <f t="shared" si="1"/>
        <v>7206.5300000000007</v>
      </c>
      <c r="K211" s="138"/>
      <c r="L211" s="138"/>
      <c r="M211" s="138"/>
      <c r="N211" s="138"/>
      <c r="O211" s="138"/>
      <c r="P211" s="138"/>
      <c r="Q211" s="138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s="106" customFormat="1" x14ac:dyDescent="0.2">
      <c r="A212" s="126" t="s">
        <v>205</v>
      </c>
      <c r="B212" s="48" t="s">
        <v>31</v>
      </c>
      <c r="C212" s="182" t="s">
        <v>191</v>
      </c>
      <c r="D212" s="48" t="s">
        <v>190</v>
      </c>
      <c r="E212" s="143">
        <v>1</v>
      </c>
      <c r="F212" s="87" t="s">
        <v>316</v>
      </c>
      <c r="G212" s="136">
        <v>0</v>
      </c>
      <c r="H212" s="136">
        <v>1441.31</v>
      </c>
      <c r="I212" s="136">
        <v>5765.22</v>
      </c>
      <c r="J212" s="137">
        <f t="shared" si="1"/>
        <v>7206.5300000000007</v>
      </c>
      <c r="K212" s="138"/>
      <c r="L212" s="138"/>
      <c r="M212" s="138"/>
      <c r="N212" s="138"/>
      <c r="O212" s="138"/>
      <c r="P212" s="138"/>
      <c r="Q212" s="138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s="106" customFormat="1" x14ac:dyDescent="0.2">
      <c r="A213" s="107" t="s">
        <v>775</v>
      </c>
      <c r="B213" s="67" t="s">
        <v>31</v>
      </c>
      <c r="C213" s="101" t="s">
        <v>191</v>
      </c>
      <c r="D213" s="67" t="s">
        <v>190</v>
      </c>
      <c r="E213" s="144">
        <v>1</v>
      </c>
      <c r="F213" s="204" t="s">
        <v>829</v>
      </c>
      <c r="G213" s="140">
        <v>0</v>
      </c>
      <c r="H213" s="136">
        <v>1441.31</v>
      </c>
      <c r="I213" s="136">
        <v>5765.22</v>
      </c>
      <c r="J213" s="141">
        <f t="shared" si="1"/>
        <v>7206.5300000000007</v>
      </c>
      <c r="K213" s="142"/>
      <c r="L213" s="142"/>
      <c r="M213" s="142"/>
      <c r="N213" s="142"/>
      <c r="O213" s="142"/>
      <c r="P213" s="142"/>
      <c r="Q213" s="142"/>
      <c r="R213" s="105"/>
      <c r="S213" s="105"/>
      <c r="T213" s="105"/>
      <c r="U213" s="105"/>
      <c r="V213" s="105"/>
      <c r="W213" s="105"/>
      <c r="X213" s="105"/>
      <c r="Y213" s="105"/>
      <c r="Z213" s="105"/>
      <c r="AA213" s="105"/>
      <c r="AB213" s="105"/>
      <c r="AC213" s="105"/>
      <c r="AD213" s="105"/>
    </row>
    <row r="214" spans="1:30" x14ac:dyDescent="0.2">
      <c r="A214" s="126" t="s">
        <v>205</v>
      </c>
      <c r="B214" s="48" t="s">
        <v>31</v>
      </c>
      <c r="C214" s="195" t="s">
        <v>191</v>
      </c>
      <c r="D214" s="48" t="s">
        <v>190</v>
      </c>
      <c r="E214" s="143">
        <v>1</v>
      </c>
      <c r="F214" s="63" t="s">
        <v>725</v>
      </c>
      <c r="G214" s="136">
        <v>0</v>
      </c>
      <c r="H214" s="136">
        <v>1441.31</v>
      </c>
      <c r="I214" s="136">
        <v>5765.22</v>
      </c>
      <c r="J214" s="141">
        <f t="shared" si="1"/>
        <v>7206.5300000000007</v>
      </c>
      <c r="K214" s="138"/>
      <c r="L214" s="138"/>
      <c r="M214" s="138"/>
      <c r="N214" s="138"/>
      <c r="O214" s="138"/>
      <c r="P214" s="138"/>
      <c r="Q214" s="138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s="106" customFormat="1" x14ac:dyDescent="0.2">
      <c r="A215" s="88" t="s">
        <v>250</v>
      </c>
      <c r="B215" s="67" t="s">
        <v>31</v>
      </c>
      <c r="C215" s="58" t="s">
        <v>212</v>
      </c>
      <c r="D215" s="48" t="s">
        <v>189</v>
      </c>
      <c r="E215" s="143">
        <v>1</v>
      </c>
      <c r="F215" s="81" t="s">
        <v>246</v>
      </c>
      <c r="G215" s="136">
        <v>0</v>
      </c>
      <c r="H215" s="136">
        <v>0</v>
      </c>
      <c r="I215" s="136">
        <v>5765.22</v>
      </c>
      <c r="J215" s="137">
        <f t="shared" si="1"/>
        <v>5765.22</v>
      </c>
      <c r="K215" s="138"/>
      <c r="L215" s="138"/>
      <c r="M215" s="138"/>
      <c r="N215" s="138"/>
      <c r="O215" s="138"/>
      <c r="P215" s="138"/>
      <c r="Q215" s="138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s="106" customFormat="1" x14ac:dyDescent="0.2">
      <c r="A216" s="126" t="s">
        <v>205</v>
      </c>
      <c r="B216" s="48" t="s">
        <v>31</v>
      </c>
      <c r="C216" s="182" t="s">
        <v>191</v>
      </c>
      <c r="D216" s="48" t="s">
        <v>190</v>
      </c>
      <c r="E216" s="143">
        <v>1</v>
      </c>
      <c r="F216" s="190" t="s">
        <v>608</v>
      </c>
      <c r="G216" s="136">
        <v>0</v>
      </c>
      <c r="H216" s="136">
        <v>1441.31</v>
      </c>
      <c r="I216" s="136">
        <v>5765.22</v>
      </c>
      <c r="J216" s="137">
        <f t="shared" si="1"/>
        <v>7206.5300000000007</v>
      </c>
      <c r="K216" s="138"/>
      <c r="L216" s="138"/>
      <c r="M216" s="138"/>
      <c r="N216" s="138"/>
      <c r="O216" s="138"/>
      <c r="P216" s="138"/>
      <c r="Q216" s="138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x14ac:dyDescent="0.2">
      <c r="A217" s="126" t="s">
        <v>205</v>
      </c>
      <c r="B217" s="48" t="s">
        <v>31</v>
      </c>
      <c r="C217" s="83" t="s">
        <v>186</v>
      </c>
      <c r="D217" s="48" t="s">
        <v>190</v>
      </c>
      <c r="E217" s="143">
        <v>1</v>
      </c>
      <c r="F217" s="82" t="s">
        <v>565</v>
      </c>
      <c r="G217" s="136">
        <v>0</v>
      </c>
      <c r="H217" s="136">
        <v>1441.31</v>
      </c>
      <c r="I217" s="136">
        <v>5765.22</v>
      </c>
      <c r="J217" s="137">
        <f t="shared" si="1"/>
        <v>7206.5300000000007</v>
      </c>
      <c r="K217" s="138"/>
      <c r="L217" s="138"/>
      <c r="M217" s="138"/>
      <c r="N217" s="138"/>
      <c r="O217" s="138"/>
      <c r="P217" s="138"/>
      <c r="Q217" s="138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x14ac:dyDescent="0.2">
      <c r="A218" s="107" t="s">
        <v>205</v>
      </c>
      <c r="B218" s="67" t="s">
        <v>31</v>
      </c>
      <c r="C218" s="179" t="s">
        <v>187</v>
      </c>
      <c r="D218" s="48" t="s">
        <v>190</v>
      </c>
      <c r="E218" s="143">
        <v>1</v>
      </c>
      <c r="F218" s="187" t="s">
        <v>321</v>
      </c>
      <c r="G218" s="140">
        <v>0</v>
      </c>
      <c r="H218" s="140">
        <v>1441.31</v>
      </c>
      <c r="I218" s="140">
        <v>5765.22</v>
      </c>
      <c r="J218" s="141">
        <f t="shared" si="1"/>
        <v>7206.5300000000007</v>
      </c>
      <c r="K218" s="142"/>
      <c r="L218" s="142"/>
      <c r="M218" s="142"/>
      <c r="N218" s="142"/>
      <c r="O218" s="142"/>
      <c r="P218" s="142"/>
      <c r="Q218" s="142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5"/>
      <c r="AD218" s="105"/>
    </row>
    <row r="219" spans="1:30" s="106" customFormat="1" x14ac:dyDescent="0.2">
      <c r="A219" s="61" t="s">
        <v>259</v>
      </c>
      <c r="B219" s="48" t="s">
        <v>31</v>
      </c>
      <c r="C219" s="48" t="s">
        <v>253</v>
      </c>
      <c r="D219" s="48" t="s">
        <v>189</v>
      </c>
      <c r="E219" s="143">
        <v>1</v>
      </c>
      <c r="F219" s="81" t="s">
        <v>248</v>
      </c>
      <c r="G219" s="136">
        <v>0</v>
      </c>
      <c r="H219" s="136">
        <v>0</v>
      </c>
      <c r="I219" s="136">
        <v>5765.22</v>
      </c>
      <c r="J219" s="137">
        <f t="shared" si="1"/>
        <v>5765.22</v>
      </c>
      <c r="K219" s="138"/>
      <c r="L219" s="138"/>
      <c r="M219" s="138"/>
      <c r="N219" s="138"/>
      <c r="O219" s="138"/>
      <c r="P219" s="138"/>
      <c r="Q219" s="138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s="106" customFormat="1" x14ac:dyDescent="0.2">
      <c r="A220" s="107" t="s">
        <v>205</v>
      </c>
      <c r="B220" s="67" t="s">
        <v>31</v>
      </c>
      <c r="C220" s="101" t="s">
        <v>191</v>
      </c>
      <c r="D220" s="67" t="s">
        <v>190</v>
      </c>
      <c r="E220" s="144">
        <v>1</v>
      </c>
      <c r="F220" s="63" t="s">
        <v>616</v>
      </c>
      <c r="G220" s="140">
        <v>0</v>
      </c>
      <c r="H220" s="136">
        <v>1441.31</v>
      </c>
      <c r="I220" s="136">
        <v>5765.22</v>
      </c>
      <c r="J220" s="137">
        <f t="shared" si="1"/>
        <v>7206.5300000000007</v>
      </c>
      <c r="K220" s="142"/>
      <c r="L220" s="142"/>
      <c r="M220" s="142"/>
      <c r="N220" s="142"/>
      <c r="O220" s="142"/>
      <c r="P220" s="142"/>
      <c r="Q220" s="142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5"/>
      <c r="AD220" s="105"/>
    </row>
    <row r="221" spans="1:30" s="106" customFormat="1" x14ac:dyDescent="0.2">
      <c r="A221" s="126" t="s">
        <v>205</v>
      </c>
      <c r="B221" s="48" t="s">
        <v>31</v>
      </c>
      <c r="C221" s="182" t="s">
        <v>191</v>
      </c>
      <c r="D221" s="48" t="s">
        <v>190</v>
      </c>
      <c r="E221" s="143">
        <v>1</v>
      </c>
      <c r="F221" s="190" t="s">
        <v>338</v>
      </c>
      <c r="G221" s="136">
        <v>0</v>
      </c>
      <c r="H221" s="136">
        <v>1441.31</v>
      </c>
      <c r="I221" s="136">
        <v>5765.22</v>
      </c>
      <c r="J221" s="137">
        <f t="shared" si="1"/>
        <v>7206.5300000000007</v>
      </c>
      <c r="K221" s="138"/>
      <c r="L221" s="138"/>
      <c r="M221" s="138"/>
      <c r="N221" s="138"/>
      <c r="O221" s="138"/>
      <c r="P221" s="138"/>
      <c r="Q221" s="138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s="106" customFormat="1" x14ac:dyDescent="0.2">
      <c r="A222" s="126" t="s">
        <v>205</v>
      </c>
      <c r="B222" s="48" t="s">
        <v>31</v>
      </c>
      <c r="C222" s="101" t="s">
        <v>185</v>
      </c>
      <c r="D222" s="48" t="s">
        <v>190</v>
      </c>
      <c r="E222" s="143">
        <v>1</v>
      </c>
      <c r="F222" s="82" t="s">
        <v>563</v>
      </c>
      <c r="G222" s="136">
        <v>0</v>
      </c>
      <c r="H222" s="136">
        <v>1441.31</v>
      </c>
      <c r="I222" s="136">
        <v>5765.22</v>
      </c>
      <c r="J222" s="137">
        <f t="shared" si="1"/>
        <v>7206.5300000000007</v>
      </c>
      <c r="K222" s="138"/>
      <c r="L222" s="138"/>
      <c r="M222" s="138"/>
      <c r="N222" s="138"/>
      <c r="O222" s="138"/>
      <c r="P222" s="138"/>
      <c r="Q222" s="138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s="106" customFormat="1" x14ac:dyDescent="0.2">
      <c r="A223" s="107" t="s">
        <v>205</v>
      </c>
      <c r="B223" s="67" t="s">
        <v>31</v>
      </c>
      <c r="C223" s="101" t="s">
        <v>212</v>
      </c>
      <c r="D223" s="67" t="s">
        <v>190</v>
      </c>
      <c r="E223" s="144">
        <v>1</v>
      </c>
      <c r="F223" s="119" t="s">
        <v>574</v>
      </c>
      <c r="G223" s="140">
        <v>0</v>
      </c>
      <c r="H223" s="140">
        <v>1441.31</v>
      </c>
      <c r="I223" s="140">
        <v>5765.22</v>
      </c>
      <c r="J223" s="141">
        <f t="shared" si="1"/>
        <v>7206.5300000000007</v>
      </c>
      <c r="K223" s="142"/>
      <c r="L223" s="142"/>
      <c r="M223" s="142"/>
      <c r="N223" s="142"/>
      <c r="O223" s="142"/>
      <c r="P223" s="142"/>
      <c r="Q223" s="142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</row>
    <row r="224" spans="1:30" s="106" customFormat="1" x14ac:dyDescent="0.2">
      <c r="A224" s="107" t="s">
        <v>205</v>
      </c>
      <c r="B224" s="67" t="s">
        <v>31</v>
      </c>
      <c r="C224" s="101" t="s">
        <v>186</v>
      </c>
      <c r="D224" s="67" t="s">
        <v>190</v>
      </c>
      <c r="E224" s="144">
        <v>1</v>
      </c>
      <c r="F224" s="119" t="s">
        <v>546</v>
      </c>
      <c r="G224" s="140">
        <v>0</v>
      </c>
      <c r="H224" s="140">
        <v>1441.31</v>
      </c>
      <c r="I224" s="140">
        <v>5765.22</v>
      </c>
      <c r="J224" s="141">
        <f t="shared" si="1"/>
        <v>7206.5300000000007</v>
      </c>
      <c r="K224" s="142"/>
      <c r="L224" s="142"/>
      <c r="M224" s="142"/>
      <c r="N224" s="142"/>
      <c r="O224" s="142"/>
      <c r="P224" s="142"/>
      <c r="Q224" s="142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</row>
    <row r="225" spans="1:30" x14ac:dyDescent="0.2">
      <c r="A225" s="126" t="s">
        <v>205</v>
      </c>
      <c r="B225" s="48" t="s">
        <v>31</v>
      </c>
      <c r="C225" s="83" t="s">
        <v>187</v>
      </c>
      <c r="D225" s="48" t="s">
        <v>190</v>
      </c>
      <c r="E225" s="143">
        <v>1</v>
      </c>
      <c r="F225" s="204" t="s">
        <v>831</v>
      </c>
      <c r="G225" s="136">
        <v>0</v>
      </c>
      <c r="H225" s="140">
        <v>1441.31</v>
      </c>
      <c r="I225" s="140">
        <v>5765.22</v>
      </c>
      <c r="J225" s="141">
        <f t="shared" si="1"/>
        <v>7206.5300000000007</v>
      </c>
      <c r="K225" s="138"/>
      <c r="L225" s="138"/>
      <c r="M225" s="138"/>
      <c r="N225" s="138"/>
      <c r="O225" s="138"/>
      <c r="P225" s="138"/>
      <c r="Q225" s="138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x14ac:dyDescent="0.2">
      <c r="A226" s="107" t="s">
        <v>834</v>
      </c>
      <c r="B226" s="67" t="s">
        <v>31</v>
      </c>
      <c r="C226" s="101" t="s">
        <v>212</v>
      </c>
      <c r="D226" s="67" t="s">
        <v>190</v>
      </c>
      <c r="E226" s="144">
        <v>1</v>
      </c>
      <c r="F226" s="204" t="s">
        <v>833</v>
      </c>
      <c r="G226" s="140">
        <v>0</v>
      </c>
      <c r="H226" s="140">
        <v>1441.31</v>
      </c>
      <c r="I226" s="140">
        <v>5765.22</v>
      </c>
      <c r="J226" s="141">
        <f t="shared" si="1"/>
        <v>7206.5300000000007</v>
      </c>
      <c r="K226" s="142"/>
      <c r="L226" s="142"/>
      <c r="M226" s="142"/>
      <c r="N226" s="142"/>
      <c r="O226" s="142"/>
      <c r="P226" s="142"/>
      <c r="Q226" s="142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5"/>
      <c r="AD226" s="105"/>
    </row>
    <row r="227" spans="1:30" x14ac:dyDescent="0.2">
      <c r="A227" s="61" t="s">
        <v>205</v>
      </c>
      <c r="B227" s="48" t="s">
        <v>31</v>
      </c>
      <c r="C227" s="179" t="s">
        <v>186</v>
      </c>
      <c r="D227" s="48" t="s">
        <v>190</v>
      </c>
      <c r="E227" s="143">
        <v>1</v>
      </c>
      <c r="F227" s="187" t="s">
        <v>312</v>
      </c>
      <c r="G227" s="136">
        <v>0</v>
      </c>
      <c r="H227" s="136">
        <v>1441.31</v>
      </c>
      <c r="I227" s="136">
        <v>5765.22</v>
      </c>
      <c r="J227" s="137">
        <f t="shared" si="1"/>
        <v>7206.5300000000007</v>
      </c>
      <c r="K227" s="138"/>
      <c r="L227" s="138"/>
      <c r="M227" s="138"/>
      <c r="N227" s="138"/>
      <c r="O227" s="138"/>
      <c r="P227" s="138"/>
      <c r="Q227" s="138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x14ac:dyDescent="0.2">
      <c r="A228" s="126" t="s">
        <v>775</v>
      </c>
      <c r="B228" s="48" t="s">
        <v>31</v>
      </c>
      <c r="C228" s="182" t="s">
        <v>191</v>
      </c>
      <c r="D228" s="48" t="s">
        <v>190</v>
      </c>
      <c r="E228" s="143">
        <v>1</v>
      </c>
      <c r="F228" s="204" t="s">
        <v>838</v>
      </c>
      <c r="G228" s="136">
        <v>0</v>
      </c>
      <c r="H228" s="136">
        <v>1441.31</v>
      </c>
      <c r="I228" s="136">
        <v>5765.22</v>
      </c>
      <c r="J228" s="137">
        <f t="shared" si="1"/>
        <v>7206.5300000000007</v>
      </c>
      <c r="K228" s="138"/>
      <c r="L228" s="138"/>
      <c r="M228" s="138"/>
      <c r="N228" s="138"/>
      <c r="O228" s="138"/>
      <c r="P228" s="138"/>
      <c r="Q228" s="138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x14ac:dyDescent="0.2">
      <c r="A229" s="61" t="s">
        <v>205</v>
      </c>
      <c r="B229" s="48" t="s">
        <v>31</v>
      </c>
      <c r="C229" s="179" t="s">
        <v>186</v>
      </c>
      <c r="D229" s="48" t="s">
        <v>190</v>
      </c>
      <c r="E229" s="143">
        <v>1</v>
      </c>
      <c r="F229" s="187" t="s">
        <v>311</v>
      </c>
      <c r="G229" s="136">
        <v>0</v>
      </c>
      <c r="H229" s="136">
        <v>1441.31</v>
      </c>
      <c r="I229" s="136">
        <v>5765.22</v>
      </c>
      <c r="J229" s="137">
        <f t="shared" si="1"/>
        <v>7206.5300000000007</v>
      </c>
      <c r="K229" s="138"/>
      <c r="L229" s="138"/>
      <c r="M229" s="138"/>
      <c r="N229" s="138"/>
      <c r="O229" s="138"/>
      <c r="P229" s="138"/>
      <c r="Q229" s="138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x14ac:dyDescent="0.2">
      <c r="A230" s="61" t="s">
        <v>205</v>
      </c>
      <c r="B230" s="48" t="s">
        <v>31</v>
      </c>
      <c r="C230" s="185" t="s">
        <v>191</v>
      </c>
      <c r="D230" s="48" t="s">
        <v>190</v>
      </c>
      <c r="E230" s="143">
        <v>1</v>
      </c>
      <c r="F230" s="193" t="s">
        <v>607</v>
      </c>
      <c r="G230" s="136">
        <v>0</v>
      </c>
      <c r="H230" s="136">
        <v>1441.31</v>
      </c>
      <c r="I230" s="136">
        <v>5765.22</v>
      </c>
      <c r="J230" s="137">
        <f t="shared" si="1"/>
        <v>7206.5300000000007</v>
      </c>
      <c r="K230" s="138"/>
      <c r="L230" s="138"/>
      <c r="M230" s="138"/>
      <c r="N230" s="138"/>
      <c r="O230" s="138"/>
      <c r="P230" s="138"/>
      <c r="Q230" s="138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s="80" customFormat="1" x14ac:dyDescent="0.2">
      <c r="A231" s="61" t="s">
        <v>290</v>
      </c>
      <c r="B231" s="48" t="s">
        <v>31</v>
      </c>
      <c r="C231" s="48" t="s">
        <v>291</v>
      </c>
      <c r="D231" s="48" t="s">
        <v>190</v>
      </c>
      <c r="E231" s="143">
        <v>1</v>
      </c>
      <c r="F231" s="81" t="s">
        <v>281</v>
      </c>
      <c r="G231" s="136">
        <v>0</v>
      </c>
      <c r="H231" s="136">
        <v>1441.31</v>
      </c>
      <c r="I231" s="136">
        <v>5765.22</v>
      </c>
      <c r="J231" s="137">
        <f t="shared" si="1"/>
        <v>7206.5300000000007</v>
      </c>
      <c r="K231" s="138"/>
      <c r="L231" s="138"/>
      <c r="M231" s="138"/>
      <c r="N231" s="138"/>
      <c r="O231" s="138"/>
      <c r="P231" s="138"/>
      <c r="Q231" s="138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x14ac:dyDescent="0.2">
      <c r="A232" s="107" t="s">
        <v>205</v>
      </c>
      <c r="B232" s="67" t="s">
        <v>31</v>
      </c>
      <c r="C232" s="48" t="s">
        <v>185</v>
      </c>
      <c r="D232" s="48" t="s">
        <v>190</v>
      </c>
      <c r="E232" s="143">
        <v>1</v>
      </c>
      <c r="F232" s="187" t="s">
        <v>340</v>
      </c>
      <c r="G232" s="140">
        <v>0</v>
      </c>
      <c r="H232" s="140">
        <v>1441.31</v>
      </c>
      <c r="I232" s="140">
        <v>5765.22</v>
      </c>
      <c r="J232" s="141">
        <f t="shared" si="1"/>
        <v>7206.5300000000007</v>
      </c>
      <c r="K232" s="142"/>
      <c r="L232" s="142"/>
      <c r="M232" s="142"/>
      <c r="N232" s="142"/>
      <c r="O232" s="142"/>
      <c r="P232" s="142"/>
      <c r="Q232" s="142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5"/>
      <c r="AD232" s="105"/>
    </row>
    <row r="233" spans="1:30" x14ac:dyDescent="0.2">
      <c r="A233" s="61" t="s">
        <v>205</v>
      </c>
      <c r="B233" s="48" t="s">
        <v>31</v>
      </c>
      <c r="C233" s="83" t="s">
        <v>191</v>
      </c>
      <c r="D233" s="48" t="s">
        <v>190</v>
      </c>
      <c r="E233" s="143">
        <v>1</v>
      </c>
      <c r="F233" s="212" t="s">
        <v>704</v>
      </c>
      <c r="G233" s="136">
        <v>0</v>
      </c>
      <c r="H233" s="140">
        <v>1441.31</v>
      </c>
      <c r="I233" s="140">
        <v>5765.22</v>
      </c>
      <c r="J233" s="141">
        <f t="shared" si="1"/>
        <v>7206.5300000000007</v>
      </c>
      <c r="K233" s="138"/>
      <c r="L233" s="138"/>
      <c r="M233" s="138"/>
      <c r="N233" s="138"/>
      <c r="O233" s="138"/>
      <c r="P233" s="138"/>
      <c r="Q233" s="138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x14ac:dyDescent="0.2">
      <c r="A234" s="61" t="s">
        <v>278</v>
      </c>
      <c r="B234" s="48" t="s">
        <v>31</v>
      </c>
      <c r="C234" s="48" t="s">
        <v>235</v>
      </c>
      <c r="D234" s="48" t="s">
        <v>190</v>
      </c>
      <c r="E234" s="143">
        <v>1</v>
      </c>
      <c r="F234" s="81" t="s">
        <v>274</v>
      </c>
      <c r="G234" s="136">
        <v>0</v>
      </c>
      <c r="H234" s="136">
        <v>1441.31</v>
      </c>
      <c r="I234" s="136">
        <v>5765.22</v>
      </c>
      <c r="J234" s="137">
        <f t="shared" ref="J234:J297" si="2">SUM(G234:I234)</f>
        <v>7206.5300000000007</v>
      </c>
      <c r="K234" s="138"/>
      <c r="L234" s="138"/>
      <c r="M234" s="138"/>
      <c r="N234" s="138"/>
      <c r="O234" s="138"/>
      <c r="P234" s="138"/>
      <c r="Q234" s="138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x14ac:dyDescent="0.2">
      <c r="A235" s="126" t="s">
        <v>834</v>
      </c>
      <c r="B235" s="48" t="s">
        <v>31</v>
      </c>
      <c r="C235" s="182" t="s">
        <v>212</v>
      </c>
      <c r="D235" s="48" t="s">
        <v>190</v>
      </c>
      <c r="E235" s="143">
        <v>1</v>
      </c>
      <c r="F235" s="204" t="s">
        <v>839</v>
      </c>
      <c r="G235" s="136">
        <v>0</v>
      </c>
      <c r="H235" s="136">
        <v>1441.31</v>
      </c>
      <c r="I235" s="136">
        <v>5765.22</v>
      </c>
      <c r="J235" s="137">
        <f t="shared" si="2"/>
        <v>7206.5300000000007</v>
      </c>
      <c r="K235" s="138"/>
      <c r="L235" s="138"/>
      <c r="M235" s="138"/>
      <c r="N235" s="138"/>
      <c r="O235" s="138"/>
      <c r="P235" s="138"/>
      <c r="Q235" s="138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x14ac:dyDescent="0.2">
      <c r="A236" s="126" t="s">
        <v>775</v>
      </c>
      <c r="B236" s="48" t="s">
        <v>31</v>
      </c>
      <c r="C236" s="83" t="s">
        <v>785</v>
      </c>
      <c r="D236" s="48" t="s">
        <v>190</v>
      </c>
      <c r="E236" s="143">
        <v>1</v>
      </c>
      <c r="F236" s="204" t="s">
        <v>843</v>
      </c>
      <c r="G236" s="136">
        <v>0</v>
      </c>
      <c r="H236" s="136">
        <v>1441.31</v>
      </c>
      <c r="I236" s="136">
        <v>5765.22</v>
      </c>
      <c r="J236" s="137">
        <f t="shared" si="2"/>
        <v>7206.5300000000007</v>
      </c>
      <c r="K236" s="138"/>
      <c r="L236" s="138"/>
      <c r="M236" s="138"/>
      <c r="N236" s="138"/>
      <c r="O236" s="138"/>
      <c r="P236" s="138"/>
      <c r="Q236" s="138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x14ac:dyDescent="0.2">
      <c r="A237" s="61" t="s">
        <v>280</v>
      </c>
      <c r="B237" s="48" t="s">
        <v>31</v>
      </c>
      <c r="C237" s="48" t="s">
        <v>213</v>
      </c>
      <c r="D237" s="48" t="s">
        <v>190</v>
      </c>
      <c r="E237" s="143">
        <v>1</v>
      </c>
      <c r="F237" s="81" t="s">
        <v>276</v>
      </c>
      <c r="G237" s="136">
        <v>0</v>
      </c>
      <c r="H237" s="136">
        <v>1441.31</v>
      </c>
      <c r="I237" s="136">
        <v>5765.22</v>
      </c>
      <c r="J237" s="137">
        <f t="shared" si="2"/>
        <v>7206.5300000000007</v>
      </c>
      <c r="K237" s="138"/>
      <c r="L237" s="138"/>
      <c r="M237" s="138"/>
      <c r="N237" s="138"/>
      <c r="O237" s="138"/>
      <c r="P237" s="138"/>
      <c r="Q237" s="138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x14ac:dyDescent="0.2">
      <c r="A238" s="61" t="s">
        <v>205</v>
      </c>
      <c r="B238" s="48" t="s">
        <v>31</v>
      </c>
      <c r="C238" s="48" t="s">
        <v>185</v>
      </c>
      <c r="D238" s="48" t="s">
        <v>190</v>
      </c>
      <c r="E238" s="143">
        <v>1</v>
      </c>
      <c r="F238" s="81" t="s">
        <v>301</v>
      </c>
      <c r="G238" s="136">
        <v>0</v>
      </c>
      <c r="H238" s="136">
        <v>1441.31</v>
      </c>
      <c r="I238" s="136">
        <v>5765.22</v>
      </c>
      <c r="J238" s="137">
        <f t="shared" si="2"/>
        <v>7206.5300000000007</v>
      </c>
      <c r="K238" s="138"/>
      <c r="L238" s="138"/>
      <c r="M238" s="138"/>
      <c r="N238" s="138"/>
      <c r="O238" s="138"/>
      <c r="P238" s="138"/>
      <c r="Q238" s="138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x14ac:dyDescent="0.2">
      <c r="A239" s="107" t="s">
        <v>205</v>
      </c>
      <c r="B239" s="67" t="s">
        <v>31</v>
      </c>
      <c r="C239" s="101" t="s">
        <v>212</v>
      </c>
      <c r="D239" s="67" t="s">
        <v>190</v>
      </c>
      <c r="E239" s="144">
        <v>1</v>
      </c>
      <c r="F239" s="119" t="s">
        <v>538</v>
      </c>
      <c r="G239" s="140">
        <v>0</v>
      </c>
      <c r="H239" s="140">
        <v>1441.31</v>
      </c>
      <c r="I239" s="140">
        <v>5765.22</v>
      </c>
      <c r="J239" s="141">
        <f t="shared" si="2"/>
        <v>7206.5300000000007</v>
      </c>
      <c r="K239" s="142"/>
      <c r="L239" s="142"/>
      <c r="M239" s="142"/>
      <c r="N239" s="142"/>
      <c r="O239" s="142"/>
      <c r="P239" s="142"/>
      <c r="Q239" s="142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5"/>
      <c r="AD239" s="105"/>
    </row>
    <row r="240" spans="1:30" x14ac:dyDescent="0.2">
      <c r="A240" s="107" t="s">
        <v>205</v>
      </c>
      <c r="B240" s="67" t="s">
        <v>31</v>
      </c>
      <c r="C240" s="101" t="s">
        <v>186</v>
      </c>
      <c r="D240" s="67" t="s">
        <v>190</v>
      </c>
      <c r="E240" s="144">
        <v>1</v>
      </c>
      <c r="F240" s="187" t="s">
        <v>330</v>
      </c>
      <c r="G240" s="140">
        <v>0</v>
      </c>
      <c r="H240" s="140">
        <v>1441.31</v>
      </c>
      <c r="I240" s="140">
        <v>5765.22</v>
      </c>
      <c r="J240" s="141">
        <f t="shared" si="2"/>
        <v>7206.5300000000007</v>
      </c>
      <c r="K240" s="142"/>
      <c r="L240" s="142"/>
      <c r="M240" s="142"/>
      <c r="N240" s="142"/>
      <c r="O240" s="142"/>
      <c r="P240" s="142"/>
      <c r="Q240" s="142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</row>
    <row r="241" spans="1:30" x14ac:dyDescent="0.2">
      <c r="A241" s="61" t="s">
        <v>205</v>
      </c>
      <c r="B241" s="48" t="s">
        <v>31</v>
      </c>
      <c r="C241" s="179" t="s">
        <v>185</v>
      </c>
      <c r="D241" s="48" t="s">
        <v>190</v>
      </c>
      <c r="E241" s="143">
        <v>1</v>
      </c>
      <c r="F241" s="187" t="s">
        <v>318</v>
      </c>
      <c r="G241" s="136">
        <v>0</v>
      </c>
      <c r="H241" s="136">
        <v>1441.31</v>
      </c>
      <c r="I241" s="136">
        <v>5765.22</v>
      </c>
      <c r="J241" s="137">
        <f t="shared" si="2"/>
        <v>7206.5300000000007</v>
      </c>
      <c r="K241" s="138"/>
      <c r="L241" s="138"/>
      <c r="M241" s="138"/>
      <c r="N241" s="138"/>
      <c r="O241" s="138"/>
      <c r="P241" s="138"/>
      <c r="Q241" s="138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x14ac:dyDescent="0.2">
      <c r="A242" s="107" t="s">
        <v>205</v>
      </c>
      <c r="B242" s="67" t="s">
        <v>31</v>
      </c>
      <c r="C242" s="48" t="s">
        <v>213</v>
      </c>
      <c r="D242" s="48" t="s">
        <v>190</v>
      </c>
      <c r="E242" s="143">
        <v>1</v>
      </c>
      <c r="F242" s="187" t="s">
        <v>339</v>
      </c>
      <c r="G242" s="140">
        <v>0</v>
      </c>
      <c r="H242" s="140">
        <v>1441.31</v>
      </c>
      <c r="I242" s="140">
        <v>5765.22</v>
      </c>
      <c r="J242" s="141">
        <f t="shared" si="2"/>
        <v>7206.5300000000007</v>
      </c>
      <c r="K242" s="142"/>
      <c r="L242" s="142"/>
      <c r="M242" s="142"/>
      <c r="N242" s="142"/>
      <c r="O242" s="142"/>
      <c r="P242" s="142"/>
      <c r="Q242" s="142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5"/>
      <c r="AD242" s="105"/>
    </row>
    <row r="243" spans="1:30" x14ac:dyDescent="0.2">
      <c r="A243" s="61" t="s">
        <v>205</v>
      </c>
      <c r="B243" s="48" t="s">
        <v>31</v>
      </c>
      <c r="C243" s="179" t="s">
        <v>186</v>
      </c>
      <c r="D243" s="48" t="s">
        <v>190</v>
      </c>
      <c r="E243" s="143">
        <v>1</v>
      </c>
      <c r="F243" s="187" t="s">
        <v>303</v>
      </c>
      <c r="G243" s="136">
        <v>0</v>
      </c>
      <c r="H243" s="136">
        <v>1441.31</v>
      </c>
      <c r="I243" s="136">
        <v>5765.22</v>
      </c>
      <c r="J243" s="137">
        <f t="shared" si="2"/>
        <v>7206.5300000000007</v>
      </c>
      <c r="K243" s="138"/>
      <c r="L243" s="138"/>
      <c r="M243" s="138"/>
      <c r="N243" s="138"/>
      <c r="O243" s="138"/>
      <c r="P243" s="138"/>
      <c r="Q243" s="138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x14ac:dyDescent="0.2">
      <c r="A244" s="61" t="s">
        <v>279</v>
      </c>
      <c r="B244" s="48" t="s">
        <v>31</v>
      </c>
      <c r="C244" s="48" t="s">
        <v>235</v>
      </c>
      <c r="D244" s="48" t="s">
        <v>190</v>
      </c>
      <c r="E244" s="143">
        <v>1</v>
      </c>
      <c r="F244" s="81" t="s">
        <v>275</v>
      </c>
      <c r="G244" s="136">
        <v>0</v>
      </c>
      <c r="H244" s="136">
        <v>1441.31</v>
      </c>
      <c r="I244" s="136">
        <v>5765.22</v>
      </c>
      <c r="J244" s="137">
        <f t="shared" si="2"/>
        <v>7206.5300000000007</v>
      </c>
      <c r="K244" s="138"/>
      <c r="L244" s="138"/>
      <c r="M244" s="138"/>
      <c r="N244" s="138"/>
      <c r="O244" s="138"/>
      <c r="P244" s="138"/>
      <c r="Q244" s="138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x14ac:dyDescent="0.2">
      <c r="A245" s="107" t="s">
        <v>205</v>
      </c>
      <c r="B245" s="67" t="s">
        <v>31</v>
      </c>
      <c r="C245" s="101" t="s">
        <v>191</v>
      </c>
      <c r="D245" s="67" t="s">
        <v>190</v>
      </c>
      <c r="E245" s="144">
        <v>1</v>
      </c>
      <c r="F245" s="202" t="s">
        <v>558</v>
      </c>
      <c r="G245" s="140">
        <v>0</v>
      </c>
      <c r="H245" s="136">
        <v>1441.31</v>
      </c>
      <c r="I245" s="136">
        <v>5765.22</v>
      </c>
      <c r="J245" s="137">
        <f t="shared" si="2"/>
        <v>7206.5300000000007</v>
      </c>
      <c r="K245" s="142"/>
      <c r="L245" s="142"/>
      <c r="M245" s="142"/>
      <c r="N245" s="142"/>
      <c r="O245" s="142"/>
      <c r="P245" s="142"/>
      <c r="Q245" s="142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5"/>
      <c r="AD245" s="105"/>
    </row>
    <row r="246" spans="1:30" x14ac:dyDescent="0.2">
      <c r="A246" s="126" t="s">
        <v>205</v>
      </c>
      <c r="B246" s="48" t="s">
        <v>31</v>
      </c>
      <c r="C246" s="125" t="s">
        <v>191</v>
      </c>
      <c r="D246" s="48" t="s">
        <v>190</v>
      </c>
      <c r="E246" s="143">
        <v>1</v>
      </c>
      <c r="F246" s="87" t="s">
        <v>329</v>
      </c>
      <c r="G246" s="136">
        <v>0</v>
      </c>
      <c r="H246" s="136">
        <v>1441.31</v>
      </c>
      <c r="I246" s="136">
        <v>5765.22</v>
      </c>
      <c r="J246" s="137">
        <f t="shared" si="2"/>
        <v>7206.5300000000007</v>
      </c>
      <c r="K246" s="142"/>
      <c r="L246" s="142"/>
      <c r="M246" s="142"/>
      <c r="N246" s="142"/>
      <c r="O246" s="142"/>
      <c r="P246" s="142"/>
      <c r="Q246" s="142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5"/>
      <c r="AD246" s="105"/>
    </row>
    <row r="247" spans="1:30" x14ac:dyDescent="0.2">
      <c r="A247" s="126" t="s">
        <v>205</v>
      </c>
      <c r="B247" s="48" t="s">
        <v>31</v>
      </c>
      <c r="C247" s="182" t="s">
        <v>187</v>
      </c>
      <c r="D247" s="48" t="s">
        <v>190</v>
      </c>
      <c r="E247" s="143">
        <v>1</v>
      </c>
      <c r="F247" s="204" t="s">
        <v>734</v>
      </c>
      <c r="G247" s="136">
        <v>0</v>
      </c>
      <c r="H247" s="136">
        <v>1441.31</v>
      </c>
      <c r="I247" s="136">
        <v>5765.22</v>
      </c>
      <c r="J247" s="137">
        <f t="shared" si="2"/>
        <v>7206.5300000000007</v>
      </c>
      <c r="K247" s="138"/>
      <c r="L247" s="138"/>
      <c r="M247" s="138"/>
      <c r="N247" s="138"/>
      <c r="O247" s="138"/>
      <c r="P247" s="138"/>
      <c r="Q247" s="138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x14ac:dyDescent="0.2">
      <c r="A248" s="107" t="s">
        <v>205</v>
      </c>
      <c r="B248" s="67" t="s">
        <v>31</v>
      </c>
      <c r="C248" s="101" t="s">
        <v>186</v>
      </c>
      <c r="D248" s="67" t="s">
        <v>190</v>
      </c>
      <c r="E248" s="144">
        <v>1</v>
      </c>
      <c r="F248" s="119" t="s">
        <v>539</v>
      </c>
      <c r="G248" s="140">
        <v>0</v>
      </c>
      <c r="H248" s="140">
        <v>1441.31</v>
      </c>
      <c r="I248" s="140">
        <v>5765.22</v>
      </c>
      <c r="J248" s="141">
        <f t="shared" si="2"/>
        <v>7206.5300000000007</v>
      </c>
      <c r="K248" s="142"/>
      <c r="L248" s="142"/>
      <c r="M248" s="142"/>
      <c r="N248" s="142"/>
      <c r="O248" s="142"/>
      <c r="P248" s="142"/>
      <c r="Q248" s="142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5"/>
      <c r="AD248" s="105"/>
    </row>
    <row r="249" spans="1:30" x14ac:dyDescent="0.2">
      <c r="A249" s="126" t="s">
        <v>205</v>
      </c>
      <c r="B249" s="48" t="s">
        <v>31</v>
      </c>
      <c r="C249" s="83" t="s">
        <v>788</v>
      </c>
      <c r="D249" s="48" t="s">
        <v>190</v>
      </c>
      <c r="E249" s="143">
        <v>1</v>
      </c>
      <c r="F249" s="204" t="s">
        <v>844</v>
      </c>
      <c r="G249" s="136">
        <v>0</v>
      </c>
      <c r="H249" s="140">
        <v>1441.31</v>
      </c>
      <c r="I249" s="140">
        <v>5765.22</v>
      </c>
      <c r="J249" s="137">
        <f t="shared" si="2"/>
        <v>7206.5300000000007</v>
      </c>
      <c r="K249" s="138"/>
      <c r="L249" s="138"/>
      <c r="M249" s="138"/>
      <c r="N249" s="138"/>
      <c r="O249" s="138"/>
      <c r="P249" s="138"/>
      <c r="Q249" s="138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x14ac:dyDescent="0.2">
      <c r="A250" s="126" t="s">
        <v>205</v>
      </c>
      <c r="B250" s="48" t="s">
        <v>31</v>
      </c>
      <c r="C250" s="83" t="s">
        <v>187</v>
      </c>
      <c r="D250" s="48" t="s">
        <v>190</v>
      </c>
      <c r="E250" s="143">
        <v>1</v>
      </c>
      <c r="F250" s="204" t="s">
        <v>845</v>
      </c>
      <c r="G250" s="136">
        <v>0</v>
      </c>
      <c r="H250" s="140">
        <v>1441.31</v>
      </c>
      <c r="I250" s="140">
        <v>5765.22</v>
      </c>
      <c r="J250" s="137">
        <f t="shared" si="2"/>
        <v>7206.5300000000007</v>
      </c>
      <c r="K250" s="138"/>
      <c r="L250" s="138"/>
      <c r="M250" s="138"/>
      <c r="N250" s="138"/>
      <c r="O250" s="138"/>
      <c r="P250" s="138"/>
      <c r="Q250" s="138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x14ac:dyDescent="0.2">
      <c r="A251" s="126" t="s">
        <v>205</v>
      </c>
      <c r="B251" s="48" t="s">
        <v>31</v>
      </c>
      <c r="C251" s="83" t="s">
        <v>191</v>
      </c>
      <c r="D251" s="48" t="s">
        <v>190</v>
      </c>
      <c r="E251" s="143">
        <v>1</v>
      </c>
      <c r="F251" s="202" t="s">
        <v>669</v>
      </c>
      <c r="G251" s="136">
        <v>0</v>
      </c>
      <c r="H251" s="136">
        <v>1441.31</v>
      </c>
      <c r="I251" s="136">
        <v>5765.22</v>
      </c>
      <c r="J251" s="137">
        <f t="shared" si="2"/>
        <v>7206.5300000000007</v>
      </c>
      <c r="K251" s="138"/>
      <c r="L251" s="138"/>
      <c r="M251" s="138"/>
      <c r="N251" s="138"/>
      <c r="O251" s="138"/>
      <c r="P251" s="138"/>
      <c r="Q251" s="138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x14ac:dyDescent="0.2">
      <c r="A252" s="126" t="s">
        <v>205</v>
      </c>
      <c r="B252" s="48" t="s">
        <v>31</v>
      </c>
      <c r="C252" s="83" t="s">
        <v>186</v>
      </c>
      <c r="D252" s="48" t="s">
        <v>190</v>
      </c>
      <c r="E252" s="143">
        <v>1</v>
      </c>
      <c r="F252" s="82" t="s">
        <v>650</v>
      </c>
      <c r="G252" s="136">
        <v>0</v>
      </c>
      <c r="H252" s="136">
        <v>1441.31</v>
      </c>
      <c r="I252" s="136">
        <v>5765.22</v>
      </c>
      <c r="J252" s="137">
        <f t="shared" si="2"/>
        <v>7206.5300000000007</v>
      </c>
      <c r="K252" s="138"/>
      <c r="L252" s="138"/>
      <c r="M252" s="138"/>
      <c r="N252" s="138"/>
      <c r="O252" s="138"/>
      <c r="P252" s="138"/>
      <c r="Q252" s="138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x14ac:dyDescent="0.2">
      <c r="A253" s="61" t="s">
        <v>258</v>
      </c>
      <c r="B253" s="48" t="s">
        <v>31</v>
      </c>
      <c r="C253" s="58" t="s">
        <v>215</v>
      </c>
      <c r="D253" s="48" t="s">
        <v>190</v>
      </c>
      <c r="E253" s="143">
        <v>1</v>
      </c>
      <c r="F253" s="81" t="s">
        <v>254</v>
      </c>
      <c r="G253" s="136">
        <v>0</v>
      </c>
      <c r="H253" s="136">
        <v>1441.31</v>
      </c>
      <c r="I253" s="136">
        <v>5765.22</v>
      </c>
      <c r="J253" s="137">
        <f t="shared" si="2"/>
        <v>7206.5300000000007</v>
      </c>
      <c r="K253" s="138"/>
      <c r="L253" s="138"/>
      <c r="M253" s="138"/>
      <c r="N253" s="138"/>
      <c r="O253" s="138"/>
      <c r="P253" s="138"/>
      <c r="Q253" s="138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x14ac:dyDescent="0.2">
      <c r="A254" s="126" t="s">
        <v>205</v>
      </c>
      <c r="B254" s="48" t="s">
        <v>31</v>
      </c>
      <c r="C254" s="182" t="s">
        <v>191</v>
      </c>
      <c r="D254" s="48" t="s">
        <v>190</v>
      </c>
      <c r="E254" s="143">
        <v>1</v>
      </c>
      <c r="F254" s="190" t="s">
        <v>336</v>
      </c>
      <c r="G254" s="136">
        <v>0</v>
      </c>
      <c r="H254" s="136">
        <v>1441.31</v>
      </c>
      <c r="I254" s="136">
        <v>5765.22</v>
      </c>
      <c r="J254" s="137">
        <f t="shared" si="2"/>
        <v>7206.5300000000007</v>
      </c>
      <c r="K254" s="138"/>
      <c r="L254" s="138"/>
      <c r="M254" s="138"/>
      <c r="N254" s="138"/>
      <c r="O254" s="138"/>
      <c r="P254" s="138"/>
      <c r="Q254" s="138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x14ac:dyDescent="0.2">
      <c r="A255" s="107" t="s">
        <v>205</v>
      </c>
      <c r="B255" s="67" t="s">
        <v>31</v>
      </c>
      <c r="C255" s="101" t="s">
        <v>187</v>
      </c>
      <c r="D255" s="67" t="s">
        <v>190</v>
      </c>
      <c r="E255" s="144">
        <v>1</v>
      </c>
      <c r="F255" s="119" t="s">
        <v>604</v>
      </c>
      <c r="G255" s="140">
        <v>0</v>
      </c>
      <c r="H255" s="140">
        <v>1441.31</v>
      </c>
      <c r="I255" s="140">
        <v>5765.22</v>
      </c>
      <c r="J255" s="141">
        <f t="shared" si="2"/>
        <v>7206.5300000000007</v>
      </c>
      <c r="K255" s="142"/>
      <c r="L255" s="142"/>
      <c r="M255" s="142"/>
      <c r="N255" s="142"/>
      <c r="O255" s="142"/>
      <c r="P255" s="142"/>
      <c r="Q255" s="142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105"/>
    </row>
    <row r="256" spans="1:30" s="106" customFormat="1" x14ac:dyDescent="0.2">
      <c r="A256" s="81" t="s">
        <v>205</v>
      </c>
      <c r="B256" s="48" t="s">
        <v>31</v>
      </c>
      <c r="C256" s="48" t="s">
        <v>186</v>
      </c>
      <c r="D256" s="48" t="s">
        <v>190</v>
      </c>
      <c r="E256" s="143">
        <v>1</v>
      </c>
      <c r="F256" s="81" t="s">
        <v>268</v>
      </c>
      <c r="G256" s="136">
        <v>0</v>
      </c>
      <c r="H256" s="136">
        <v>1441.31</v>
      </c>
      <c r="I256" s="136">
        <v>5765.22</v>
      </c>
      <c r="J256" s="137">
        <f t="shared" si="2"/>
        <v>7206.5300000000007</v>
      </c>
      <c r="K256" s="138"/>
      <c r="L256" s="138"/>
      <c r="M256" s="138"/>
      <c r="N256" s="138"/>
      <c r="O256" s="138"/>
      <c r="P256" s="138"/>
      <c r="Q256" s="138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s="106" customFormat="1" x14ac:dyDescent="0.2">
      <c r="A257" s="107" t="s">
        <v>775</v>
      </c>
      <c r="B257" s="67" t="s">
        <v>31</v>
      </c>
      <c r="C257" s="101" t="s">
        <v>749</v>
      </c>
      <c r="D257" s="67" t="s">
        <v>190</v>
      </c>
      <c r="E257" s="144">
        <v>1</v>
      </c>
      <c r="F257" s="204" t="s">
        <v>848</v>
      </c>
      <c r="G257" s="140">
        <v>0</v>
      </c>
      <c r="H257" s="136">
        <v>1441.31</v>
      </c>
      <c r="I257" s="136">
        <v>5765.22</v>
      </c>
      <c r="J257" s="137">
        <f t="shared" si="2"/>
        <v>7206.5300000000007</v>
      </c>
      <c r="K257" s="142"/>
      <c r="L257" s="142"/>
      <c r="M257" s="142"/>
      <c r="N257" s="142"/>
      <c r="O257" s="142"/>
      <c r="P257" s="142"/>
      <c r="Q257" s="142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105"/>
    </row>
    <row r="258" spans="1:30" s="106" customFormat="1" x14ac:dyDescent="0.2">
      <c r="A258" s="61" t="s">
        <v>205</v>
      </c>
      <c r="B258" s="48" t="s">
        <v>31</v>
      </c>
      <c r="C258" s="179" t="s">
        <v>241</v>
      </c>
      <c r="D258" s="48" t="s">
        <v>190</v>
      </c>
      <c r="E258" s="143">
        <v>1</v>
      </c>
      <c r="F258" s="187" t="s">
        <v>305</v>
      </c>
      <c r="G258" s="136">
        <v>0</v>
      </c>
      <c r="H258" s="136">
        <v>1441.31</v>
      </c>
      <c r="I258" s="136">
        <v>5765.22</v>
      </c>
      <c r="J258" s="137">
        <f t="shared" si="2"/>
        <v>7206.5300000000007</v>
      </c>
      <c r="K258" s="138"/>
      <c r="L258" s="138"/>
      <c r="M258" s="138"/>
      <c r="N258" s="138"/>
      <c r="O258" s="138"/>
      <c r="P258" s="138"/>
      <c r="Q258" s="138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s="106" customFormat="1" x14ac:dyDescent="0.2">
      <c r="A259" s="107" t="s">
        <v>205</v>
      </c>
      <c r="B259" s="67" t="s">
        <v>31</v>
      </c>
      <c r="C259" s="101" t="s">
        <v>191</v>
      </c>
      <c r="D259" s="67" t="s">
        <v>190</v>
      </c>
      <c r="E259" s="144">
        <v>1</v>
      </c>
      <c r="F259" s="202" t="s">
        <v>615</v>
      </c>
      <c r="G259" s="140">
        <v>0</v>
      </c>
      <c r="H259" s="136">
        <v>1441.31</v>
      </c>
      <c r="I259" s="136">
        <v>5765.22</v>
      </c>
      <c r="J259" s="141">
        <f t="shared" si="2"/>
        <v>7206.5300000000007</v>
      </c>
      <c r="K259" s="142"/>
      <c r="L259" s="142"/>
      <c r="M259" s="142"/>
      <c r="N259" s="142"/>
      <c r="O259" s="142"/>
      <c r="P259" s="142"/>
      <c r="Q259" s="142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</row>
    <row r="260" spans="1:30" s="106" customFormat="1" x14ac:dyDescent="0.2">
      <c r="A260" s="107" t="s">
        <v>205</v>
      </c>
      <c r="B260" s="67" t="s">
        <v>31</v>
      </c>
      <c r="C260" s="101" t="s">
        <v>186</v>
      </c>
      <c r="D260" s="67" t="s">
        <v>190</v>
      </c>
      <c r="E260" s="144">
        <v>1</v>
      </c>
      <c r="F260" s="119" t="s">
        <v>659</v>
      </c>
      <c r="G260" s="140">
        <v>0</v>
      </c>
      <c r="H260" s="140">
        <v>1441.31</v>
      </c>
      <c r="I260" s="140">
        <v>5765.22</v>
      </c>
      <c r="J260" s="141">
        <f t="shared" si="2"/>
        <v>7206.5300000000007</v>
      </c>
      <c r="K260" s="142"/>
      <c r="L260" s="142"/>
      <c r="M260" s="142"/>
      <c r="N260" s="142"/>
      <c r="O260" s="142"/>
      <c r="P260" s="142"/>
      <c r="Q260" s="142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/>
      <c r="AC260" s="105"/>
      <c r="AD260" s="105"/>
    </row>
    <row r="261" spans="1:30" x14ac:dyDescent="0.2">
      <c r="A261" s="119" t="s">
        <v>205</v>
      </c>
      <c r="B261" s="67" t="s">
        <v>31</v>
      </c>
      <c r="C261" s="101" t="s">
        <v>185</v>
      </c>
      <c r="D261" s="67" t="s">
        <v>190</v>
      </c>
      <c r="E261" s="144">
        <v>1</v>
      </c>
      <c r="F261" s="202" t="s">
        <v>656</v>
      </c>
      <c r="G261" s="140">
        <v>0</v>
      </c>
      <c r="H261" s="140">
        <v>1441.31</v>
      </c>
      <c r="I261" s="140">
        <v>5765.22</v>
      </c>
      <c r="J261" s="141">
        <f t="shared" si="2"/>
        <v>7206.5300000000007</v>
      </c>
      <c r="K261" s="142"/>
      <c r="L261" s="142"/>
      <c r="M261" s="142"/>
      <c r="N261" s="142"/>
      <c r="O261" s="142"/>
      <c r="P261" s="142"/>
      <c r="Q261" s="142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5"/>
      <c r="AD261" s="105"/>
    </row>
    <row r="262" spans="1:30" s="106" customFormat="1" x14ac:dyDescent="0.2">
      <c r="A262" s="119" t="s">
        <v>205</v>
      </c>
      <c r="B262" s="67" t="s">
        <v>31</v>
      </c>
      <c r="C262" s="101" t="s">
        <v>191</v>
      </c>
      <c r="D262" s="67" t="s">
        <v>190</v>
      </c>
      <c r="E262" s="144">
        <v>1</v>
      </c>
      <c r="F262" s="203" t="s">
        <v>613</v>
      </c>
      <c r="G262" s="140">
        <v>0</v>
      </c>
      <c r="H262" s="140">
        <v>1441.31</v>
      </c>
      <c r="I262" s="140">
        <v>5765.22</v>
      </c>
      <c r="J262" s="141">
        <f t="shared" si="2"/>
        <v>7206.5300000000007</v>
      </c>
      <c r="K262" s="142"/>
      <c r="L262" s="142"/>
      <c r="M262" s="142"/>
      <c r="N262" s="142"/>
      <c r="O262" s="142"/>
      <c r="P262" s="142"/>
      <c r="Q262" s="142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105"/>
    </row>
    <row r="263" spans="1:30" s="106" customFormat="1" x14ac:dyDescent="0.2">
      <c r="A263" s="82" t="s">
        <v>205</v>
      </c>
      <c r="B263" s="48" t="s">
        <v>31</v>
      </c>
      <c r="C263" s="195" t="s">
        <v>186</v>
      </c>
      <c r="D263" s="48" t="s">
        <v>190</v>
      </c>
      <c r="E263" s="143">
        <v>1</v>
      </c>
      <c r="F263" s="202" t="s">
        <v>671</v>
      </c>
      <c r="G263" s="136">
        <v>0</v>
      </c>
      <c r="H263" s="140">
        <v>1441.31</v>
      </c>
      <c r="I263" s="140">
        <v>5765.22</v>
      </c>
      <c r="J263" s="137">
        <f t="shared" si="2"/>
        <v>7206.5300000000007</v>
      </c>
      <c r="K263" s="138"/>
      <c r="L263" s="138"/>
      <c r="M263" s="138"/>
      <c r="N263" s="138"/>
      <c r="O263" s="138"/>
      <c r="P263" s="138"/>
      <c r="Q263" s="138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s="106" customFormat="1" x14ac:dyDescent="0.2">
      <c r="A264" s="82" t="s">
        <v>205</v>
      </c>
      <c r="B264" s="48" t="s">
        <v>31</v>
      </c>
      <c r="C264" s="195" t="s">
        <v>187</v>
      </c>
      <c r="D264" s="48" t="s">
        <v>190</v>
      </c>
      <c r="E264" s="143">
        <v>1</v>
      </c>
      <c r="F264" s="202" t="s">
        <v>674</v>
      </c>
      <c r="G264" s="136">
        <v>0</v>
      </c>
      <c r="H264" s="140">
        <v>1441.31</v>
      </c>
      <c r="I264" s="140">
        <v>5765.22</v>
      </c>
      <c r="J264" s="137">
        <f t="shared" si="2"/>
        <v>7206.5300000000007</v>
      </c>
      <c r="K264" s="138"/>
      <c r="L264" s="138"/>
      <c r="M264" s="138"/>
      <c r="N264" s="138"/>
      <c r="O264" s="138"/>
      <c r="P264" s="138"/>
      <c r="Q264" s="138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s="106" customFormat="1" x14ac:dyDescent="0.2">
      <c r="A265" s="82" t="s">
        <v>205</v>
      </c>
      <c r="B265" s="48" t="s">
        <v>31</v>
      </c>
      <c r="C265" s="195" t="s">
        <v>185</v>
      </c>
      <c r="D265" s="48" t="s">
        <v>190</v>
      </c>
      <c r="E265" s="143">
        <v>1</v>
      </c>
      <c r="F265" s="204" t="s">
        <v>678</v>
      </c>
      <c r="G265" s="136">
        <v>0</v>
      </c>
      <c r="H265" s="140">
        <v>1441.31</v>
      </c>
      <c r="I265" s="140">
        <v>5765.22</v>
      </c>
      <c r="J265" s="137">
        <f t="shared" si="2"/>
        <v>7206.5300000000007</v>
      </c>
      <c r="K265" s="138"/>
      <c r="L265" s="138"/>
      <c r="M265" s="138"/>
      <c r="N265" s="138"/>
      <c r="O265" s="138"/>
      <c r="P265" s="138"/>
      <c r="Q265" s="138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s="106" customFormat="1" x14ac:dyDescent="0.2">
      <c r="A266" s="82" t="s">
        <v>775</v>
      </c>
      <c r="B266" s="48" t="s">
        <v>31</v>
      </c>
      <c r="C266" s="195" t="s">
        <v>749</v>
      </c>
      <c r="D266" s="48" t="s">
        <v>190</v>
      </c>
      <c r="E266" s="143">
        <v>1</v>
      </c>
      <c r="F266" s="204" t="s">
        <v>849</v>
      </c>
      <c r="G266" s="136">
        <v>0</v>
      </c>
      <c r="H266" s="140">
        <v>1441.31</v>
      </c>
      <c r="I266" s="140">
        <v>5765.22</v>
      </c>
      <c r="J266" s="137">
        <f t="shared" si="2"/>
        <v>7206.5300000000007</v>
      </c>
      <c r="K266" s="138"/>
      <c r="L266" s="138"/>
      <c r="M266" s="138"/>
      <c r="N266" s="138"/>
      <c r="O266" s="138"/>
      <c r="P266" s="138"/>
      <c r="Q266" s="138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s="106" customFormat="1" x14ac:dyDescent="0.2">
      <c r="A267" s="82" t="s">
        <v>205</v>
      </c>
      <c r="B267" s="48" t="s">
        <v>31</v>
      </c>
      <c r="C267" s="195" t="s">
        <v>185</v>
      </c>
      <c r="D267" s="48" t="s">
        <v>190</v>
      </c>
      <c r="E267" s="143">
        <v>1</v>
      </c>
      <c r="F267" s="202" t="s">
        <v>683</v>
      </c>
      <c r="G267" s="136">
        <v>0</v>
      </c>
      <c r="H267" s="140">
        <v>1441.31</v>
      </c>
      <c r="I267" s="140">
        <v>5765.22</v>
      </c>
      <c r="J267" s="137">
        <f t="shared" si="2"/>
        <v>7206.5300000000007</v>
      </c>
      <c r="K267" s="138"/>
      <c r="L267" s="138"/>
      <c r="M267" s="138"/>
      <c r="N267" s="138"/>
      <c r="O267" s="138"/>
      <c r="P267" s="138"/>
      <c r="Q267" s="138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x14ac:dyDescent="0.2">
      <c r="A268" s="82" t="s">
        <v>205</v>
      </c>
      <c r="B268" s="48" t="s">
        <v>31</v>
      </c>
      <c r="C268" s="195" t="s">
        <v>212</v>
      </c>
      <c r="D268" s="48" t="s">
        <v>190</v>
      </c>
      <c r="E268" s="143">
        <v>1</v>
      </c>
      <c r="F268" s="223" t="s">
        <v>850</v>
      </c>
      <c r="G268" s="136">
        <v>0</v>
      </c>
      <c r="H268" s="140">
        <v>1441.31</v>
      </c>
      <c r="I268" s="140">
        <v>5765.22</v>
      </c>
      <c r="J268" s="137">
        <f t="shared" si="2"/>
        <v>7206.5300000000007</v>
      </c>
      <c r="K268" s="138"/>
      <c r="L268" s="138"/>
      <c r="M268" s="138"/>
      <c r="N268" s="138"/>
      <c r="O268" s="138"/>
      <c r="P268" s="138"/>
      <c r="Q268" s="138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x14ac:dyDescent="0.2">
      <c r="A269" s="107" t="s">
        <v>205</v>
      </c>
      <c r="B269" s="67" t="s">
        <v>31</v>
      </c>
      <c r="C269" s="184" t="s">
        <v>187</v>
      </c>
      <c r="D269" s="67" t="s">
        <v>190</v>
      </c>
      <c r="E269" s="144">
        <v>1</v>
      </c>
      <c r="F269" s="192" t="s">
        <v>605</v>
      </c>
      <c r="G269" s="140">
        <v>0</v>
      </c>
      <c r="H269" s="140">
        <v>1441.31</v>
      </c>
      <c r="I269" s="140">
        <v>5765.22</v>
      </c>
      <c r="J269" s="141">
        <f t="shared" si="2"/>
        <v>7206.5300000000007</v>
      </c>
      <c r="K269" s="138"/>
      <c r="L269" s="138"/>
      <c r="M269" s="138"/>
      <c r="N269" s="138"/>
      <c r="O269" s="138"/>
      <c r="P269" s="138"/>
      <c r="Q269" s="138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x14ac:dyDescent="0.2">
      <c r="A270" s="82" t="s">
        <v>205</v>
      </c>
      <c r="B270" s="48" t="s">
        <v>31</v>
      </c>
      <c r="C270" s="195" t="s">
        <v>212</v>
      </c>
      <c r="D270" s="48" t="s">
        <v>190</v>
      </c>
      <c r="E270" s="143">
        <v>1</v>
      </c>
      <c r="F270" s="204" t="s">
        <v>314</v>
      </c>
      <c r="G270" s="136">
        <v>0</v>
      </c>
      <c r="H270" s="140">
        <v>1441.31</v>
      </c>
      <c r="I270" s="140">
        <v>5765.22</v>
      </c>
      <c r="J270" s="137">
        <f t="shared" si="2"/>
        <v>7206.5300000000007</v>
      </c>
      <c r="K270" s="138"/>
      <c r="L270" s="138"/>
      <c r="M270" s="138"/>
      <c r="N270" s="138"/>
      <c r="O270" s="138"/>
      <c r="P270" s="138"/>
      <c r="Q270" s="138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x14ac:dyDescent="0.2">
      <c r="A271" s="82" t="s">
        <v>205</v>
      </c>
      <c r="B271" s="48" t="s">
        <v>31</v>
      </c>
      <c r="C271" s="195" t="s">
        <v>185</v>
      </c>
      <c r="D271" s="48" t="s">
        <v>190</v>
      </c>
      <c r="E271" s="143">
        <v>1</v>
      </c>
      <c r="F271" s="205" t="s">
        <v>687</v>
      </c>
      <c r="G271" s="136">
        <v>0</v>
      </c>
      <c r="H271" s="140">
        <v>1441.31</v>
      </c>
      <c r="I271" s="140">
        <v>5765.22</v>
      </c>
      <c r="J271" s="137">
        <f t="shared" si="2"/>
        <v>7206.5300000000007</v>
      </c>
      <c r="K271" s="138"/>
      <c r="L271" s="138"/>
      <c r="M271" s="138"/>
      <c r="N271" s="138"/>
      <c r="O271" s="138"/>
      <c r="P271" s="138"/>
      <c r="Q271" s="138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x14ac:dyDescent="0.2">
      <c r="A272" s="82" t="s">
        <v>205</v>
      </c>
      <c r="B272" s="48" t="s">
        <v>31</v>
      </c>
      <c r="C272" s="195" t="s">
        <v>185</v>
      </c>
      <c r="D272" s="48" t="s">
        <v>190</v>
      </c>
      <c r="E272" s="143">
        <v>1</v>
      </c>
      <c r="F272" s="202" t="s">
        <v>688</v>
      </c>
      <c r="G272" s="136">
        <v>0</v>
      </c>
      <c r="H272" s="140">
        <v>1441.31</v>
      </c>
      <c r="I272" s="140">
        <v>5765.22</v>
      </c>
      <c r="J272" s="137">
        <f t="shared" si="2"/>
        <v>7206.5300000000007</v>
      </c>
      <c r="K272" s="138"/>
      <c r="L272" s="138"/>
      <c r="M272" s="138"/>
      <c r="N272" s="138"/>
      <c r="O272" s="138"/>
      <c r="P272" s="138"/>
      <c r="Q272" s="138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s="106" customFormat="1" x14ac:dyDescent="0.2">
      <c r="A273" s="107" t="s">
        <v>205</v>
      </c>
      <c r="B273" s="67" t="s">
        <v>31</v>
      </c>
      <c r="C273" s="184" t="s">
        <v>212</v>
      </c>
      <c r="D273" s="67" t="s">
        <v>190</v>
      </c>
      <c r="E273" s="144">
        <v>1</v>
      </c>
      <c r="F273" s="204" t="s">
        <v>761</v>
      </c>
      <c r="G273" s="140">
        <v>0</v>
      </c>
      <c r="H273" s="140">
        <v>1441.31</v>
      </c>
      <c r="I273" s="140">
        <v>5765.22</v>
      </c>
      <c r="J273" s="137">
        <f t="shared" si="2"/>
        <v>7206.5300000000007</v>
      </c>
      <c r="K273" s="142"/>
      <c r="L273" s="142"/>
      <c r="M273" s="142"/>
      <c r="N273" s="142"/>
      <c r="O273" s="142"/>
      <c r="P273" s="142"/>
      <c r="Q273" s="142"/>
      <c r="R273" s="105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</row>
    <row r="274" spans="1:30" s="106" customFormat="1" x14ac:dyDescent="0.2">
      <c r="A274" s="107" t="s">
        <v>205</v>
      </c>
      <c r="B274" s="67" t="s">
        <v>31</v>
      </c>
      <c r="C274" s="184" t="s">
        <v>186</v>
      </c>
      <c r="D274" s="67" t="s">
        <v>190</v>
      </c>
      <c r="E274" s="144">
        <v>1</v>
      </c>
      <c r="F274" s="204" t="s">
        <v>691</v>
      </c>
      <c r="G274" s="140">
        <v>0</v>
      </c>
      <c r="H274" s="140">
        <v>1441.31</v>
      </c>
      <c r="I274" s="140">
        <v>5765.22</v>
      </c>
      <c r="J274" s="141">
        <f t="shared" si="2"/>
        <v>7206.5300000000007</v>
      </c>
      <c r="K274" s="142"/>
      <c r="L274" s="142"/>
      <c r="M274" s="142"/>
      <c r="N274" s="142"/>
      <c r="O274" s="142"/>
      <c r="P274" s="142"/>
      <c r="Q274" s="142"/>
      <c r="R274" s="105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</row>
    <row r="275" spans="1:30" s="106" customFormat="1" x14ac:dyDescent="0.2">
      <c r="A275" s="107" t="s">
        <v>205</v>
      </c>
      <c r="B275" s="67" t="s">
        <v>31</v>
      </c>
      <c r="C275" s="184" t="s">
        <v>186</v>
      </c>
      <c r="D275" s="67" t="s">
        <v>190</v>
      </c>
      <c r="E275" s="144">
        <v>1</v>
      </c>
      <c r="F275" s="204" t="s">
        <v>696</v>
      </c>
      <c r="G275" s="140">
        <v>0</v>
      </c>
      <c r="H275" s="140">
        <v>1441.31</v>
      </c>
      <c r="I275" s="140">
        <v>5765.22</v>
      </c>
      <c r="J275" s="141">
        <f t="shared" si="2"/>
        <v>7206.5300000000007</v>
      </c>
      <c r="K275" s="142"/>
      <c r="L275" s="142"/>
      <c r="M275" s="142"/>
      <c r="N275" s="142"/>
      <c r="O275" s="142"/>
      <c r="P275" s="142"/>
      <c r="Q275" s="142"/>
      <c r="R275" s="105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</row>
    <row r="276" spans="1:30" s="106" customFormat="1" x14ac:dyDescent="0.2">
      <c r="A276" s="107" t="s">
        <v>205</v>
      </c>
      <c r="B276" s="67" t="s">
        <v>31</v>
      </c>
      <c r="C276" s="184" t="s">
        <v>186</v>
      </c>
      <c r="D276" s="67" t="s">
        <v>190</v>
      </c>
      <c r="E276" s="144">
        <v>1</v>
      </c>
      <c r="F276" s="203" t="s">
        <v>697</v>
      </c>
      <c r="G276" s="140">
        <v>0</v>
      </c>
      <c r="H276" s="140">
        <v>1441.31</v>
      </c>
      <c r="I276" s="140">
        <v>5765.22</v>
      </c>
      <c r="J276" s="141">
        <f t="shared" si="2"/>
        <v>7206.5300000000007</v>
      </c>
      <c r="K276" s="142"/>
      <c r="L276" s="142"/>
      <c r="M276" s="142"/>
      <c r="N276" s="142"/>
      <c r="O276" s="142"/>
      <c r="P276" s="142"/>
      <c r="Q276" s="142"/>
      <c r="R276" s="105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</row>
    <row r="277" spans="1:30" s="106" customFormat="1" x14ac:dyDescent="0.2">
      <c r="A277" s="107" t="s">
        <v>205</v>
      </c>
      <c r="B277" s="67" t="s">
        <v>31</v>
      </c>
      <c r="C277" s="184" t="s">
        <v>186</v>
      </c>
      <c r="D277" s="67" t="s">
        <v>190</v>
      </c>
      <c r="E277" s="144">
        <v>1</v>
      </c>
      <c r="F277" s="203" t="s">
        <v>698</v>
      </c>
      <c r="G277" s="140">
        <v>0</v>
      </c>
      <c r="H277" s="140">
        <v>1441.31</v>
      </c>
      <c r="I277" s="140">
        <v>5765.22</v>
      </c>
      <c r="J277" s="141">
        <f t="shared" si="2"/>
        <v>7206.5300000000007</v>
      </c>
      <c r="K277" s="142"/>
      <c r="L277" s="142"/>
      <c r="M277" s="142"/>
      <c r="N277" s="142"/>
      <c r="O277" s="142"/>
      <c r="P277" s="142"/>
      <c r="Q277" s="142"/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</row>
    <row r="278" spans="1:30" s="106" customFormat="1" x14ac:dyDescent="0.2">
      <c r="A278" s="107" t="s">
        <v>205</v>
      </c>
      <c r="B278" s="67" t="s">
        <v>31</v>
      </c>
      <c r="C278" s="108" t="s">
        <v>186</v>
      </c>
      <c r="D278" s="67" t="s">
        <v>190</v>
      </c>
      <c r="E278" s="144">
        <v>1</v>
      </c>
      <c r="F278" s="204" t="s">
        <v>700</v>
      </c>
      <c r="G278" s="140">
        <v>0</v>
      </c>
      <c r="H278" s="140">
        <v>1441.31</v>
      </c>
      <c r="I278" s="140">
        <v>5765.22</v>
      </c>
      <c r="J278" s="141">
        <f t="shared" si="2"/>
        <v>7206.5300000000007</v>
      </c>
      <c r="K278" s="142"/>
      <c r="L278" s="142"/>
      <c r="M278" s="142"/>
      <c r="N278" s="142"/>
      <c r="O278" s="142"/>
      <c r="P278" s="142"/>
      <c r="Q278" s="142"/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</row>
    <row r="279" spans="1:30" s="106" customFormat="1" x14ac:dyDescent="0.2">
      <c r="A279" s="107" t="s">
        <v>205</v>
      </c>
      <c r="B279" s="67" t="s">
        <v>31</v>
      </c>
      <c r="C279" s="108" t="s">
        <v>185</v>
      </c>
      <c r="D279" s="67" t="s">
        <v>190</v>
      </c>
      <c r="E279" s="144">
        <v>1</v>
      </c>
      <c r="F279" s="204" t="s">
        <v>701</v>
      </c>
      <c r="G279" s="140">
        <v>0</v>
      </c>
      <c r="H279" s="140">
        <v>1441.31</v>
      </c>
      <c r="I279" s="140">
        <v>5765.22</v>
      </c>
      <c r="J279" s="141">
        <f t="shared" si="2"/>
        <v>7206.5300000000007</v>
      </c>
      <c r="K279" s="142"/>
      <c r="L279" s="142"/>
      <c r="M279" s="142"/>
      <c r="N279" s="142"/>
      <c r="O279" s="142"/>
      <c r="P279" s="142"/>
      <c r="Q279" s="142"/>
      <c r="R279" s="105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</row>
    <row r="280" spans="1:30" s="106" customFormat="1" x14ac:dyDescent="0.2">
      <c r="A280" s="107" t="s">
        <v>205</v>
      </c>
      <c r="B280" s="67" t="s">
        <v>31</v>
      </c>
      <c r="C280" s="108" t="s">
        <v>186</v>
      </c>
      <c r="D280" s="67" t="s">
        <v>190</v>
      </c>
      <c r="E280" s="144">
        <v>1</v>
      </c>
      <c r="F280" s="204" t="s">
        <v>706</v>
      </c>
      <c r="G280" s="140">
        <v>0</v>
      </c>
      <c r="H280" s="140">
        <v>1441.31</v>
      </c>
      <c r="I280" s="140">
        <v>5765.22</v>
      </c>
      <c r="J280" s="141">
        <f t="shared" si="2"/>
        <v>7206.5300000000007</v>
      </c>
      <c r="K280" s="142"/>
      <c r="L280" s="142"/>
      <c r="M280" s="142"/>
      <c r="N280" s="142"/>
      <c r="O280" s="142"/>
      <c r="P280" s="142"/>
      <c r="Q280" s="142"/>
      <c r="R280" s="105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</row>
    <row r="281" spans="1:30" s="106" customFormat="1" x14ac:dyDescent="0.2">
      <c r="A281" s="107" t="s">
        <v>205</v>
      </c>
      <c r="B281" s="67" t="s">
        <v>31</v>
      </c>
      <c r="C281" s="108" t="s">
        <v>186</v>
      </c>
      <c r="D281" s="67" t="s">
        <v>190</v>
      </c>
      <c r="E281" s="144">
        <v>1</v>
      </c>
      <c r="F281" s="204" t="s">
        <v>707</v>
      </c>
      <c r="G281" s="140">
        <v>0</v>
      </c>
      <c r="H281" s="140">
        <v>1441.31</v>
      </c>
      <c r="I281" s="140">
        <v>5765.22</v>
      </c>
      <c r="J281" s="141">
        <f t="shared" si="2"/>
        <v>7206.5300000000007</v>
      </c>
      <c r="K281" s="142"/>
      <c r="L281" s="142"/>
      <c r="M281" s="142"/>
      <c r="N281" s="142"/>
      <c r="O281" s="142"/>
      <c r="P281" s="142"/>
      <c r="Q281" s="142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</row>
    <row r="282" spans="1:30" s="106" customFormat="1" x14ac:dyDescent="0.2">
      <c r="A282" s="107" t="s">
        <v>205</v>
      </c>
      <c r="B282" s="67" t="s">
        <v>31</v>
      </c>
      <c r="C282" s="108" t="s">
        <v>185</v>
      </c>
      <c r="D282" s="67" t="s">
        <v>190</v>
      </c>
      <c r="E282" s="144">
        <v>1</v>
      </c>
      <c r="F282" s="202" t="s">
        <v>712</v>
      </c>
      <c r="G282" s="140">
        <v>0</v>
      </c>
      <c r="H282" s="140">
        <v>1441.31</v>
      </c>
      <c r="I282" s="140">
        <v>5765.22</v>
      </c>
      <c r="J282" s="141">
        <f t="shared" si="2"/>
        <v>7206.5300000000007</v>
      </c>
      <c r="K282" s="142"/>
      <c r="L282" s="142"/>
      <c r="M282" s="142"/>
      <c r="N282" s="142"/>
      <c r="O282" s="142"/>
      <c r="P282" s="142"/>
      <c r="Q282" s="142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</row>
    <row r="283" spans="1:30" s="106" customFormat="1" x14ac:dyDescent="0.2">
      <c r="A283" s="126" t="s">
        <v>205</v>
      </c>
      <c r="B283" s="48" t="s">
        <v>31</v>
      </c>
      <c r="C283" s="125" t="s">
        <v>185</v>
      </c>
      <c r="D283" s="48" t="s">
        <v>190</v>
      </c>
      <c r="E283" s="143">
        <v>1</v>
      </c>
      <c r="F283" s="202" t="s">
        <v>713</v>
      </c>
      <c r="G283" s="136">
        <v>0</v>
      </c>
      <c r="H283" s="140">
        <v>1441.31</v>
      </c>
      <c r="I283" s="140">
        <v>5765.22</v>
      </c>
      <c r="J283" s="137">
        <f t="shared" si="2"/>
        <v>7206.5300000000007</v>
      </c>
      <c r="K283" s="138"/>
      <c r="L283" s="138"/>
      <c r="M283" s="138"/>
      <c r="N283" s="138"/>
      <c r="O283" s="138"/>
      <c r="P283" s="138"/>
      <c r="Q283" s="138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s="106" customFormat="1" x14ac:dyDescent="0.2">
      <c r="A284" s="126" t="s">
        <v>205</v>
      </c>
      <c r="B284" s="48" t="s">
        <v>31</v>
      </c>
      <c r="C284" s="125" t="s">
        <v>186</v>
      </c>
      <c r="D284" s="48" t="s">
        <v>190</v>
      </c>
      <c r="E284" s="143">
        <v>1</v>
      </c>
      <c r="F284" s="202" t="s">
        <v>714</v>
      </c>
      <c r="G284" s="136">
        <v>0</v>
      </c>
      <c r="H284" s="140">
        <v>1441.31</v>
      </c>
      <c r="I284" s="140">
        <v>5765.22</v>
      </c>
      <c r="J284" s="137">
        <f t="shared" si="2"/>
        <v>7206.5300000000007</v>
      </c>
      <c r="K284" s="138"/>
      <c r="L284" s="138"/>
      <c r="M284" s="138"/>
      <c r="N284" s="138"/>
      <c r="O284" s="138"/>
      <c r="P284" s="138"/>
      <c r="Q284" s="138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s="106" customFormat="1" x14ac:dyDescent="0.2">
      <c r="A285" s="107" t="s">
        <v>205</v>
      </c>
      <c r="B285" s="67" t="s">
        <v>31</v>
      </c>
      <c r="C285" s="108" t="s">
        <v>185</v>
      </c>
      <c r="D285" s="67" t="s">
        <v>190</v>
      </c>
      <c r="E285" s="144">
        <v>1</v>
      </c>
      <c r="F285" s="202" t="s">
        <v>715</v>
      </c>
      <c r="G285" s="140">
        <v>0</v>
      </c>
      <c r="H285" s="140">
        <v>1441.31</v>
      </c>
      <c r="I285" s="140">
        <v>5765.22</v>
      </c>
      <c r="J285" s="141">
        <f t="shared" si="2"/>
        <v>7206.5300000000007</v>
      </c>
      <c r="K285" s="142"/>
      <c r="L285" s="142"/>
      <c r="M285" s="142"/>
      <c r="N285" s="142"/>
      <c r="O285" s="142"/>
      <c r="P285" s="142"/>
      <c r="Q285" s="142"/>
      <c r="R285" s="105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105"/>
    </row>
    <row r="286" spans="1:30" s="106" customFormat="1" x14ac:dyDescent="0.2">
      <c r="A286" s="107" t="s">
        <v>205</v>
      </c>
      <c r="B286" s="67" t="s">
        <v>31</v>
      </c>
      <c r="C286" s="108" t="s">
        <v>191</v>
      </c>
      <c r="D286" s="67" t="s">
        <v>190</v>
      </c>
      <c r="E286" s="144">
        <v>1</v>
      </c>
      <c r="F286" s="63" t="s">
        <v>672</v>
      </c>
      <c r="G286" s="140">
        <v>0</v>
      </c>
      <c r="H286" s="140">
        <v>1441.31</v>
      </c>
      <c r="I286" s="140">
        <v>5765.22</v>
      </c>
      <c r="J286" s="141">
        <f t="shared" si="2"/>
        <v>7206.5300000000007</v>
      </c>
      <c r="K286" s="142"/>
      <c r="L286" s="142"/>
      <c r="M286" s="142"/>
      <c r="N286" s="142"/>
      <c r="O286" s="142"/>
      <c r="P286" s="142"/>
      <c r="Q286" s="142"/>
      <c r="R286" s="105"/>
      <c r="S286" s="105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105"/>
    </row>
    <row r="287" spans="1:30" x14ac:dyDescent="0.2">
      <c r="A287" s="107" t="s">
        <v>205</v>
      </c>
      <c r="B287" s="67" t="s">
        <v>31</v>
      </c>
      <c r="C287" s="108" t="s">
        <v>187</v>
      </c>
      <c r="D287" s="67" t="s">
        <v>190</v>
      </c>
      <c r="E287" s="144">
        <v>1</v>
      </c>
      <c r="F287" s="204" t="s">
        <v>736</v>
      </c>
      <c r="G287" s="140">
        <v>0</v>
      </c>
      <c r="H287" s="140">
        <v>1441.31</v>
      </c>
      <c r="I287" s="140">
        <v>5765.22</v>
      </c>
      <c r="J287" s="141">
        <f t="shared" si="2"/>
        <v>7206.5300000000007</v>
      </c>
      <c r="K287" s="142"/>
      <c r="L287" s="142"/>
      <c r="M287" s="142"/>
      <c r="N287" s="142"/>
      <c r="O287" s="142"/>
      <c r="P287" s="142"/>
      <c r="Q287" s="142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</row>
    <row r="288" spans="1:30" x14ac:dyDescent="0.2">
      <c r="A288" s="107" t="s">
        <v>205</v>
      </c>
      <c r="B288" s="67" t="s">
        <v>31</v>
      </c>
      <c r="C288" s="108" t="s">
        <v>186</v>
      </c>
      <c r="D288" s="67" t="s">
        <v>190</v>
      </c>
      <c r="E288" s="144">
        <v>1</v>
      </c>
      <c r="F288" s="204" t="s">
        <v>738</v>
      </c>
      <c r="G288" s="140">
        <v>0</v>
      </c>
      <c r="H288" s="140">
        <v>1441.31</v>
      </c>
      <c r="I288" s="140">
        <v>5765.22</v>
      </c>
      <c r="J288" s="141">
        <f t="shared" si="2"/>
        <v>7206.5300000000007</v>
      </c>
      <c r="K288" s="142"/>
      <c r="L288" s="142"/>
      <c r="M288" s="142"/>
      <c r="N288" s="142"/>
      <c r="O288" s="142"/>
      <c r="P288" s="142"/>
      <c r="Q288" s="142"/>
      <c r="R288" s="105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</row>
    <row r="289" spans="1:30" x14ac:dyDescent="0.2">
      <c r="A289" s="107" t="s">
        <v>742</v>
      </c>
      <c r="B289" s="67" t="s">
        <v>31</v>
      </c>
      <c r="C289" s="108" t="s">
        <v>191</v>
      </c>
      <c r="D289" s="67" t="s">
        <v>189</v>
      </c>
      <c r="E289" s="144">
        <v>1</v>
      </c>
      <c r="F289" s="214" t="s">
        <v>741</v>
      </c>
      <c r="G289" s="140">
        <v>0</v>
      </c>
      <c r="H289" s="140">
        <v>0</v>
      </c>
      <c r="I289" s="140">
        <v>5765.22</v>
      </c>
      <c r="J289" s="141">
        <f t="shared" si="2"/>
        <v>5765.22</v>
      </c>
      <c r="K289" s="142"/>
      <c r="L289" s="142"/>
      <c r="M289" s="142"/>
      <c r="N289" s="142"/>
      <c r="O289" s="142"/>
      <c r="P289" s="142"/>
      <c r="Q289" s="142"/>
      <c r="R289" s="105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</row>
    <row r="290" spans="1:30" x14ac:dyDescent="0.2">
      <c r="A290" s="107" t="s">
        <v>205</v>
      </c>
      <c r="B290" s="67" t="s">
        <v>31</v>
      </c>
      <c r="C290" s="215" t="s">
        <v>191</v>
      </c>
      <c r="D290" s="67" t="s">
        <v>190</v>
      </c>
      <c r="E290" s="144">
        <v>1</v>
      </c>
      <c r="F290" s="204" t="s">
        <v>743</v>
      </c>
      <c r="G290" s="140">
        <v>0</v>
      </c>
      <c r="H290" s="140">
        <v>1441.31</v>
      </c>
      <c r="I290" s="140">
        <v>5765.22</v>
      </c>
      <c r="J290" s="141">
        <f t="shared" si="2"/>
        <v>7206.5300000000007</v>
      </c>
      <c r="K290" s="142"/>
      <c r="L290" s="142"/>
      <c r="M290" s="142"/>
      <c r="N290" s="142"/>
      <c r="O290" s="142"/>
      <c r="P290" s="142"/>
      <c r="Q290" s="142"/>
      <c r="R290" s="105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</row>
    <row r="291" spans="1:30" x14ac:dyDescent="0.2">
      <c r="A291" s="107" t="s">
        <v>205</v>
      </c>
      <c r="B291" s="67" t="s">
        <v>31</v>
      </c>
      <c r="C291" s="108" t="s">
        <v>191</v>
      </c>
      <c r="D291" s="67" t="s">
        <v>190</v>
      </c>
      <c r="E291" s="144">
        <v>1</v>
      </c>
      <c r="F291" s="102" t="s">
        <v>748</v>
      </c>
      <c r="G291" s="140">
        <v>0</v>
      </c>
      <c r="H291" s="140">
        <v>1441.31</v>
      </c>
      <c r="I291" s="140">
        <v>5765.22</v>
      </c>
      <c r="J291" s="141">
        <f t="shared" si="2"/>
        <v>7206.5300000000007</v>
      </c>
      <c r="K291" s="142"/>
      <c r="L291" s="142"/>
      <c r="M291" s="142"/>
      <c r="N291" s="142"/>
      <c r="O291" s="142"/>
      <c r="P291" s="142"/>
      <c r="Q291" s="142"/>
      <c r="R291" s="105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</row>
    <row r="292" spans="1:30" x14ac:dyDescent="0.2">
      <c r="A292" s="107" t="s">
        <v>205</v>
      </c>
      <c r="B292" s="67" t="s">
        <v>31</v>
      </c>
      <c r="C292" s="108" t="s">
        <v>186</v>
      </c>
      <c r="D292" s="67" t="s">
        <v>190</v>
      </c>
      <c r="E292" s="144">
        <v>1</v>
      </c>
      <c r="F292" s="204" t="s">
        <v>762</v>
      </c>
      <c r="G292" s="140">
        <v>0</v>
      </c>
      <c r="H292" s="140">
        <v>1441.31</v>
      </c>
      <c r="I292" s="140">
        <v>5765.22</v>
      </c>
      <c r="J292" s="141">
        <f t="shared" si="2"/>
        <v>7206.5300000000007</v>
      </c>
      <c r="K292" s="142"/>
      <c r="L292" s="142"/>
      <c r="M292" s="142"/>
      <c r="N292" s="142"/>
      <c r="O292" s="142"/>
      <c r="P292" s="142"/>
      <c r="Q292" s="142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</row>
    <row r="293" spans="1:30" x14ac:dyDescent="0.2">
      <c r="A293" s="107" t="s">
        <v>205</v>
      </c>
      <c r="B293" s="67" t="s">
        <v>31</v>
      </c>
      <c r="C293" s="108" t="s">
        <v>186</v>
      </c>
      <c r="D293" s="67" t="s">
        <v>190</v>
      </c>
      <c r="E293" s="144">
        <v>1</v>
      </c>
      <c r="F293" s="204" t="s">
        <v>764</v>
      </c>
      <c r="G293" s="140">
        <v>0</v>
      </c>
      <c r="H293" s="140">
        <v>1441.31</v>
      </c>
      <c r="I293" s="140">
        <v>5765.22</v>
      </c>
      <c r="J293" s="141">
        <f t="shared" si="2"/>
        <v>7206.5300000000007</v>
      </c>
      <c r="K293" s="142"/>
      <c r="L293" s="142"/>
      <c r="M293" s="142"/>
      <c r="N293" s="142"/>
      <c r="O293" s="142"/>
      <c r="P293" s="142"/>
      <c r="Q293" s="142"/>
      <c r="R293" s="105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</row>
    <row r="294" spans="1:30" x14ac:dyDescent="0.2">
      <c r="A294" s="107" t="s">
        <v>205</v>
      </c>
      <c r="B294" s="67" t="s">
        <v>31</v>
      </c>
      <c r="C294" s="108" t="s">
        <v>186</v>
      </c>
      <c r="D294" s="67" t="s">
        <v>190</v>
      </c>
      <c r="E294" s="144">
        <v>1</v>
      </c>
      <c r="F294" s="204" t="s">
        <v>765</v>
      </c>
      <c r="G294" s="140">
        <v>0</v>
      </c>
      <c r="H294" s="140">
        <v>1441.31</v>
      </c>
      <c r="I294" s="140">
        <v>5765.22</v>
      </c>
      <c r="J294" s="141">
        <f t="shared" si="2"/>
        <v>7206.5300000000007</v>
      </c>
      <c r="K294" s="142"/>
      <c r="L294" s="142"/>
      <c r="M294" s="142"/>
      <c r="N294" s="142"/>
      <c r="O294" s="142"/>
      <c r="P294" s="142"/>
      <c r="Q294" s="142"/>
      <c r="R294" s="105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</row>
    <row r="295" spans="1:30" x14ac:dyDescent="0.2">
      <c r="A295" s="107" t="s">
        <v>205</v>
      </c>
      <c r="B295" s="67" t="s">
        <v>31</v>
      </c>
      <c r="C295" s="108" t="s">
        <v>185</v>
      </c>
      <c r="D295" s="67" t="s">
        <v>190</v>
      </c>
      <c r="E295" s="144">
        <v>1</v>
      </c>
      <c r="F295" s="203" t="s">
        <v>766</v>
      </c>
      <c r="G295" s="140">
        <v>0</v>
      </c>
      <c r="H295" s="140">
        <v>1441.31</v>
      </c>
      <c r="I295" s="140">
        <v>5765.22</v>
      </c>
      <c r="J295" s="141">
        <f t="shared" si="2"/>
        <v>7206.5300000000007</v>
      </c>
      <c r="K295" s="142"/>
      <c r="L295" s="142"/>
      <c r="M295" s="142"/>
      <c r="N295" s="142"/>
      <c r="O295" s="142"/>
      <c r="P295" s="142"/>
      <c r="Q295" s="142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</row>
    <row r="296" spans="1:30" x14ac:dyDescent="0.2">
      <c r="A296" s="107" t="s">
        <v>775</v>
      </c>
      <c r="B296" s="67" t="s">
        <v>31</v>
      </c>
      <c r="C296" s="108" t="s">
        <v>788</v>
      </c>
      <c r="D296" s="67" t="s">
        <v>190</v>
      </c>
      <c r="E296" s="144">
        <v>1</v>
      </c>
      <c r="F296" s="214" t="s">
        <v>832</v>
      </c>
      <c r="G296" s="140">
        <v>0</v>
      </c>
      <c r="H296" s="140">
        <v>1441.31</v>
      </c>
      <c r="I296" s="140">
        <v>5765.22</v>
      </c>
      <c r="J296" s="141">
        <f t="shared" si="2"/>
        <v>7206.5300000000007</v>
      </c>
      <c r="K296" s="142"/>
      <c r="L296" s="142"/>
      <c r="M296" s="142"/>
      <c r="N296" s="142"/>
      <c r="O296" s="142"/>
      <c r="P296" s="142"/>
      <c r="Q296" s="142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</row>
    <row r="297" spans="1:30" x14ac:dyDescent="0.2">
      <c r="A297" s="107" t="s">
        <v>775</v>
      </c>
      <c r="B297" s="67" t="s">
        <v>31</v>
      </c>
      <c r="C297" s="108" t="s">
        <v>191</v>
      </c>
      <c r="D297" s="67" t="s">
        <v>190</v>
      </c>
      <c r="E297" s="144">
        <v>1</v>
      </c>
      <c r="F297" s="204" t="s">
        <v>774</v>
      </c>
      <c r="G297" s="140">
        <v>0</v>
      </c>
      <c r="H297" s="140">
        <v>1441.31</v>
      </c>
      <c r="I297" s="140">
        <v>5765.22</v>
      </c>
      <c r="J297" s="141">
        <f t="shared" si="2"/>
        <v>7206.5300000000007</v>
      </c>
      <c r="K297" s="142"/>
      <c r="L297" s="142"/>
      <c r="M297" s="142"/>
      <c r="N297" s="142"/>
      <c r="O297" s="142"/>
      <c r="P297" s="142"/>
      <c r="Q297" s="142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</row>
    <row r="298" spans="1:30" x14ac:dyDescent="0.2">
      <c r="A298" s="107" t="s">
        <v>775</v>
      </c>
      <c r="B298" s="67" t="s">
        <v>31</v>
      </c>
      <c r="C298" s="108" t="s">
        <v>749</v>
      </c>
      <c r="D298" s="67" t="s">
        <v>190</v>
      </c>
      <c r="E298" s="144">
        <v>1</v>
      </c>
      <c r="F298" s="204" t="s">
        <v>780</v>
      </c>
      <c r="G298" s="140">
        <v>0</v>
      </c>
      <c r="H298" s="140">
        <v>1441.31</v>
      </c>
      <c r="I298" s="140">
        <v>5765.22</v>
      </c>
      <c r="J298" s="141">
        <f t="shared" ref="J298:J540" si="3">SUM(G298:I298)</f>
        <v>7206.5300000000007</v>
      </c>
      <c r="K298" s="142"/>
      <c r="L298" s="142"/>
      <c r="M298" s="142"/>
      <c r="N298" s="142"/>
      <c r="O298" s="142"/>
      <c r="P298" s="142"/>
      <c r="Q298" s="142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</row>
    <row r="299" spans="1:30" x14ac:dyDescent="0.2">
      <c r="A299" s="107" t="s">
        <v>775</v>
      </c>
      <c r="B299" s="67" t="s">
        <v>31</v>
      </c>
      <c r="C299" s="108" t="s">
        <v>749</v>
      </c>
      <c r="D299" s="67" t="s">
        <v>190</v>
      </c>
      <c r="E299" s="143">
        <v>1</v>
      </c>
      <c r="F299" s="204" t="s">
        <v>781</v>
      </c>
      <c r="G299" s="136">
        <v>0</v>
      </c>
      <c r="H299" s="140">
        <v>1441.31</v>
      </c>
      <c r="I299" s="140">
        <v>5765.22</v>
      </c>
      <c r="J299" s="137">
        <f t="shared" si="3"/>
        <v>7206.5300000000007</v>
      </c>
      <c r="K299" s="138"/>
      <c r="L299" s="138"/>
      <c r="M299" s="138"/>
      <c r="N299" s="138"/>
      <c r="O299" s="138"/>
      <c r="P299" s="138"/>
      <c r="Q299" s="138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x14ac:dyDescent="0.2">
      <c r="A300" s="126" t="s">
        <v>775</v>
      </c>
      <c r="B300" s="67" t="s">
        <v>31</v>
      </c>
      <c r="C300" s="108" t="s">
        <v>785</v>
      </c>
      <c r="D300" s="67" t="s">
        <v>190</v>
      </c>
      <c r="E300" s="143">
        <v>1</v>
      </c>
      <c r="F300" s="204" t="s">
        <v>784</v>
      </c>
      <c r="G300" s="136">
        <v>0</v>
      </c>
      <c r="H300" s="140">
        <v>1441.31</v>
      </c>
      <c r="I300" s="140">
        <v>5765.22</v>
      </c>
      <c r="J300" s="137">
        <f t="shared" si="3"/>
        <v>7206.5300000000007</v>
      </c>
      <c r="K300" s="138"/>
      <c r="L300" s="138"/>
      <c r="M300" s="138"/>
      <c r="N300" s="138"/>
      <c r="O300" s="138"/>
      <c r="P300" s="138"/>
      <c r="Q300" s="138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x14ac:dyDescent="0.2">
      <c r="A301" s="126" t="s">
        <v>205</v>
      </c>
      <c r="B301" s="67" t="s">
        <v>31</v>
      </c>
      <c r="C301" s="108" t="s">
        <v>788</v>
      </c>
      <c r="D301" s="67" t="s">
        <v>190</v>
      </c>
      <c r="E301" s="143">
        <v>1</v>
      </c>
      <c r="F301" s="214" t="s">
        <v>787</v>
      </c>
      <c r="G301" s="136">
        <v>0</v>
      </c>
      <c r="H301" s="140">
        <v>1441.31</v>
      </c>
      <c r="I301" s="140">
        <v>5765.22</v>
      </c>
      <c r="J301" s="137">
        <f t="shared" si="3"/>
        <v>7206.5300000000007</v>
      </c>
      <c r="K301" s="138"/>
      <c r="L301" s="138"/>
      <c r="M301" s="138"/>
      <c r="N301" s="138"/>
      <c r="O301" s="138"/>
      <c r="P301" s="138"/>
      <c r="Q301" s="138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x14ac:dyDescent="0.2">
      <c r="A302" s="126" t="s">
        <v>775</v>
      </c>
      <c r="B302" s="67" t="s">
        <v>31</v>
      </c>
      <c r="C302" s="108" t="s">
        <v>785</v>
      </c>
      <c r="D302" s="67" t="s">
        <v>190</v>
      </c>
      <c r="E302" s="143">
        <v>1</v>
      </c>
      <c r="F302" s="204" t="s">
        <v>790</v>
      </c>
      <c r="G302" s="136">
        <v>0</v>
      </c>
      <c r="H302" s="140">
        <v>1441.31</v>
      </c>
      <c r="I302" s="140">
        <v>5765.22</v>
      </c>
      <c r="J302" s="137">
        <f t="shared" si="3"/>
        <v>7206.5300000000007</v>
      </c>
      <c r="K302" s="138"/>
      <c r="L302" s="138"/>
      <c r="M302" s="138"/>
      <c r="N302" s="138"/>
      <c r="O302" s="138"/>
      <c r="P302" s="138"/>
      <c r="Q302" s="138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x14ac:dyDescent="0.2">
      <c r="A303" s="126" t="s">
        <v>775</v>
      </c>
      <c r="B303" s="67" t="s">
        <v>31</v>
      </c>
      <c r="C303" s="108" t="s">
        <v>749</v>
      </c>
      <c r="D303" s="67" t="s">
        <v>190</v>
      </c>
      <c r="E303" s="143">
        <v>1</v>
      </c>
      <c r="F303" s="204" t="s">
        <v>791</v>
      </c>
      <c r="G303" s="136">
        <v>0</v>
      </c>
      <c r="H303" s="140">
        <v>1441.31</v>
      </c>
      <c r="I303" s="140">
        <v>5765.22</v>
      </c>
      <c r="J303" s="137">
        <f t="shared" si="3"/>
        <v>7206.5300000000007</v>
      </c>
      <c r="K303" s="138"/>
      <c r="L303" s="138"/>
      <c r="M303" s="138"/>
      <c r="N303" s="138"/>
      <c r="O303" s="138"/>
      <c r="P303" s="138"/>
      <c r="Q303" s="138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x14ac:dyDescent="0.2">
      <c r="A304" s="126" t="s">
        <v>775</v>
      </c>
      <c r="B304" s="67" t="s">
        <v>31</v>
      </c>
      <c r="C304" s="108" t="s">
        <v>749</v>
      </c>
      <c r="D304" s="67" t="s">
        <v>190</v>
      </c>
      <c r="E304" s="143">
        <v>1</v>
      </c>
      <c r="F304" s="203" t="s">
        <v>794</v>
      </c>
      <c r="G304" s="136">
        <v>0</v>
      </c>
      <c r="H304" s="140">
        <v>1441.31</v>
      </c>
      <c r="I304" s="140">
        <v>5765.22</v>
      </c>
      <c r="J304" s="137">
        <f t="shared" si="3"/>
        <v>7206.5300000000007</v>
      </c>
      <c r="K304" s="138"/>
      <c r="L304" s="138"/>
      <c r="M304" s="138"/>
      <c r="N304" s="138"/>
      <c r="O304" s="138"/>
      <c r="P304" s="138"/>
      <c r="Q304" s="138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x14ac:dyDescent="0.2">
      <c r="A305" s="126" t="s">
        <v>775</v>
      </c>
      <c r="B305" s="67" t="s">
        <v>31</v>
      </c>
      <c r="C305" s="108" t="s">
        <v>749</v>
      </c>
      <c r="D305" s="67" t="s">
        <v>190</v>
      </c>
      <c r="E305" s="143">
        <v>1</v>
      </c>
      <c r="F305" s="204" t="s">
        <v>795</v>
      </c>
      <c r="G305" s="136">
        <v>0</v>
      </c>
      <c r="H305" s="140">
        <v>1441.31</v>
      </c>
      <c r="I305" s="140">
        <v>5765.22</v>
      </c>
      <c r="J305" s="137">
        <f t="shared" si="3"/>
        <v>7206.5300000000007</v>
      </c>
      <c r="K305" s="138"/>
      <c r="L305" s="138"/>
      <c r="M305" s="138"/>
      <c r="N305" s="138"/>
      <c r="O305" s="138"/>
      <c r="P305" s="138"/>
      <c r="Q305" s="138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x14ac:dyDescent="0.2">
      <c r="A306" s="126" t="s">
        <v>775</v>
      </c>
      <c r="B306" s="67" t="s">
        <v>31</v>
      </c>
      <c r="C306" s="108" t="s">
        <v>749</v>
      </c>
      <c r="D306" s="67" t="s">
        <v>190</v>
      </c>
      <c r="E306" s="143">
        <v>1</v>
      </c>
      <c r="F306" s="204" t="s">
        <v>796</v>
      </c>
      <c r="G306" s="136">
        <v>0</v>
      </c>
      <c r="H306" s="140">
        <v>1441.31</v>
      </c>
      <c r="I306" s="140">
        <v>5765.22</v>
      </c>
      <c r="J306" s="137">
        <f t="shared" si="3"/>
        <v>7206.5300000000007</v>
      </c>
      <c r="K306" s="138"/>
      <c r="L306" s="138"/>
      <c r="M306" s="138"/>
      <c r="N306" s="138"/>
      <c r="O306" s="138"/>
      <c r="P306" s="138"/>
      <c r="Q306" s="138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x14ac:dyDescent="0.2">
      <c r="A307" s="126" t="s">
        <v>775</v>
      </c>
      <c r="B307" s="67" t="s">
        <v>31</v>
      </c>
      <c r="C307" s="108" t="s">
        <v>749</v>
      </c>
      <c r="D307" s="67" t="s">
        <v>190</v>
      </c>
      <c r="E307" s="143">
        <v>1</v>
      </c>
      <c r="F307" s="204" t="s">
        <v>797</v>
      </c>
      <c r="G307" s="136">
        <v>0</v>
      </c>
      <c r="H307" s="140">
        <v>1441.31</v>
      </c>
      <c r="I307" s="140">
        <v>5765.22</v>
      </c>
      <c r="J307" s="137">
        <f t="shared" si="3"/>
        <v>7206.5300000000007</v>
      </c>
      <c r="K307" s="138"/>
      <c r="L307" s="138"/>
      <c r="M307" s="138"/>
      <c r="N307" s="138"/>
      <c r="O307" s="138"/>
      <c r="P307" s="138"/>
      <c r="Q307" s="138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x14ac:dyDescent="0.2">
      <c r="A308" s="126" t="s">
        <v>775</v>
      </c>
      <c r="B308" s="67" t="s">
        <v>31</v>
      </c>
      <c r="C308" s="108" t="s">
        <v>749</v>
      </c>
      <c r="D308" s="67" t="s">
        <v>190</v>
      </c>
      <c r="E308" s="143">
        <v>1</v>
      </c>
      <c r="F308" s="204" t="s">
        <v>798</v>
      </c>
      <c r="G308" s="136">
        <v>0</v>
      </c>
      <c r="H308" s="140">
        <v>1441.31</v>
      </c>
      <c r="I308" s="140">
        <v>5765.22</v>
      </c>
      <c r="J308" s="137">
        <f t="shared" si="3"/>
        <v>7206.5300000000007</v>
      </c>
      <c r="K308" s="138"/>
      <c r="L308" s="138"/>
      <c r="M308" s="138"/>
      <c r="N308" s="138"/>
      <c r="O308" s="138"/>
      <c r="P308" s="138"/>
      <c r="Q308" s="138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x14ac:dyDescent="0.2">
      <c r="A309" s="126" t="s">
        <v>775</v>
      </c>
      <c r="B309" s="67" t="s">
        <v>31</v>
      </c>
      <c r="C309" s="108" t="s">
        <v>749</v>
      </c>
      <c r="D309" s="67" t="s">
        <v>190</v>
      </c>
      <c r="E309" s="143">
        <v>1</v>
      </c>
      <c r="F309" s="204" t="s">
        <v>799</v>
      </c>
      <c r="G309" s="136">
        <v>0</v>
      </c>
      <c r="H309" s="140">
        <v>1441.31</v>
      </c>
      <c r="I309" s="140">
        <v>5765.22</v>
      </c>
      <c r="J309" s="137">
        <f t="shared" si="3"/>
        <v>7206.5300000000007</v>
      </c>
      <c r="K309" s="138"/>
      <c r="L309" s="138"/>
      <c r="M309" s="138"/>
      <c r="N309" s="138"/>
      <c r="O309" s="138"/>
      <c r="P309" s="138"/>
      <c r="Q309" s="138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x14ac:dyDescent="0.2">
      <c r="A310" s="126" t="s">
        <v>775</v>
      </c>
      <c r="B310" s="67" t="s">
        <v>31</v>
      </c>
      <c r="C310" s="108" t="s">
        <v>749</v>
      </c>
      <c r="D310" s="67" t="s">
        <v>190</v>
      </c>
      <c r="E310" s="143">
        <v>1</v>
      </c>
      <c r="F310" s="204" t="s">
        <v>800</v>
      </c>
      <c r="G310" s="136">
        <v>0</v>
      </c>
      <c r="H310" s="140">
        <v>1441.31</v>
      </c>
      <c r="I310" s="140">
        <v>5765.22</v>
      </c>
      <c r="J310" s="137">
        <f t="shared" si="3"/>
        <v>7206.5300000000007</v>
      </c>
      <c r="K310" s="138"/>
      <c r="L310" s="138"/>
      <c r="M310" s="138"/>
      <c r="N310" s="138"/>
      <c r="O310" s="138"/>
      <c r="P310" s="138"/>
      <c r="Q310" s="138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x14ac:dyDescent="0.2">
      <c r="A311" s="126" t="s">
        <v>775</v>
      </c>
      <c r="B311" s="67" t="s">
        <v>31</v>
      </c>
      <c r="C311" s="108" t="s">
        <v>788</v>
      </c>
      <c r="D311" s="67" t="s">
        <v>190</v>
      </c>
      <c r="E311" s="143">
        <v>1</v>
      </c>
      <c r="F311" s="204" t="s">
        <v>851</v>
      </c>
      <c r="G311" s="136">
        <v>0</v>
      </c>
      <c r="H311" s="140">
        <v>1441.31</v>
      </c>
      <c r="I311" s="140">
        <v>5765.22</v>
      </c>
      <c r="J311" s="137">
        <f t="shared" si="3"/>
        <v>7206.5300000000007</v>
      </c>
      <c r="K311" s="138"/>
      <c r="L311" s="138"/>
      <c r="M311" s="138"/>
      <c r="N311" s="138"/>
      <c r="O311" s="138"/>
      <c r="P311" s="138"/>
      <c r="Q311" s="138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x14ac:dyDescent="0.2">
      <c r="A312" s="126" t="s">
        <v>853</v>
      </c>
      <c r="B312" s="67" t="s">
        <v>31</v>
      </c>
      <c r="C312" s="108" t="s">
        <v>749</v>
      </c>
      <c r="D312" s="67" t="s">
        <v>190</v>
      </c>
      <c r="E312" s="143">
        <v>1</v>
      </c>
      <c r="F312" s="204" t="s">
        <v>852</v>
      </c>
      <c r="G312" s="136">
        <v>0</v>
      </c>
      <c r="H312" s="140">
        <v>1441.31</v>
      </c>
      <c r="I312" s="140">
        <v>5765.22</v>
      </c>
      <c r="J312" s="137">
        <f t="shared" si="3"/>
        <v>7206.5300000000007</v>
      </c>
      <c r="K312" s="138"/>
      <c r="L312" s="138"/>
      <c r="M312" s="138"/>
      <c r="N312" s="138"/>
      <c r="O312" s="138"/>
      <c r="P312" s="138"/>
      <c r="Q312" s="138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x14ac:dyDescent="0.2">
      <c r="A313" s="214" t="s">
        <v>205</v>
      </c>
      <c r="B313" s="67" t="s">
        <v>31</v>
      </c>
      <c r="C313" s="108" t="s">
        <v>749</v>
      </c>
      <c r="D313" s="67" t="s">
        <v>190</v>
      </c>
      <c r="E313" s="143">
        <v>1</v>
      </c>
      <c r="F313" s="204" t="s">
        <v>854</v>
      </c>
      <c r="G313" s="136">
        <v>0</v>
      </c>
      <c r="H313" s="140">
        <v>1441.31</v>
      </c>
      <c r="I313" s="140">
        <v>5765.22</v>
      </c>
      <c r="J313" s="137">
        <f t="shared" si="3"/>
        <v>7206.5300000000007</v>
      </c>
      <c r="K313" s="138"/>
      <c r="L313" s="138"/>
      <c r="M313" s="138"/>
      <c r="N313" s="138"/>
      <c r="O313" s="138"/>
      <c r="P313" s="138"/>
      <c r="Q313" s="138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x14ac:dyDescent="0.2">
      <c r="A314" s="126" t="s">
        <v>873</v>
      </c>
      <c r="B314" s="67" t="s">
        <v>31</v>
      </c>
      <c r="C314" s="108" t="s">
        <v>788</v>
      </c>
      <c r="D314" s="67" t="s">
        <v>190</v>
      </c>
      <c r="E314" s="143">
        <v>1</v>
      </c>
      <c r="F314" s="204" t="s">
        <v>872</v>
      </c>
      <c r="G314" s="136">
        <v>0</v>
      </c>
      <c r="H314" s="140">
        <v>1441.31</v>
      </c>
      <c r="I314" s="140">
        <v>5765.22</v>
      </c>
      <c r="J314" s="137">
        <f t="shared" si="3"/>
        <v>7206.5300000000007</v>
      </c>
      <c r="K314" s="138"/>
      <c r="L314" s="138"/>
      <c r="M314" s="138"/>
      <c r="N314" s="138"/>
      <c r="O314" s="138"/>
      <c r="P314" s="138"/>
      <c r="Q314" s="138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x14ac:dyDescent="0.2">
      <c r="A315" s="214" t="s">
        <v>205</v>
      </c>
      <c r="B315" s="67" t="s">
        <v>31</v>
      </c>
      <c r="C315" s="108" t="s">
        <v>187</v>
      </c>
      <c r="D315" s="67" t="s">
        <v>190</v>
      </c>
      <c r="E315" s="143">
        <v>1</v>
      </c>
      <c r="F315" s="87" t="s">
        <v>370</v>
      </c>
      <c r="G315" s="136">
        <v>0</v>
      </c>
      <c r="H315" s="140">
        <v>1441.31</v>
      </c>
      <c r="I315" s="140">
        <v>5765.22</v>
      </c>
      <c r="J315" s="137">
        <f t="shared" si="3"/>
        <v>7206.5300000000007</v>
      </c>
      <c r="K315" s="138"/>
      <c r="L315" s="138"/>
      <c r="M315" s="138"/>
      <c r="N315" s="138"/>
      <c r="O315" s="138"/>
      <c r="P315" s="138"/>
      <c r="Q315" s="138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x14ac:dyDescent="0.2">
      <c r="A316" s="62" t="s">
        <v>192</v>
      </c>
      <c r="B316" s="67" t="s">
        <v>31</v>
      </c>
      <c r="C316" s="123" t="s">
        <v>192</v>
      </c>
      <c r="D316" s="67" t="s">
        <v>192</v>
      </c>
      <c r="E316" s="143">
        <v>1</v>
      </c>
      <c r="F316" s="64" t="s">
        <v>192</v>
      </c>
      <c r="G316" s="136">
        <v>0</v>
      </c>
      <c r="H316" s="136">
        <v>0</v>
      </c>
      <c r="I316" s="136">
        <v>0</v>
      </c>
      <c r="J316" s="137">
        <f t="shared" si="3"/>
        <v>0</v>
      </c>
      <c r="K316" s="138"/>
      <c r="L316" s="138"/>
      <c r="M316" s="138"/>
      <c r="N316" s="138"/>
      <c r="O316" s="138"/>
      <c r="P316" s="138"/>
      <c r="Q316" s="138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x14ac:dyDescent="0.2">
      <c r="A317" s="62" t="s">
        <v>192</v>
      </c>
      <c r="B317" s="67" t="s">
        <v>31</v>
      </c>
      <c r="C317" s="123" t="s">
        <v>192</v>
      </c>
      <c r="D317" s="67" t="s">
        <v>192</v>
      </c>
      <c r="E317" s="143">
        <v>1</v>
      </c>
      <c r="F317" s="64" t="s">
        <v>192</v>
      </c>
      <c r="G317" s="136">
        <v>0</v>
      </c>
      <c r="H317" s="136">
        <v>0</v>
      </c>
      <c r="I317" s="136">
        <v>0</v>
      </c>
      <c r="J317" s="137">
        <f t="shared" si="3"/>
        <v>0</v>
      </c>
      <c r="K317" s="138"/>
      <c r="L317" s="138"/>
      <c r="M317" s="138"/>
      <c r="N317" s="138"/>
      <c r="O317" s="138"/>
      <c r="P317" s="138"/>
      <c r="Q317" s="138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x14ac:dyDescent="0.2">
      <c r="A318" s="62" t="s">
        <v>192</v>
      </c>
      <c r="B318" s="67" t="s">
        <v>31</v>
      </c>
      <c r="C318" s="123" t="s">
        <v>192</v>
      </c>
      <c r="D318" s="67" t="s">
        <v>192</v>
      </c>
      <c r="E318" s="143">
        <v>1</v>
      </c>
      <c r="F318" s="64" t="s">
        <v>192</v>
      </c>
      <c r="G318" s="136">
        <v>0</v>
      </c>
      <c r="H318" s="136">
        <v>0</v>
      </c>
      <c r="I318" s="136">
        <v>0</v>
      </c>
      <c r="J318" s="137">
        <f t="shared" si="3"/>
        <v>0</v>
      </c>
      <c r="K318" s="138"/>
      <c r="L318" s="138"/>
      <c r="M318" s="138"/>
      <c r="N318" s="138"/>
      <c r="O318" s="138"/>
      <c r="P318" s="138"/>
      <c r="Q318" s="138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x14ac:dyDescent="0.2">
      <c r="A319" s="62" t="s">
        <v>192</v>
      </c>
      <c r="B319" s="67" t="s">
        <v>31</v>
      </c>
      <c r="C319" s="123" t="s">
        <v>192</v>
      </c>
      <c r="D319" s="67" t="s">
        <v>192</v>
      </c>
      <c r="E319" s="143">
        <v>1</v>
      </c>
      <c r="F319" s="64" t="s">
        <v>192</v>
      </c>
      <c r="G319" s="136">
        <v>0</v>
      </c>
      <c r="H319" s="136">
        <v>0</v>
      </c>
      <c r="I319" s="136">
        <v>0</v>
      </c>
      <c r="J319" s="137">
        <f t="shared" si="3"/>
        <v>0</v>
      </c>
      <c r="K319" s="138"/>
      <c r="L319" s="138"/>
      <c r="M319" s="138"/>
      <c r="N319" s="138"/>
      <c r="O319" s="138"/>
      <c r="P319" s="138"/>
      <c r="Q319" s="138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x14ac:dyDescent="0.2">
      <c r="A320" s="62" t="s">
        <v>192</v>
      </c>
      <c r="B320" s="67" t="s">
        <v>31</v>
      </c>
      <c r="C320" s="123" t="s">
        <v>192</v>
      </c>
      <c r="D320" s="67" t="s">
        <v>192</v>
      </c>
      <c r="E320" s="143">
        <v>1</v>
      </c>
      <c r="F320" s="64" t="s">
        <v>192</v>
      </c>
      <c r="G320" s="136">
        <v>0</v>
      </c>
      <c r="H320" s="136">
        <v>0</v>
      </c>
      <c r="I320" s="136">
        <v>0</v>
      </c>
      <c r="J320" s="137">
        <f t="shared" si="3"/>
        <v>0</v>
      </c>
      <c r="K320" s="138"/>
      <c r="L320" s="138"/>
      <c r="M320" s="138"/>
      <c r="N320" s="138"/>
      <c r="O320" s="138"/>
      <c r="P320" s="138"/>
      <c r="Q320" s="138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x14ac:dyDescent="0.2">
      <c r="A321" s="62" t="s">
        <v>192</v>
      </c>
      <c r="B321" s="67" t="s">
        <v>31</v>
      </c>
      <c r="C321" s="123" t="s">
        <v>192</v>
      </c>
      <c r="D321" s="67" t="s">
        <v>192</v>
      </c>
      <c r="E321" s="143">
        <v>1</v>
      </c>
      <c r="F321" s="64" t="s">
        <v>192</v>
      </c>
      <c r="G321" s="136">
        <v>0</v>
      </c>
      <c r="H321" s="136">
        <v>0</v>
      </c>
      <c r="I321" s="136">
        <v>0</v>
      </c>
      <c r="J321" s="137">
        <f t="shared" si="3"/>
        <v>0</v>
      </c>
      <c r="K321" s="138"/>
      <c r="L321" s="138"/>
      <c r="M321" s="138"/>
      <c r="N321" s="138"/>
      <c r="O321" s="138"/>
      <c r="P321" s="138"/>
      <c r="Q321" s="138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x14ac:dyDescent="0.2">
      <c r="A322" s="62" t="s">
        <v>192</v>
      </c>
      <c r="B322" s="67" t="s">
        <v>31</v>
      </c>
      <c r="C322" s="123" t="s">
        <v>192</v>
      </c>
      <c r="D322" s="67" t="s">
        <v>192</v>
      </c>
      <c r="E322" s="143">
        <v>1</v>
      </c>
      <c r="F322" s="64" t="s">
        <v>192</v>
      </c>
      <c r="G322" s="136">
        <v>0</v>
      </c>
      <c r="H322" s="136">
        <v>0</v>
      </c>
      <c r="I322" s="136">
        <v>0</v>
      </c>
      <c r="J322" s="137">
        <f t="shared" si="3"/>
        <v>0</v>
      </c>
      <c r="K322" s="138"/>
      <c r="L322" s="138"/>
      <c r="M322" s="138"/>
      <c r="N322" s="138"/>
      <c r="O322" s="138"/>
      <c r="P322" s="138"/>
      <c r="Q322" s="138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x14ac:dyDescent="0.2">
      <c r="A323" s="62" t="s">
        <v>192</v>
      </c>
      <c r="B323" s="67" t="s">
        <v>31</v>
      </c>
      <c r="C323" s="123" t="s">
        <v>192</v>
      </c>
      <c r="D323" s="67" t="s">
        <v>192</v>
      </c>
      <c r="E323" s="143">
        <v>1</v>
      </c>
      <c r="F323" s="64" t="s">
        <v>192</v>
      </c>
      <c r="G323" s="136">
        <v>0</v>
      </c>
      <c r="H323" s="136">
        <v>0</v>
      </c>
      <c r="I323" s="136">
        <v>0</v>
      </c>
      <c r="J323" s="137">
        <f t="shared" si="3"/>
        <v>0</v>
      </c>
      <c r="K323" s="138"/>
      <c r="L323" s="138"/>
      <c r="M323" s="138"/>
      <c r="N323" s="138"/>
      <c r="O323" s="138"/>
      <c r="P323" s="138"/>
      <c r="Q323" s="138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x14ac:dyDescent="0.2">
      <c r="A324" s="62" t="s">
        <v>192</v>
      </c>
      <c r="B324" s="67" t="s">
        <v>31</v>
      </c>
      <c r="C324" s="123" t="s">
        <v>192</v>
      </c>
      <c r="D324" s="67" t="s">
        <v>192</v>
      </c>
      <c r="E324" s="143">
        <v>1</v>
      </c>
      <c r="F324" s="64" t="s">
        <v>192</v>
      </c>
      <c r="G324" s="136">
        <v>0</v>
      </c>
      <c r="H324" s="136">
        <v>0</v>
      </c>
      <c r="I324" s="136">
        <v>0</v>
      </c>
      <c r="J324" s="137">
        <f t="shared" si="3"/>
        <v>0</v>
      </c>
      <c r="K324" s="138"/>
      <c r="L324" s="138"/>
      <c r="M324" s="138"/>
      <c r="N324" s="138"/>
      <c r="O324" s="138"/>
      <c r="P324" s="138"/>
      <c r="Q324" s="138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x14ac:dyDescent="0.2">
      <c r="A325" s="62" t="s">
        <v>192</v>
      </c>
      <c r="B325" s="67" t="s">
        <v>31</v>
      </c>
      <c r="C325" s="123" t="s">
        <v>192</v>
      </c>
      <c r="D325" s="67" t="s">
        <v>192</v>
      </c>
      <c r="E325" s="143">
        <v>1</v>
      </c>
      <c r="F325" s="64" t="s">
        <v>192</v>
      </c>
      <c r="G325" s="136">
        <v>0</v>
      </c>
      <c r="H325" s="136">
        <v>0</v>
      </c>
      <c r="I325" s="136">
        <v>0</v>
      </c>
      <c r="J325" s="137">
        <f t="shared" si="3"/>
        <v>0</v>
      </c>
      <c r="K325" s="138"/>
      <c r="L325" s="138"/>
      <c r="M325" s="138"/>
      <c r="N325" s="138"/>
      <c r="O325" s="138"/>
      <c r="P325" s="138"/>
      <c r="Q325" s="138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x14ac:dyDescent="0.2">
      <c r="A326" s="62" t="s">
        <v>192</v>
      </c>
      <c r="B326" s="67" t="s">
        <v>31</v>
      </c>
      <c r="C326" s="123" t="s">
        <v>192</v>
      </c>
      <c r="D326" s="67" t="s">
        <v>192</v>
      </c>
      <c r="E326" s="143">
        <v>1</v>
      </c>
      <c r="F326" s="64" t="s">
        <v>192</v>
      </c>
      <c r="G326" s="136">
        <v>0</v>
      </c>
      <c r="H326" s="136">
        <v>0</v>
      </c>
      <c r="I326" s="136">
        <v>0</v>
      </c>
      <c r="J326" s="137">
        <f t="shared" si="3"/>
        <v>0</v>
      </c>
      <c r="K326" s="138"/>
      <c r="L326" s="138"/>
      <c r="M326" s="138"/>
      <c r="N326" s="138"/>
      <c r="O326" s="138"/>
      <c r="P326" s="138"/>
      <c r="Q326" s="138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x14ac:dyDescent="0.2">
      <c r="A327" s="62" t="s">
        <v>192</v>
      </c>
      <c r="B327" s="67" t="s">
        <v>31</v>
      </c>
      <c r="C327" s="123" t="s">
        <v>192</v>
      </c>
      <c r="D327" s="67" t="s">
        <v>192</v>
      </c>
      <c r="E327" s="143">
        <v>1</v>
      </c>
      <c r="F327" s="64" t="s">
        <v>192</v>
      </c>
      <c r="G327" s="136">
        <v>0</v>
      </c>
      <c r="H327" s="136">
        <v>0</v>
      </c>
      <c r="I327" s="136">
        <v>0</v>
      </c>
      <c r="J327" s="137">
        <f t="shared" si="3"/>
        <v>0</v>
      </c>
      <c r="K327" s="138"/>
      <c r="L327" s="138"/>
      <c r="M327" s="138"/>
      <c r="N327" s="138"/>
      <c r="O327" s="138"/>
      <c r="P327" s="138"/>
      <c r="Q327" s="138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x14ac:dyDescent="0.2">
      <c r="A328" s="62" t="s">
        <v>192</v>
      </c>
      <c r="B328" s="67" t="s">
        <v>31</v>
      </c>
      <c r="C328" s="123" t="s">
        <v>192</v>
      </c>
      <c r="D328" s="67" t="s">
        <v>192</v>
      </c>
      <c r="E328" s="143">
        <v>1</v>
      </c>
      <c r="F328" s="64" t="s">
        <v>192</v>
      </c>
      <c r="G328" s="136">
        <v>0</v>
      </c>
      <c r="H328" s="136">
        <v>0</v>
      </c>
      <c r="I328" s="136">
        <v>0</v>
      </c>
      <c r="J328" s="137">
        <f t="shared" si="3"/>
        <v>0</v>
      </c>
      <c r="K328" s="138"/>
      <c r="L328" s="138"/>
      <c r="M328" s="138"/>
      <c r="N328" s="138"/>
      <c r="O328" s="138"/>
      <c r="P328" s="138"/>
      <c r="Q328" s="138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x14ac:dyDescent="0.2">
      <c r="A329" s="62" t="s">
        <v>192</v>
      </c>
      <c r="B329" s="67" t="s">
        <v>31</v>
      </c>
      <c r="C329" s="123" t="s">
        <v>192</v>
      </c>
      <c r="D329" s="67" t="s">
        <v>192</v>
      </c>
      <c r="E329" s="143">
        <v>1</v>
      </c>
      <c r="F329" s="64" t="s">
        <v>192</v>
      </c>
      <c r="G329" s="136">
        <v>0</v>
      </c>
      <c r="H329" s="136">
        <v>0</v>
      </c>
      <c r="I329" s="136">
        <v>0</v>
      </c>
      <c r="J329" s="137">
        <f t="shared" si="3"/>
        <v>0</v>
      </c>
      <c r="K329" s="138"/>
      <c r="L329" s="138"/>
      <c r="M329" s="138"/>
      <c r="N329" s="138"/>
      <c r="O329" s="138"/>
      <c r="P329" s="138"/>
      <c r="Q329" s="138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x14ac:dyDescent="0.2">
      <c r="A330" s="62" t="s">
        <v>192</v>
      </c>
      <c r="B330" s="67" t="s">
        <v>31</v>
      </c>
      <c r="C330" s="123" t="s">
        <v>192</v>
      </c>
      <c r="D330" s="67" t="s">
        <v>192</v>
      </c>
      <c r="E330" s="143">
        <v>1</v>
      </c>
      <c r="F330" s="64" t="s">
        <v>192</v>
      </c>
      <c r="G330" s="136">
        <v>0</v>
      </c>
      <c r="H330" s="136">
        <v>0</v>
      </c>
      <c r="I330" s="136">
        <v>0</v>
      </c>
      <c r="J330" s="137">
        <f t="shared" si="3"/>
        <v>0</v>
      </c>
      <c r="K330" s="138"/>
      <c r="L330" s="138"/>
      <c r="M330" s="138"/>
      <c r="N330" s="138"/>
      <c r="O330" s="138"/>
      <c r="P330" s="138"/>
      <c r="Q330" s="138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x14ac:dyDescent="0.2">
      <c r="A331" s="62" t="s">
        <v>192</v>
      </c>
      <c r="B331" s="67" t="s">
        <v>31</v>
      </c>
      <c r="C331" s="123" t="s">
        <v>192</v>
      </c>
      <c r="D331" s="67" t="s">
        <v>192</v>
      </c>
      <c r="E331" s="143">
        <v>1</v>
      </c>
      <c r="F331" s="64" t="s">
        <v>192</v>
      </c>
      <c r="G331" s="136">
        <v>0</v>
      </c>
      <c r="H331" s="136">
        <v>0</v>
      </c>
      <c r="I331" s="136">
        <v>0</v>
      </c>
      <c r="J331" s="137">
        <f t="shared" si="3"/>
        <v>0</v>
      </c>
      <c r="K331" s="138"/>
      <c r="L331" s="138"/>
      <c r="M331" s="138"/>
      <c r="N331" s="138"/>
      <c r="O331" s="138"/>
      <c r="P331" s="138"/>
      <c r="Q331" s="138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x14ac:dyDescent="0.2">
      <c r="A332" s="62" t="s">
        <v>192</v>
      </c>
      <c r="B332" s="67" t="s">
        <v>31</v>
      </c>
      <c r="C332" s="123" t="s">
        <v>192</v>
      </c>
      <c r="D332" s="67" t="s">
        <v>192</v>
      </c>
      <c r="E332" s="143">
        <v>1</v>
      </c>
      <c r="F332" s="64" t="s">
        <v>192</v>
      </c>
      <c r="G332" s="136">
        <v>0</v>
      </c>
      <c r="H332" s="136">
        <v>0</v>
      </c>
      <c r="I332" s="136">
        <v>0</v>
      </c>
      <c r="J332" s="137">
        <f t="shared" si="3"/>
        <v>0</v>
      </c>
      <c r="K332" s="138"/>
      <c r="L332" s="138"/>
      <c r="M332" s="138"/>
      <c r="N332" s="138"/>
      <c r="O332" s="138"/>
      <c r="P332" s="138"/>
      <c r="Q332" s="138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x14ac:dyDescent="0.2">
      <c r="A333" s="62" t="s">
        <v>192</v>
      </c>
      <c r="B333" s="67" t="s">
        <v>31</v>
      </c>
      <c r="C333" s="123" t="s">
        <v>192</v>
      </c>
      <c r="D333" s="67" t="s">
        <v>192</v>
      </c>
      <c r="E333" s="143">
        <v>1</v>
      </c>
      <c r="F333" s="64" t="s">
        <v>192</v>
      </c>
      <c r="G333" s="136">
        <v>0</v>
      </c>
      <c r="H333" s="136">
        <v>0</v>
      </c>
      <c r="I333" s="136">
        <v>0</v>
      </c>
      <c r="J333" s="137">
        <f t="shared" si="3"/>
        <v>0</v>
      </c>
      <c r="K333" s="138"/>
      <c r="L333" s="138"/>
      <c r="M333" s="138"/>
      <c r="N333" s="138"/>
      <c r="O333" s="138"/>
      <c r="P333" s="138"/>
      <c r="Q333" s="138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x14ac:dyDescent="0.2">
      <c r="A334" s="62" t="s">
        <v>192</v>
      </c>
      <c r="B334" s="67" t="s">
        <v>31</v>
      </c>
      <c r="C334" s="123" t="s">
        <v>192</v>
      </c>
      <c r="D334" s="67" t="s">
        <v>192</v>
      </c>
      <c r="E334" s="143">
        <v>1</v>
      </c>
      <c r="F334" s="64" t="s">
        <v>192</v>
      </c>
      <c r="G334" s="136">
        <v>0</v>
      </c>
      <c r="H334" s="136">
        <v>0</v>
      </c>
      <c r="I334" s="136">
        <v>0</v>
      </c>
      <c r="J334" s="137">
        <f t="shared" si="3"/>
        <v>0</v>
      </c>
      <c r="K334" s="138"/>
      <c r="L334" s="138"/>
      <c r="M334" s="138"/>
      <c r="N334" s="138"/>
      <c r="O334" s="138"/>
      <c r="P334" s="138"/>
      <c r="Q334" s="138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x14ac:dyDescent="0.2">
      <c r="A335" s="62" t="s">
        <v>192</v>
      </c>
      <c r="B335" s="67" t="s">
        <v>31</v>
      </c>
      <c r="C335" s="123" t="s">
        <v>192</v>
      </c>
      <c r="D335" s="67" t="s">
        <v>192</v>
      </c>
      <c r="E335" s="143">
        <v>1</v>
      </c>
      <c r="F335" s="64" t="s">
        <v>192</v>
      </c>
      <c r="G335" s="136">
        <v>0</v>
      </c>
      <c r="H335" s="136">
        <v>0</v>
      </c>
      <c r="I335" s="136">
        <v>0</v>
      </c>
      <c r="J335" s="137">
        <f t="shared" si="3"/>
        <v>0</v>
      </c>
      <c r="K335" s="138"/>
      <c r="L335" s="138"/>
      <c r="M335" s="138"/>
      <c r="N335" s="138"/>
      <c r="O335" s="138"/>
      <c r="P335" s="138"/>
      <c r="Q335" s="138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x14ac:dyDescent="0.2">
      <c r="A336" s="62" t="s">
        <v>192</v>
      </c>
      <c r="B336" s="67" t="s">
        <v>31</v>
      </c>
      <c r="C336" s="123" t="s">
        <v>192</v>
      </c>
      <c r="D336" s="67" t="s">
        <v>192</v>
      </c>
      <c r="E336" s="143">
        <v>1</v>
      </c>
      <c r="F336" s="64" t="s">
        <v>192</v>
      </c>
      <c r="G336" s="136">
        <v>0</v>
      </c>
      <c r="H336" s="136">
        <v>0</v>
      </c>
      <c r="I336" s="136">
        <v>0</v>
      </c>
      <c r="J336" s="137">
        <f t="shared" si="3"/>
        <v>0</v>
      </c>
      <c r="K336" s="138"/>
      <c r="L336" s="138"/>
      <c r="M336" s="138"/>
      <c r="N336" s="138"/>
      <c r="O336" s="138"/>
      <c r="P336" s="138"/>
      <c r="Q336" s="138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x14ac:dyDescent="0.2">
      <c r="A337" s="62" t="s">
        <v>192</v>
      </c>
      <c r="B337" s="67" t="s">
        <v>31</v>
      </c>
      <c r="C337" s="123" t="s">
        <v>192</v>
      </c>
      <c r="D337" s="67" t="s">
        <v>192</v>
      </c>
      <c r="E337" s="143">
        <v>1</v>
      </c>
      <c r="F337" s="64" t="s">
        <v>192</v>
      </c>
      <c r="G337" s="136">
        <v>0</v>
      </c>
      <c r="H337" s="136">
        <v>0</v>
      </c>
      <c r="I337" s="136">
        <v>0</v>
      </c>
      <c r="J337" s="137">
        <f t="shared" si="3"/>
        <v>0</v>
      </c>
      <c r="K337" s="138"/>
      <c r="L337" s="138"/>
      <c r="M337" s="138"/>
      <c r="N337" s="138"/>
      <c r="O337" s="138"/>
      <c r="P337" s="138"/>
      <c r="Q337" s="138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x14ac:dyDescent="0.2">
      <c r="A338" s="62" t="s">
        <v>192</v>
      </c>
      <c r="B338" s="67" t="s">
        <v>31</v>
      </c>
      <c r="C338" s="123" t="s">
        <v>192</v>
      </c>
      <c r="D338" s="67" t="s">
        <v>192</v>
      </c>
      <c r="E338" s="143">
        <v>1</v>
      </c>
      <c r="F338" s="64" t="s">
        <v>192</v>
      </c>
      <c r="G338" s="136">
        <v>0</v>
      </c>
      <c r="H338" s="136">
        <v>0</v>
      </c>
      <c r="I338" s="136">
        <v>0</v>
      </c>
      <c r="J338" s="137">
        <f t="shared" si="3"/>
        <v>0</v>
      </c>
      <c r="K338" s="138"/>
      <c r="L338" s="138"/>
      <c r="M338" s="138"/>
      <c r="N338" s="138"/>
      <c r="O338" s="138"/>
      <c r="P338" s="138"/>
      <c r="Q338" s="138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x14ac:dyDescent="0.2">
      <c r="A339" s="62" t="s">
        <v>192</v>
      </c>
      <c r="B339" s="67" t="s">
        <v>31</v>
      </c>
      <c r="C339" s="123" t="s">
        <v>192</v>
      </c>
      <c r="D339" s="67" t="s">
        <v>192</v>
      </c>
      <c r="E339" s="143">
        <v>1</v>
      </c>
      <c r="F339" s="64" t="s">
        <v>192</v>
      </c>
      <c r="G339" s="136">
        <v>0</v>
      </c>
      <c r="H339" s="136">
        <v>0</v>
      </c>
      <c r="I339" s="136">
        <v>0</v>
      </c>
      <c r="J339" s="137">
        <f t="shared" si="3"/>
        <v>0</v>
      </c>
      <c r="K339" s="138"/>
      <c r="L339" s="138"/>
      <c r="M339" s="138"/>
      <c r="N339" s="138"/>
      <c r="O339" s="138"/>
      <c r="P339" s="138"/>
      <c r="Q339" s="138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x14ac:dyDescent="0.2">
      <c r="A340" s="62" t="s">
        <v>192</v>
      </c>
      <c r="B340" s="67" t="s">
        <v>31</v>
      </c>
      <c r="C340" s="123" t="s">
        <v>192</v>
      </c>
      <c r="D340" s="67" t="s">
        <v>192</v>
      </c>
      <c r="E340" s="143">
        <v>1</v>
      </c>
      <c r="F340" s="64" t="s">
        <v>192</v>
      </c>
      <c r="G340" s="136">
        <v>0</v>
      </c>
      <c r="H340" s="136">
        <v>0</v>
      </c>
      <c r="I340" s="136">
        <v>0</v>
      </c>
      <c r="J340" s="137">
        <f t="shared" si="3"/>
        <v>0</v>
      </c>
      <c r="K340" s="138"/>
      <c r="L340" s="138"/>
      <c r="M340" s="138"/>
      <c r="N340" s="138"/>
      <c r="O340" s="138"/>
      <c r="P340" s="138"/>
      <c r="Q340" s="138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x14ac:dyDescent="0.2">
      <c r="A341" s="62" t="s">
        <v>192</v>
      </c>
      <c r="B341" s="67" t="s">
        <v>31</v>
      </c>
      <c r="C341" s="123" t="s">
        <v>192</v>
      </c>
      <c r="D341" s="67" t="s">
        <v>192</v>
      </c>
      <c r="E341" s="143">
        <v>1</v>
      </c>
      <c r="F341" s="64" t="s">
        <v>192</v>
      </c>
      <c r="G341" s="136">
        <v>0</v>
      </c>
      <c r="H341" s="136">
        <v>0</v>
      </c>
      <c r="I341" s="136">
        <v>0</v>
      </c>
      <c r="J341" s="137">
        <f t="shared" si="3"/>
        <v>0</v>
      </c>
      <c r="K341" s="138"/>
      <c r="L341" s="138"/>
      <c r="M341" s="138"/>
      <c r="N341" s="138"/>
      <c r="O341" s="138"/>
      <c r="P341" s="138"/>
      <c r="Q341" s="138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x14ac:dyDescent="0.2">
      <c r="A342" s="62" t="s">
        <v>192</v>
      </c>
      <c r="B342" s="67" t="s">
        <v>31</v>
      </c>
      <c r="C342" s="123" t="s">
        <v>192</v>
      </c>
      <c r="D342" s="67" t="s">
        <v>192</v>
      </c>
      <c r="E342" s="143">
        <v>1</v>
      </c>
      <c r="F342" s="64" t="s">
        <v>192</v>
      </c>
      <c r="G342" s="136">
        <v>0</v>
      </c>
      <c r="H342" s="136">
        <v>0</v>
      </c>
      <c r="I342" s="136">
        <v>0</v>
      </c>
      <c r="J342" s="137">
        <f t="shared" si="3"/>
        <v>0</v>
      </c>
      <c r="K342" s="138"/>
      <c r="L342" s="138"/>
      <c r="M342" s="138"/>
      <c r="N342" s="138"/>
      <c r="O342" s="138"/>
      <c r="P342" s="138"/>
      <c r="Q342" s="138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x14ac:dyDescent="0.2">
      <c r="A343" s="62" t="s">
        <v>192</v>
      </c>
      <c r="B343" s="67" t="s">
        <v>31</v>
      </c>
      <c r="C343" s="123" t="s">
        <v>192</v>
      </c>
      <c r="D343" s="67" t="s">
        <v>192</v>
      </c>
      <c r="E343" s="143">
        <v>1</v>
      </c>
      <c r="F343" s="64" t="s">
        <v>192</v>
      </c>
      <c r="G343" s="136">
        <v>0</v>
      </c>
      <c r="H343" s="136">
        <v>0</v>
      </c>
      <c r="I343" s="136">
        <v>0</v>
      </c>
      <c r="J343" s="137">
        <f t="shared" si="3"/>
        <v>0</v>
      </c>
      <c r="K343" s="138"/>
      <c r="L343" s="138"/>
      <c r="M343" s="138"/>
      <c r="N343" s="138"/>
      <c r="O343" s="138"/>
      <c r="P343" s="138"/>
      <c r="Q343" s="138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x14ac:dyDescent="0.2">
      <c r="A344" s="62" t="s">
        <v>192</v>
      </c>
      <c r="B344" s="67" t="s">
        <v>31</v>
      </c>
      <c r="C344" s="123" t="s">
        <v>192</v>
      </c>
      <c r="D344" s="67" t="s">
        <v>192</v>
      </c>
      <c r="E344" s="143">
        <v>1</v>
      </c>
      <c r="F344" s="64" t="s">
        <v>192</v>
      </c>
      <c r="G344" s="136">
        <v>0</v>
      </c>
      <c r="H344" s="136">
        <v>0</v>
      </c>
      <c r="I344" s="136">
        <v>0</v>
      </c>
      <c r="J344" s="137">
        <f t="shared" si="3"/>
        <v>0</v>
      </c>
      <c r="K344" s="138"/>
      <c r="L344" s="138"/>
      <c r="M344" s="138"/>
      <c r="N344" s="138"/>
      <c r="O344" s="138"/>
      <c r="P344" s="138"/>
      <c r="Q344" s="138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x14ac:dyDescent="0.2">
      <c r="A345" s="62" t="s">
        <v>192</v>
      </c>
      <c r="B345" s="67" t="s">
        <v>31</v>
      </c>
      <c r="C345" s="123" t="s">
        <v>192</v>
      </c>
      <c r="D345" s="67" t="s">
        <v>192</v>
      </c>
      <c r="E345" s="143">
        <v>1</v>
      </c>
      <c r="F345" s="64" t="s">
        <v>192</v>
      </c>
      <c r="G345" s="136">
        <v>0</v>
      </c>
      <c r="H345" s="136">
        <v>0</v>
      </c>
      <c r="I345" s="136">
        <v>0</v>
      </c>
      <c r="J345" s="137">
        <f t="shared" si="3"/>
        <v>0</v>
      </c>
      <c r="K345" s="138"/>
      <c r="L345" s="138"/>
      <c r="M345" s="138"/>
      <c r="N345" s="138"/>
      <c r="O345" s="138"/>
      <c r="P345" s="138"/>
      <c r="Q345" s="138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x14ac:dyDescent="0.2">
      <c r="A346" s="62" t="s">
        <v>192</v>
      </c>
      <c r="B346" s="67" t="s">
        <v>31</v>
      </c>
      <c r="C346" s="123" t="s">
        <v>192</v>
      </c>
      <c r="D346" s="67" t="s">
        <v>192</v>
      </c>
      <c r="E346" s="143">
        <v>1</v>
      </c>
      <c r="F346" s="64" t="s">
        <v>192</v>
      </c>
      <c r="G346" s="136">
        <v>0</v>
      </c>
      <c r="H346" s="136">
        <v>0</v>
      </c>
      <c r="I346" s="136">
        <v>0</v>
      </c>
      <c r="J346" s="137">
        <f t="shared" si="3"/>
        <v>0</v>
      </c>
      <c r="K346" s="138"/>
      <c r="L346" s="138"/>
      <c r="M346" s="138"/>
      <c r="N346" s="138"/>
      <c r="O346" s="138"/>
      <c r="P346" s="138"/>
      <c r="Q346" s="138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x14ac:dyDescent="0.2">
      <c r="A347" s="62" t="s">
        <v>192</v>
      </c>
      <c r="B347" s="67" t="s">
        <v>31</v>
      </c>
      <c r="C347" s="123" t="s">
        <v>192</v>
      </c>
      <c r="D347" s="67" t="s">
        <v>192</v>
      </c>
      <c r="E347" s="143">
        <v>1</v>
      </c>
      <c r="F347" s="64" t="s">
        <v>192</v>
      </c>
      <c r="G347" s="136">
        <v>0</v>
      </c>
      <c r="H347" s="136">
        <v>0</v>
      </c>
      <c r="I347" s="136">
        <v>0</v>
      </c>
      <c r="J347" s="137">
        <f t="shared" si="3"/>
        <v>0</v>
      </c>
      <c r="K347" s="138"/>
      <c r="L347" s="138"/>
      <c r="M347" s="138"/>
      <c r="N347" s="138"/>
      <c r="O347" s="138"/>
      <c r="P347" s="138"/>
      <c r="Q347" s="138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x14ac:dyDescent="0.2">
      <c r="A348" s="62" t="s">
        <v>192</v>
      </c>
      <c r="B348" s="67" t="s">
        <v>31</v>
      </c>
      <c r="C348" s="123" t="s">
        <v>192</v>
      </c>
      <c r="D348" s="67" t="s">
        <v>192</v>
      </c>
      <c r="E348" s="143">
        <v>1</v>
      </c>
      <c r="F348" s="64" t="s">
        <v>192</v>
      </c>
      <c r="G348" s="136">
        <v>0</v>
      </c>
      <c r="H348" s="136">
        <v>0</v>
      </c>
      <c r="I348" s="136">
        <v>0</v>
      </c>
      <c r="J348" s="137">
        <f t="shared" si="3"/>
        <v>0</v>
      </c>
      <c r="K348" s="138"/>
      <c r="L348" s="138"/>
      <c r="M348" s="138"/>
      <c r="N348" s="138"/>
      <c r="O348" s="138"/>
      <c r="P348" s="138"/>
      <c r="Q348" s="138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x14ac:dyDescent="0.2">
      <c r="A349" s="62" t="s">
        <v>192</v>
      </c>
      <c r="B349" s="67" t="s">
        <v>31</v>
      </c>
      <c r="C349" s="123" t="s">
        <v>192</v>
      </c>
      <c r="D349" s="67" t="s">
        <v>192</v>
      </c>
      <c r="E349" s="143">
        <v>1</v>
      </c>
      <c r="F349" s="64" t="s">
        <v>192</v>
      </c>
      <c r="G349" s="136">
        <v>0</v>
      </c>
      <c r="H349" s="136">
        <v>0</v>
      </c>
      <c r="I349" s="136">
        <v>0</v>
      </c>
      <c r="J349" s="137">
        <f t="shared" si="3"/>
        <v>0</v>
      </c>
      <c r="K349" s="138"/>
      <c r="L349" s="138"/>
      <c r="M349" s="138"/>
      <c r="N349" s="138"/>
      <c r="O349" s="138"/>
      <c r="P349" s="138"/>
      <c r="Q349" s="138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x14ac:dyDescent="0.2">
      <c r="A350" s="62" t="s">
        <v>192</v>
      </c>
      <c r="B350" s="67" t="s">
        <v>31</v>
      </c>
      <c r="C350" s="123" t="s">
        <v>192</v>
      </c>
      <c r="D350" s="67" t="s">
        <v>192</v>
      </c>
      <c r="E350" s="143">
        <v>1</v>
      </c>
      <c r="F350" s="64" t="s">
        <v>192</v>
      </c>
      <c r="G350" s="136">
        <v>0</v>
      </c>
      <c r="H350" s="136">
        <v>0</v>
      </c>
      <c r="I350" s="136">
        <v>0</v>
      </c>
      <c r="J350" s="137">
        <f t="shared" si="3"/>
        <v>0</v>
      </c>
      <c r="K350" s="138"/>
      <c r="L350" s="138"/>
      <c r="M350" s="138"/>
      <c r="N350" s="138"/>
      <c r="O350" s="138"/>
      <c r="P350" s="138"/>
      <c r="Q350" s="138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x14ac:dyDescent="0.2">
      <c r="A351" s="62" t="s">
        <v>192</v>
      </c>
      <c r="B351" s="67" t="s">
        <v>31</v>
      </c>
      <c r="C351" s="123" t="s">
        <v>192</v>
      </c>
      <c r="D351" s="67" t="s">
        <v>192</v>
      </c>
      <c r="E351" s="143">
        <v>1</v>
      </c>
      <c r="F351" s="64" t="s">
        <v>192</v>
      </c>
      <c r="G351" s="136">
        <v>0</v>
      </c>
      <c r="H351" s="136">
        <v>0</v>
      </c>
      <c r="I351" s="136">
        <v>0</v>
      </c>
      <c r="J351" s="137">
        <f t="shared" si="3"/>
        <v>0</v>
      </c>
      <c r="K351" s="138"/>
      <c r="L351" s="138"/>
      <c r="M351" s="138"/>
      <c r="N351" s="138"/>
      <c r="O351" s="138"/>
      <c r="P351" s="138"/>
      <c r="Q351" s="138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x14ac:dyDescent="0.2">
      <c r="A352" s="62" t="s">
        <v>192</v>
      </c>
      <c r="B352" s="67" t="s">
        <v>31</v>
      </c>
      <c r="C352" s="123" t="s">
        <v>192</v>
      </c>
      <c r="D352" s="67" t="s">
        <v>192</v>
      </c>
      <c r="E352" s="143">
        <v>1</v>
      </c>
      <c r="F352" s="64" t="s">
        <v>192</v>
      </c>
      <c r="G352" s="136">
        <v>0</v>
      </c>
      <c r="H352" s="136">
        <v>0</v>
      </c>
      <c r="I352" s="136">
        <v>0</v>
      </c>
      <c r="J352" s="137">
        <f t="shared" si="3"/>
        <v>0</v>
      </c>
      <c r="K352" s="138"/>
      <c r="L352" s="138"/>
      <c r="M352" s="138"/>
      <c r="N352" s="138"/>
      <c r="O352" s="138"/>
      <c r="P352" s="138"/>
      <c r="Q352" s="138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x14ac:dyDescent="0.2">
      <c r="A353" s="62" t="s">
        <v>192</v>
      </c>
      <c r="B353" s="67" t="s">
        <v>31</v>
      </c>
      <c r="C353" s="123" t="s">
        <v>192</v>
      </c>
      <c r="D353" s="67" t="s">
        <v>192</v>
      </c>
      <c r="E353" s="143">
        <v>1</v>
      </c>
      <c r="F353" s="64" t="s">
        <v>192</v>
      </c>
      <c r="G353" s="136">
        <v>0</v>
      </c>
      <c r="H353" s="136">
        <v>0</v>
      </c>
      <c r="I353" s="136">
        <v>0</v>
      </c>
      <c r="J353" s="137">
        <f t="shared" si="3"/>
        <v>0</v>
      </c>
      <c r="K353" s="138"/>
      <c r="L353" s="138"/>
      <c r="M353" s="138"/>
      <c r="N353" s="138"/>
      <c r="O353" s="138"/>
      <c r="P353" s="138"/>
      <c r="Q353" s="138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x14ac:dyDescent="0.2">
      <c r="A354" s="62" t="s">
        <v>192</v>
      </c>
      <c r="B354" s="67" t="s">
        <v>31</v>
      </c>
      <c r="C354" s="123" t="s">
        <v>192</v>
      </c>
      <c r="D354" s="67" t="s">
        <v>192</v>
      </c>
      <c r="E354" s="143">
        <v>1</v>
      </c>
      <c r="F354" s="64" t="s">
        <v>192</v>
      </c>
      <c r="G354" s="136">
        <v>0</v>
      </c>
      <c r="H354" s="136">
        <v>0</v>
      </c>
      <c r="I354" s="136">
        <v>0</v>
      </c>
      <c r="J354" s="137">
        <f t="shared" si="3"/>
        <v>0</v>
      </c>
      <c r="K354" s="138"/>
      <c r="L354" s="138"/>
      <c r="M354" s="138"/>
      <c r="N354" s="138"/>
      <c r="O354" s="138"/>
      <c r="P354" s="138"/>
      <c r="Q354" s="138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x14ac:dyDescent="0.2">
      <c r="A355" s="62" t="s">
        <v>192</v>
      </c>
      <c r="B355" s="67" t="s">
        <v>31</v>
      </c>
      <c r="C355" s="123" t="s">
        <v>192</v>
      </c>
      <c r="D355" s="67" t="s">
        <v>192</v>
      </c>
      <c r="E355" s="143">
        <v>1</v>
      </c>
      <c r="F355" s="64" t="s">
        <v>192</v>
      </c>
      <c r="G355" s="136">
        <v>0</v>
      </c>
      <c r="H355" s="136">
        <v>0</v>
      </c>
      <c r="I355" s="136">
        <v>0</v>
      </c>
      <c r="J355" s="137">
        <f t="shared" si="3"/>
        <v>0</v>
      </c>
      <c r="K355" s="138"/>
      <c r="L355" s="138"/>
      <c r="M355" s="138"/>
      <c r="N355" s="138"/>
      <c r="O355" s="138"/>
      <c r="P355" s="138"/>
      <c r="Q355" s="138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x14ac:dyDescent="0.2">
      <c r="A356" s="62" t="s">
        <v>192</v>
      </c>
      <c r="B356" s="67" t="s">
        <v>31</v>
      </c>
      <c r="C356" s="123" t="s">
        <v>192</v>
      </c>
      <c r="D356" s="67" t="s">
        <v>192</v>
      </c>
      <c r="E356" s="143">
        <v>1</v>
      </c>
      <c r="F356" s="64" t="s">
        <v>192</v>
      </c>
      <c r="G356" s="136">
        <v>0</v>
      </c>
      <c r="H356" s="136">
        <v>0</v>
      </c>
      <c r="I356" s="136">
        <v>0</v>
      </c>
      <c r="J356" s="137">
        <f t="shared" si="3"/>
        <v>0</v>
      </c>
      <c r="K356" s="138"/>
      <c r="L356" s="138"/>
      <c r="M356" s="138"/>
      <c r="N356" s="138"/>
      <c r="O356" s="138"/>
      <c r="P356" s="138"/>
      <c r="Q356" s="138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x14ac:dyDescent="0.2">
      <c r="A357" s="62" t="s">
        <v>192</v>
      </c>
      <c r="B357" s="67" t="s">
        <v>31</v>
      </c>
      <c r="C357" s="123" t="s">
        <v>192</v>
      </c>
      <c r="D357" s="67" t="s">
        <v>192</v>
      </c>
      <c r="E357" s="143">
        <v>1</v>
      </c>
      <c r="F357" s="64" t="s">
        <v>192</v>
      </c>
      <c r="G357" s="136">
        <v>0</v>
      </c>
      <c r="H357" s="136">
        <v>0</v>
      </c>
      <c r="I357" s="136">
        <v>0</v>
      </c>
      <c r="J357" s="137">
        <f t="shared" si="3"/>
        <v>0</v>
      </c>
      <c r="K357" s="138"/>
      <c r="L357" s="138"/>
      <c r="M357" s="138"/>
      <c r="N357" s="138"/>
      <c r="O357" s="138"/>
      <c r="P357" s="138"/>
      <c r="Q357" s="138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x14ac:dyDescent="0.2">
      <c r="A358" s="62" t="s">
        <v>192</v>
      </c>
      <c r="B358" s="67" t="s">
        <v>31</v>
      </c>
      <c r="C358" s="123" t="s">
        <v>192</v>
      </c>
      <c r="D358" s="67" t="s">
        <v>192</v>
      </c>
      <c r="E358" s="143">
        <v>1</v>
      </c>
      <c r="F358" s="64" t="s">
        <v>192</v>
      </c>
      <c r="G358" s="136">
        <v>0</v>
      </c>
      <c r="H358" s="136">
        <v>0</v>
      </c>
      <c r="I358" s="136">
        <v>0</v>
      </c>
      <c r="J358" s="137">
        <f t="shared" si="3"/>
        <v>0</v>
      </c>
      <c r="K358" s="138"/>
      <c r="L358" s="138"/>
      <c r="M358" s="138"/>
      <c r="N358" s="138"/>
      <c r="O358" s="138"/>
      <c r="P358" s="138"/>
      <c r="Q358" s="138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x14ac:dyDescent="0.2">
      <c r="A359" s="62" t="s">
        <v>192</v>
      </c>
      <c r="B359" s="67" t="s">
        <v>31</v>
      </c>
      <c r="C359" s="123" t="s">
        <v>192</v>
      </c>
      <c r="D359" s="67" t="s">
        <v>192</v>
      </c>
      <c r="E359" s="143">
        <v>1</v>
      </c>
      <c r="F359" s="64" t="s">
        <v>192</v>
      </c>
      <c r="G359" s="136">
        <v>0</v>
      </c>
      <c r="H359" s="136">
        <v>0</v>
      </c>
      <c r="I359" s="136">
        <v>0</v>
      </c>
      <c r="J359" s="137">
        <f t="shared" si="3"/>
        <v>0</v>
      </c>
      <c r="K359" s="138"/>
      <c r="L359" s="138"/>
      <c r="M359" s="138"/>
      <c r="N359" s="138"/>
      <c r="O359" s="138"/>
      <c r="P359" s="138"/>
      <c r="Q359" s="138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x14ac:dyDescent="0.2">
      <c r="A360" s="62" t="s">
        <v>192</v>
      </c>
      <c r="B360" s="67" t="s">
        <v>31</v>
      </c>
      <c r="C360" s="123" t="s">
        <v>192</v>
      </c>
      <c r="D360" s="67" t="s">
        <v>192</v>
      </c>
      <c r="E360" s="143">
        <v>1</v>
      </c>
      <c r="F360" s="64" t="s">
        <v>192</v>
      </c>
      <c r="G360" s="136">
        <v>0</v>
      </c>
      <c r="H360" s="136">
        <v>0</v>
      </c>
      <c r="I360" s="136">
        <v>0</v>
      </c>
      <c r="J360" s="137">
        <f t="shared" si="3"/>
        <v>0</v>
      </c>
      <c r="K360" s="138"/>
      <c r="L360" s="138"/>
      <c r="M360" s="138"/>
      <c r="N360" s="138"/>
      <c r="O360" s="138"/>
      <c r="P360" s="138"/>
      <c r="Q360" s="138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x14ac:dyDescent="0.2">
      <c r="A361" s="62" t="s">
        <v>192</v>
      </c>
      <c r="B361" s="67" t="s">
        <v>31</v>
      </c>
      <c r="C361" s="123" t="s">
        <v>192</v>
      </c>
      <c r="D361" s="67" t="s">
        <v>192</v>
      </c>
      <c r="E361" s="143">
        <v>1</v>
      </c>
      <c r="F361" s="64" t="s">
        <v>192</v>
      </c>
      <c r="G361" s="136">
        <v>0</v>
      </c>
      <c r="H361" s="136">
        <v>0</v>
      </c>
      <c r="I361" s="136">
        <v>0</v>
      </c>
      <c r="J361" s="137">
        <f t="shared" si="3"/>
        <v>0</v>
      </c>
      <c r="K361" s="138"/>
      <c r="L361" s="138"/>
      <c r="M361" s="138"/>
      <c r="N361" s="138"/>
      <c r="O361" s="138"/>
      <c r="P361" s="138"/>
      <c r="Q361" s="138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x14ac:dyDescent="0.2">
      <c r="A362" s="62" t="s">
        <v>192</v>
      </c>
      <c r="B362" s="67" t="s">
        <v>31</v>
      </c>
      <c r="C362" s="123" t="s">
        <v>192</v>
      </c>
      <c r="D362" s="67" t="s">
        <v>192</v>
      </c>
      <c r="E362" s="143">
        <v>1</v>
      </c>
      <c r="F362" s="64" t="s">
        <v>192</v>
      </c>
      <c r="G362" s="136">
        <v>0</v>
      </c>
      <c r="H362" s="136">
        <v>0</v>
      </c>
      <c r="I362" s="136">
        <v>0</v>
      </c>
      <c r="J362" s="137">
        <f t="shared" si="3"/>
        <v>0</v>
      </c>
      <c r="K362" s="138"/>
      <c r="L362" s="138"/>
      <c r="M362" s="138"/>
      <c r="N362" s="138"/>
      <c r="O362" s="138"/>
      <c r="P362" s="138"/>
      <c r="Q362" s="138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x14ac:dyDescent="0.2">
      <c r="A363" s="62" t="s">
        <v>192</v>
      </c>
      <c r="B363" s="67" t="s">
        <v>31</v>
      </c>
      <c r="C363" s="123" t="s">
        <v>192</v>
      </c>
      <c r="D363" s="67" t="s">
        <v>192</v>
      </c>
      <c r="E363" s="143">
        <v>1</v>
      </c>
      <c r="F363" s="64" t="s">
        <v>192</v>
      </c>
      <c r="G363" s="136">
        <v>0</v>
      </c>
      <c r="H363" s="136">
        <v>0</v>
      </c>
      <c r="I363" s="136">
        <v>0</v>
      </c>
      <c r="J363" s="137">
        <f t="shared" si="3"/>
        <v>0</v>
      </c>
      <c r="K363" s="138"/>
      <c r="L363" s="138"/>
      <c r="M363" s="138"/>
      <c r="N363" s="138"/>
      <c r="O363" s="138"/>
      <c r="P363" s="138"/>
      <c r="Q363" s="138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x14ac:dyDescent="0.2">
      <c r="A364" s="62" t="s">
        <v>192</v>
      </c>
      <c r="B364" s="67" t="s">
        <v>31</v>
      </c>
      <c r="C364" s="123" t="s">
        <v>192</v>
      </c>
      <c r="D364" s="67" t="s">
        <v>192</v>
      </c>
      <c r="E364" s="143">
        <v>1</v>
      </c>
      <c r="F364" s="64" t="s">
        <v>192</v>
      </c>
      <c r="G364" s="136">
        <v>0</v>
      </c>
      <c r="H364" s="136">
        <v>0</v>
      </c>
      <c r="I364" s="136">
        <v>0</v>
      </c>
      <c r="J364" s="137">
        <f t="shared" si="3"/>
        <v>0</v>
      </c>
      <c r="K364" s="138"/>
      <c r="L364" s="138"/>
      <c r="M364" s="138"/>
      <c r="N364" s="138"/>
      <c r="O364" s="138"/>
      <c r="P364" s="138"/>
      <c r="Q364" s="138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x14ac:dyDescent="0.2">
      <c r="A365" s="62" t="s">
        <v>192</v>
      </c>
      <c r="B365" s="67" t="s">
        <v>31</v>
      </c>
      <c r="C365" s="123" t="s">
        <v>192</v>
      </c>
      <c r="D365" s="67" t="s">
        <v>192</v>
      </c>
      <c r="E365" s="143">
        <v>1</v>
      </c>
      <c r="F365" s="64" t="s">
        <v>192</v>
      </c>
      <c r="G365" s="136">
        <v>0</v>
      </c>
      <c r="H365" s="136">
        <v>0</v>
      </c>
      <c r="I365" s="136">
        <v>0</v>
      </c>
      <c r="J365" s="137">
        <f t="shared" si="3"/>
        <v>0</v>
      </c>
      <c r="K365" s="138"/>
      <c r="L365" s="138"/>
      <c r="M365" s="138"/>
      <c r="N365" s="138"/>
      <c r="O365" s="138"/>
      <c r="P365" s="138"/>
      <c r="Q365" s="138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x14ac:dyDescent="0.2">
      <c r="A366" s="62" t="s">
        <v>192</v>
      </c>
      <c r="B366" s="67" t="s">
        <v>31</v>
      </c>
      <c r="C366" s="123" t="s">
        <v>192</v>
      </c>
      <c r="D366" s="67" t="s">
        <v>192</v>
      </c>
      <c r="E366" s="143">
        <v>1</v>
      </c>
      <c r="F366" s="64" t="s">
        <v>192</v>
      </c>
      <c r="G366" s="136">
        <v>0</v>
      </c>
      <c r="H366" s="136">
        <v>0</v>
      </c>
      <c r="I366" s="136">
        <v>0</v>
      </c>
      <c r="J366" s="137">
        <f t="shared" si="3"/>
        <v>0</v>
      </c>
      <c r="K366" s="138"/>
      <c r="L366" s="138"/>
      <c r="M366" s="138"/>
      <c r="N366" s="138"/>
      <c r="O366" s="138"/>
      <c r="P366" s="138"/>
      <c r="Q366" s="138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x14ac:dyDescent="0.2">
      <c r="A367" s="62" t="s">
        <v>192</v>
      </c>
      <c r="B367" s="67" t="s">
        <v>31</v>
      </c>
      <c r="C367" s="123" t="s">
        <v>192</v>
      </c>
      <c r="D367" s="67" t="s">
        <v>192</v>
      </c>
      <c r="E367" s="143">
        <v>1</v>
      </c>
      <c r="F367" s="64" t="s">
        <v>192</v>
      </c>
      <c r="G367" s="136">
        <v>0</v>
      </c>
      <c r="H367" s="136">
        <v>0</v>
      </c>
      <c r="I367" s="136">
        <v>0</v>
      </c>
      <c r="J367" s="137">
        <f t="shared" si="3"/>
        <v>0</v>
      </c>
      <c r="K367" s="138"/>
      <c r="L367" s="138"/>
      <c r="M367" s="138"/>
      <c r="N367" s="138"/>
      <c r="O367" s="138"/>
      <c r="P367" s="138"/>
      <c r="Q367" s="138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x14ac:dyDescent="0.2">
      <c r="A368" s="62" t="s">
        <v>192</v>
      </c>
      <c r="B368" s="67" t="s">
        <v>31</v>
      </c>
      <c r="C368" s="123" t="s">
        <v>192</v>
      </c>
      <c r="D368" s="67" t="s">
        <v>192</v>
      </c>
      <c r="E368" s="143">
        <v>1</v>
      </c>
      <c r="F368" s="64" t="s">
        <v>192</v>
      </c>
      <c r="G368" s="136">
        <v>0</v>
      </c>
      <c r="H368" s="136">
        <v>0</v>
      </c>
      <c r="I368" s="136">
        <v>0</v>
      </c>
      <c r="J368" s="137">
        <f t="shared" si="3"/>
        <v>0</v>
      </c>
      <c r="K368" s="138"/>
      <c r="L368" s="138"/>
      <c r="M368" s="138"/>
      <c r="N368" s="138"/>
      <c r="O368" s="138"/>
      <c r="P368" s="138"/>
      <c r="Q368" s="138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x14ac:dyDescent="0.2">
      <c r="A369" s="62" t="s">
        <v>192</v>
      </c>
      <c r="B369" s="67" t="s">
        <v>31</v>
      </c>
      <c r="C369" s="123" t="s">
        <v>192</v>
      </c>
      <c r="D369" s="67" t="s">
        <v>192</v>
      </c>
      <c r="E369" s="143">
        <v>1</v>
      </c>
      <c r="F369" s="64" t="s">
        <v>192</v>
      </c>
      <c r="G369" s="136">
        <v>0</v>
      </c>
      <c r="H369" s="136">
        <v>0</v>
      </c>
      <c r="I369" s="136">
        <v>0</v>
      </c>
      <c r="J369" s="137">
        <f t="shared" si="3"/>
        <v>0</v>
      </c>
      <c r="K369" s="138"/>
      <c r="L369" s="138"/>
      <c r="M369" s="138"/>
      <c r="N369" s="138"/>
      <c r="O369" s="138"/>
      <c r="P369" s="138"/>
      <c r="Q369" s="138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x14ac:dyDescent="0.2">
      <c r="A370" s="62" t="s">
        <v>192</v>
      </c>
      <c r="B370" s="67" t="s">
        <v>31</v>
      </c>
      <c r="C370" s="123" t="s">
        <v>192</v>
      </c>
      <c r="D370" s="67" t="s">
        <v>192</v>
      </c>
      <c r="E370" s="143">
        <v>1</v>
      </c>
      <c r="F370" s="64" t="s">
        <v>192</v>
      </c>
      <c r="G370" s="136">
        <v>0</v>
      </c>
      <c r="H370" s="136">
        <v>0</v>
      </c>
      <c r="I370" s="136">
        <v>0</v>
      </c>
      <c r="J370" s="137">
        <f t="shared" si="3"/>
        <v>0</v>
      </c>
      <c r="K370" s="138"/>
      <c r="L370" s="138"/>
      <c r="M370" s="138"/>
      <c r="N370" s="138"/>
      <c r="O370" s="138"/>
      <c r="P370" s="138"/>
      <c r="Q370" s="138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x14ac:dyDescent="0.2">
      <c r="A371" s="62" t="s">
        <v>192</v>
      </c>
      <c r="B371" s="67" t="s">
        <v>31</v>
      </c>
      <c r="C371" s="123" t="s">
        <v>192</v>
      </c>
      <c r="D371" s="67" t="s">
        <v>192</v>
      </c>
      <c r="E371" s="143">
        <v>1</v>
      </c>
      <c r="F371" s="64" t="s">
        <v>192</v>
      </c>
      <c r="G371" s="136">
        <v>0</v>
      </c>
      <c r="H371" s="136">
        <v>0</v>
      </c>
      <c r="I371" s="136">
        <v>0</v>
      </c>
      <c r="J371" s="137">
        <f t="shared" si="3"/>
        <v>0</v>
      </c>
      <c r="K371" s="138"/>
      <c r="L371" s="138"/>
      <c r="M371" s="138"/>
      <c r="N371" s="138"/>
      <c r="O371" s="138"/>
      <c r="P371" s="138"/>
      <c r="Q371" s="138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x14ac:dyDescent="0.2">
      <c r="A372" s="62" t="s">
        <v>192</v>
      </c>
      <c r="B372" s="67" t="s">
        <v>31</v>
      </c>
      <c r="C372" s="123" t="s">
        <v>192</v>
      </c>
      <c r="D372" s="67" t="s">
        <v>192</v>
      </c>
      <c r="E372" s="143">
        <v>1</v>
      </c>
      <c r="F372" s="64" t="s">
        <v>192</v>
      </c>
      <c r="G372" s="136">
        <v>0</v>
      </c>
      <c r="H372" s="136">
        <v>0</v>
      </c>
      <c r="I372" s="136">
        <v>0</v>
      </c>
      <c r="J372" s="137">
        <f t="shared" si="3"/>
        <v>0</v>
      </c>
      <c r="K372" s="138"/>
      <c r="L372" s="138"/>
      <c r="M372" s="138"/>
      <c r="N372" s="138"/>
      <c r="O372" s="138"/>
      <c r="P372" s="138"/>
      <c r="Q372" s="138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x14ac:dyDescent="0.2">
      <c r="A373" s="62" t="s">
        <v>192</v>
      </c>
      <c r="B373" s="67" t="s">
        <v>31</v>
      </c>
      <c r="C373" s="123" t="s">
        <v>192</v>
      </c>
      <c r="D373" s="67" t="s">
        <v>192</v>
      </c>
      <c r="E373" s="143">
        <v>1</v>
      </c>
      <c r="F373" s="64" t="s">
        <v>192</v>
      </c>
      <c r="G373" s="136">
        <v>0</v>
      </c>
      <c r="H373" s="136">
        <v>0</v>
      </c>
      <c r="I373" s="136">
        <v>0</v>
      </c>
      <c r="J373" s="137">
        <f t="shared" si="3"/>
        <v>0</v>
      </c>
      <c r="K373" s="138"/>
      <c r="L373" s="138"/>
      <c r="M373" s="138"/>
      <c r="N373" s="138"/>
      <c r="O373" s="138"/>
      <c r="P373" s="138"/>
      <c r="Q373" s="138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x14ac:dyDescent="0.2">
      <c r="A374" s="62" t="s">
        <v>192</v>
      </c>
      <c r="B374" s="67" t="s">
        <v>31</v>
      </c>
      <c r="C374" s="123" t="s">
        <v>192</v>
      </c>
      <c r="D374" s="67" t="s">
        <v>192</v>
      </c>
      <c r="E374" s="143">
        <v>1</v>
      </c>
      <c r="F374" s="64" t="s">
        <v>192</v>
      </c>
      <c r="G374" s="136">
        <v>0</v>
      </c>
      <c r="H374" s="136">
        <v>0</v>
      </c>
      <c r="I374" s="136">
        <v>0</v>
      </c>
      <c r="J374" s="137">
        <f t="shared" si="3"/>
        <v>0</v>
      </c>
      <c r="K374" s="138"/>
      <c r="L374" s="138"/>
      <c r="M374" s="138"/>
      <c r="N374" s="138"/>
      <c r="O374" s="138"/>
      <c r="P374" s="138"/>
      <c r="Q374" s="138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x14ac:dyDescent="0.2">
      <c r="A375" s="62" t="s">
        <v>192</v>
      </c>
      <c r="B375" s="67" t="s">
        <v>31</v>
      </c>
      <c r="C375" s="123" t="s">
        <v>192</v>
      </c>
      <c r="D375" s="67" t="s">
        <v>192</v>
      </c>
      <c r="E375" s="143">
        <v>1</v>
      </c>
      <c r="F375" s="64" t="s">
        <v>192</v>
      </c>
      <c r="G375" s="136">
        <v>0</v>
      </c>
      <c r="H375" s="136">
        <v>0</v>
      </c>
      <c r="I375" s="136">
        <v>0</v>
      </c>
      <c r="J375" s="137">
        <f t="shared" si="3"/>
        <v>0</v>
      </c>
      <c r="K375" s="138"/>
      <c r="L375" s="138"/>
      <c r="M375" s="138"/>
      <c r="N375" s="138"/>
      <c r="O375" s="138"/>
      <c r="P375" s="138"/>
      <c r="Q375" s="138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x14ac:dyDescent="0.2">
      <c r="A376" s="62" t="s">
        <v>192</v>
      </c>
      <c r="B376" s="67" t="s">
        <v>31</v>
      </c>
      <c r="C376" s="123" t="s">
        <v>192</v>
      </c>
      <c r="D376" s="67" t="s">
        <v>192</v>
      </c>
      <c r="E376" s="143">
        <v>1</v>
      </c>
      <c r="F376" s="64" t="s">
        <v>192</v>
      </c>
      <c r="G376" s="136">
        <v>0</v>
      </c>
      <c r="H376" s="136">
        <v>0</v>
      </c>
      <c r="I376" s="136">
        <v>0</v>
      </c>
      <c r="J376" s="137">
        <f t="shared" si="3"/>
        <v>0</v>
      </c>
      <c r="K376" s="138"/>
      <c r="L376" s="138"/>
      <c r="M376" s="138"/>
      <c r="N376" s="138"/>
      <c r="O376" s="138"/>
      <c r="P376" s="138"/>
      <c r="Q376" s="138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x14ac:dyDescent="0.2">
      <c r="A377" s="62" t="s">
        <v>192</v>
      </c>
      <c r="B377" s="67" t="s">
        <v>31</v>
      </c>
      <c r="C377" s="123" t="s">
        <v>192</v>
      </c>
      <c r="D377" s="67" t="s">
        <v>192</v>
      </c>
      <c r="E377" s="143">
        <v>1</v>
      </c>
      <c r="F377" s="64" t="s">
        <v>192</v>
      </c>
      <c r="G377" s="136">
        <v>0</v>
      </c>
      <c r="H377" s="136">
        <v>0</v>
      </c>
      <c r="I377" s="136">
        <v>0</v>
      </c>
      <c r="J377" s="137">
        <f t="shared" si="3"/>
        <v>0</v>
      </c>
      <c r="K377" s="138"/>
      <c r="L377" s="138"/>
      <c r="M377" s="138"/>
      <c r="N377" s="138"/>
      <c r="O377" s="138"/>
      <c r="P377" s="138"/>
      <c r="Q377" s="138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x14ac:dyDescent="0.2">
      <c r="A378" s="62" t="s">
        <v>192</v>
      </c>
      <c r="B378" s="67" t="s">
        <v>31</v>
      </c>
      <c r="C378" s="123" t="s">
        <v>192</v>
      </c>
      <c r="D378" s="67" t="s">
        <v>192</v>
      </c>
      <c r="E378" s="143">
        <v>1</v>
      </c>
      <c r="F378" s="64" t="s">
        <v>192</v>
      </c>
      <c r="G378" s="136">
        <v>0</v>
      </c>
      <c r="H378" s="136">
        <v>0</v>
      </c>
      <c r="I378" s="136">
        <v>0</v>
      </c>
      <c r="J378" s="137">
        <f t="shared" si="3"/>
        <v>0</v>
      </c>
      <c r="K378" s="138"/>
      <c r="L378" s="138"/>
      <c r="M378" s="138"/>
      <c r="N378" s="138"/>
      <c r="O378" s="138"/>
      <c r="P378" s="138"/>
      <c r="Q378" s="138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x14ac:dyDescent="0.2">
      <c r="A379" s="62" t="s">
        <v>192</v>
      </c>
      <c r="B379" s="67" t="s">
        <v>31</v>
      </c>
      <c r="C379" s="123" t="s">
        <v>192</v>
      </c>
      <c r="D379" s="67" t="s">
        <v>192</v>
      </c>
      <c r="E379" s="143">
        <v>1</v>
      </c>
      <c r="F379" s="64" t="s">
        <v>192</v>
      </c>
      <c r="G379" s="136">
        <v>0</v>
      </c>
      <c r="H379" s="136">
        <v>0</v>
      </c>
      <c r="I379" s="136">
        <v>0</v>
      </c>
      <c r="J379" s="137">
        <f t="shared" si="3"/>
        <v>0</v>
      </c>
      <c r="K379" s="138"/>
      <c r="L379" s="138"/>
      <c r="M379" s="138"/>
      <c r="N379" s="138"/>
      <c r="O379" s="138"/>
      <c r="P379" s="138"/>
      <c r="Q379" s="138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x14ac:dyDescent="0.2">
      <c r="A380" s="62" t="s">
        <v>192</v>
      </c>
      <c r="B380" s="67" t="s">
        <v>31</v>
      </c>
      <c r="C380" s="123" t="s">
        <v>192</v>
      </c>
      <c r="D380" s="67" t="s">
        <v>192</v>
      </c>
      <c r="E380" s="143">
        <v>1</v>
      </c>
      <c r="F380" s="64" t="s">
        <v>192</v>
      </c>
      <c r="G380" s="136">
        <v>0</v>
      </c>
      <c r="H380" s="136">
        <v>0</v>
      </c>
      <c r="I380" s="136">
        <v>0</v>
      </c>
      <c r="J380" s="137">
        <f t="shared" si="3"/>
        <v>0</v>
      </c>
      <c r="K380" s="138"/>
      <c r="L380" s="138"/>
      <c r="M380" s="138"/>
      <c r="N380" s="138"/>
      <c r="O380" s="138"/>
      <c r="P380" s="138"/>
      <c r="Q380" s="138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x14ac:dyDescent="0.2">
      <c r="A381" s="62" t="s">
        <v>192</v>
      </c>
      <c r="B381" s="67" t="s">
        <v>31</v>
      </c>
      <c r="C381" s="123" t="s">
        <v>192</v>
      </c>
      <c r="D381" s="67" t="s">
        <v>192</v>
      </c>
      <c r="E381" s="143">
        <v>1</v>
      </c>
      <c r="F381" s="64" t="s">
        <v>192</v>
      </c>
      <c r="G381" s="136">
        <v>0</v>
      </c>
      <c r="H381" s="136">
        <v>0</v>
      </c>
      <c r="I381" s="136">
        <v>0</v>
      </c>
      <c r="J381" s="137">
        <f t="shared" si="3"/>
        <v>0</v>
      </c>
      <c r="K381" s="138"/>
      <c r="L381" s="138"/>
      <c r="M381" s="138"/>
      <c r="N381" s="138"/>
      <c r="O381" s="138"/>
      <c r="P381" s="138"/>
      <c r="Q381" s="138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x14ac:dyDescent="0.2">
      <c r="A382" s="62" t="s">
        <v>192</v>
      </c>
      <c r="B382" s="67" t="s">
        <v>31</v>
      </c>
      <c r="C382" s="123" t="s">
        <v>192</v>
      </c>
      <c r="D382" s="67" t="s">
        <v>192</v>
      </c>
      <c r="E382" s="143">
        <v>1</v>
      </c>
      <c r="F382" s="64" t="s">
        <v>192</v>
      </c>
      <c r="G382" s="136">
        <v>0</v>
      </c>
      <c r="H382" s="136">
        <v>0</v>
      </c>
      <c r="I382" s="136">
        <v>0</v>
      </c>
      <c r="J382" s="137">
        <f t="shared" si="3"/>
        <v>0</v>
      </c>
      <c r="K382" s="138"/>
      <c r="L382" s="138"/>
      <c r="M382" s="138"/>
      <c r="N382" s="138"/>
      <c r="O382" s="138"/>
      <c r="P382" s="138"/>
      <c r="Q382" s="138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x14ac:dyDescent="0.2">
      <c r="A383" s="62" t="s">
        <v>192</v>
      </c>
      <c r="B383" s="67" t="s">
        <v>31</v>
      </c>
      <c r="C383" s="123" t="s">
        <v>192</v>
      </c>
      <c r="D383" s="67" t="s">
        <v>192</v>
      </c>
      <c r="E383" s="143">
        <v>1</v>
      </c>
      <c r="F383" s="64" t="s">
        <v>192</v>
      </c>
      <c r="G383" s="136">
        <v>0</v>
      </c>
      <c r="H383" s="136">
        <v>0</v>
      </c>
      <c r="I383" s="136">
        <v>0</v>
      </c>
      <c r="J383" s="137">
        <f t="shared" si="3"/>
        <v>0</v>
      </c>
      <c r="K383" s="138"/>
      <c r="L383" s="138"/>
      <c r="M383" s="138"/>
      <c r="N383" s="138"/>
      <c r="O383" s="138"/>
      <c r="P383" s="138"/>
      <c r="Q383" s="138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x14ac:dyDescent="0.2">
      <c r="A384" s="62" t="s">
        <v>192</v>
      </c>
      <c r="B384" s="67" t="s">
        <v>31</v>
      </c>
      <c r="C384" s="123" t="s">
        <v>192</v>
      </c>
      <c r="D384" s="67" t="s">
        <v>192</v>
      </c>
      <c r="E384" s="143">
        <v>1</v>
      </c>
      <c r="F384" s="64" t="s">
        <v>192</v>
      </c>
      <c r="G384" s="136">
        <v>0</v>
      </c>
      <c r="H384" s="136">
        <v>0</v>
      </c>
      <c r="I384" s="136">
        <v>0</v>
      </c>
      <c r="J384" s="137">
        <f t="shared" si="3"/>
        <v>0</v>
      </c>
      <c r="K384" s="138"/>
      <c r="L384" s="138"/>
      <c r="M384" s="138"/>
      <c r="N384" s="138"/>
      <c r="O384" s="138"/>
      <c r="P384" s="138"/>
      <c r="Q384" s="138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x14ac:dyDescent="0.2">
      <c r="A385" s="62" t="s">
        <v>192</v>
      </c>
      <c r="B385" s="67" t="s">
        <v>31</v>
      </c>
      <c r="C385" s="123" t="s">
        <v>192</v>
      </c>
      <c r="D385" s="67" t="s">
        <v>192</v>
      </c>
      <c r="E385" s="143">
        <v>1</v>
      </c>
      <c r="F385" s="64" t="s">
        <v>192</v>
      </c>
      <c r="G385" s="136">
        <v>0</v>
      </c>
      <c r="H385" s="136">
        <v>0</v>
      </c>
      <c r="I385" s="136">
        <v>0</v>
      </c>
      <c r="J385" s="137">
        <f t="shared" si="3"/>
        <v>0</v>
      </c>
      <c r="K385" s="138"/>
      <c r="L385" s="138"/>
      <c r="M385" s="138"/>
      <c r="N385" s="138"/>
      <c r="O385" s="138"/>
      <c r="P385" s="138"/>
      <c r="Q385" s="138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x14ac:dyDescent="0.2">
      <c r="A386" s="62" t="s">
        <v>192</v>
      </c>
      <c r="B386" s="67" t="s">
        <v>31</v>
      </c>
      <c r="C386" s="123" t="s">
        <v>192</v>
      </c>
      <c r="D386" s="67" t="s">
        <v>192</v>
      </c>
      <c r="E386" s="143">
        <v>1</v>
      </c>
      <c r="F386" s="64" t="s">
        <v>192</v>
      </c>
      <c r="G386" s="136">
        <v>0</v>
      </c>
      <c r="H386" s="136">
        <v>0</v>
      </c>
      <c r="I386" s="136">
        <v>0</v>
      </c>
      <c r="J386" s="137">
        <f t="shared" si="3"/>
        <v>0</v>
      </c>
      <c r="K386" s="138"/>
      <c r="L386" s="138"/>
      <c r="M386" s="138"/>
      <c r="N386" s="138"/>
      <c r="O386" s="138"/>
      <c r="P386" s="138"/>
      <c r="Q386" s="138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x14ac:dyDescent="0.2">
      <c r="A387" s="62" t="s">
        <v>192</v>
      </c>
      <c r="B387" s="67" t="s">
        <v>31</v>
      </c>
      <c r="C387" s="123" t="s">
        <v>192</v>
      </c>
      <c r="D387" s="67" t="s">
        <v>192</v>
      </c>
      <c r="E387" s="143">
        <v>1</v>
      </c>
      <c r="F387" s="64" t="s">
        <v>192</v>
      </c>
      <c r="G387" s="136">
        <v>0</v>
      </c>
      <c r="H387" s="136">
        <v>0</v>
      </c>
      <c r="I387" s="136">
        <v>0</v>
      </c>
      <c r="J387" s="137">
        <f t="shared" si="3"/>
        <v>0</v>
      </c>
      <c r="K387" s="138"/>
      <c r="L387" s="138"/>
      <c r="M387" s="138"/>
      <c r="N387" s="138"/>
      <c r="O387" s="138"/>
      <c r="P387" s="138"/>
      <c r="Q387" s="138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x14ac:dyDescent="0.2">
      <c r="A388" s="62" t="s">
        <v>192</v>
      </c>
      <c r="B388" s="67" t="s">
        <v>31</v>
      </c>
      <c r="C388" s="123" t="s">
        <v>192</v>
      </c>
      <c r="D388" s="67" t="s">
        <v>192</v>
      </c>
      <c r="E388" s="143">
        <v>1</v>
      </c>
      <c r="F388" s="64" t="s">
        <v>192</v>
      </c>
      <c r="G388" s="136">
        <v>0</v>
      </c>
      <c r="H388" s="136">
        <v>0</v>
      </c>
      <c r="I388" s="136">
        <v>0</v>
      </c>
      <c r="J388" s="137">
        <f t="shared" si="3"/>
        <v>0</v>
      </c>
      <c r="K388" s="138"/>
      <c r="L388" s="138"/>
      <c r="M388" s="138"/>
      <c r="N388" s="138"/>
      <c r="O388" s="138"/>
      <c r="P388" s="138"/>
      <c r="Q388" s="138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x14ac:dyDescent="0.2">
      <c r="A389" s="62" t="s">
        <v>192</v>
      </c>
      <c r="B389" s="67" t="s">
        <v>31</v>
      </c>
      <c r="C389" s="123" t="s">
        <v>192</v>
      </c>
      <c r="D389" s="67" t="s">
        <v>192</v>
      </c>
      <c r="E389" s="143">
        <v>1</v>
      </c>
      <c r="F389" s="64" t="s">
        <v>192</v>
      </c>
      <c r="G389" s="136">
        <v>0</v>
      </c>
      <c r="H389" s="136">
        <v>0</v>
      </c>
      <c r="I389" s="136">
        <v>0</v>
      </c>
      <c r="J389" s="137">
        <f t="shared" si="3"/>
        <v>0</v>
      </c>
      <c r="K389" s="138"/>
      <c r="L389" s="138"/>
      <c r="M389" s="138"/>
      <c r="N389" s="138"/>
      <c r="O389" s="138"/>
      <c r="P389" s="138"/>
      <c r="Q389" s="138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x14ac:dyDescent="0.2">
      <c r="A390" s="62" t="s">
        <v>192</v>
      </c>
      <c r="B390" s="67" t="s">
        <v>31</v>
      </c>
      <c r="C390" s="123" t="s">
        <v>192</v>
      </c>
      <c r="D390" s="67" t="s">
        <v>192</v>
      </c>
      <c r="E390" s="143">
        <v>1</v>
      </c>
      <c r="F390" s="64" t="s">
        <v>192</v>
      </c>
      <c r="G390" s="136">
        <v>0</v>
      </c>
      <c r="H390" s="136">
        <v>0</v>
      </c>
      <c r="I390" s="136">
        <v>0</v>
      </c>
      <c r="J390" s="137">
        <f t="shared" si="3"/>
        <v>0</v>
      </c>
      <c r="K390" s="138"/>
      <c r="L390" s="138"/>
      <c r="M390" s="138"/>
      <c r="N390" s="138"/>
      <c r="O390" s="138"/>
      <c r="P390" s="138"/>
      <c r="Q390" s="138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x14ac:dyDescent="0.2">
      <c r="A391" s="62" t="s">
        <v>192</v>
      </c>
      <c r="B391" s="67" t="s">
        <v>31</v>
      </c>
      <c r="C391" s="123" t="s">
        <v>192</v>
      </c>
      <c r="D391" s="67" t="s">
        <v>192</v>
      </c>
      <c r="E391" s="143">
        <v>1</v>
      </c>
      <c r="F391" s="64" t="s">
        <v>192</v>
      </c>
      <c r="G391" s="136">
        <v>0</v>
      </c>
      <c r="H391" s="136">
        <v>0</v>
      </c>
      <c r="I391" s="136">
        <v>0</v>
      </c>
      <c r="J391" s="137">
        <f t="shared" si="3"/>
        <v>0</v>
      </c>
      <c r="K391" s="138"/>
      <c r="L391" s="138"/>
      <c r="M391" s="138"/>
      <c r="N391" s="138"/>
      <c r="O391" s="138"/>
      <c r="P391" s="138"/>
      <c r="Q391" s="138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x14ac:dyDescent="0.2">
      <c r="A392" s="62" t="s">
        <v>192</v>
      </c>
      <c r="B392" s="67" t="s">
        <v>31</v>
      </c>
      <c r="C392" s="123" t="s">
        <v>192</v>
      </c>
      <c r="D392" s="67" t="s">
        <v>192</v>
      </c>
      <c r="E392" s="143">
        <v>1</v>
      </c>
      <c r="F392" s="64" t="s">
        <v>192</v>
      </c>
      <c r="G392" s="136">
        <v>0</v>
      </c>
      <c r="H392" s="136">
        <v>0</v>
      </c>
      <c r="I392" s="136">
        <v>0</v>
      </c>
      <c r="J392" s="137">
        <f t="shared" si="3"/>
        <v>0</v>
      </c>
      <c r="K392" s="138"/>
      <c r="L392" s="138"/>
      <c r="M392" s="138"/>
      <c r="N392" s="138"/>
      <c r="O392" s="138"/>
      <c r="P392" s="138"/>
      <c r="Q392" s="138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x14ac:dyDescent="0.2">
      <c r="A393" s="62" t="s">
        <v>192</v>
      </c>
      <c r="B393" s="67" t="s">
        <v>31</v>
      </c>
      <c r="C393" s="123" t="s">
        <v>192</v>
      </c>
      <c r="D393" s="67" t="s">
        <v>192</v>
      </c>
      <c r="E393" s="143">
        <v>1</v>
      </c>
      <c r="F393" s="64" t="s">
        <v>192</v>
      </c>
      <c r="G393" s="136">
        <v>0</v>
      </c>
      <c r="H393" s="136">
        <v>0</v>
      </c>
      <c r="I393" s="136">
        <v>0</v>
      </c>
      <c r="J393" s="137">
        <f t="shared" si="3"/>
        <v>0</v>
      </c>
      <c r="K393" s="138"/>
      <c r="L393" s="138"/>
      <c r="M393" s="138"/>
      <c r="N393" s="138"/>
      <c r="O393" s="138"/>
      <c r="P393" s="138"/>
      <c r="Q393" s="138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x14ac:dyDescent="0.2">
      <c r="A394" s="62" t="s">
        <v>192</v>
      </c>
      <c r="B394" s="67" t="s">
        <v>31</v>
      </c>
      <c r="C394" s="123" t="s">
        <v>192</v>
      </c>
      <c r="D394" s="67" t="s">
        <v>192</v>
      </c>
      <c r="E394" s="143">
        <v>1</v>
      </c>
      <c r="F394" s="64" t="s">
        <v>192</v>
      </c>
      <c r="G394" s="136">
        <v>0</v>
      </c>
      <c r="H394" s="136">
        <v>0</v>
      </c>
      <c r="I394" s="136">
        <v>0</v>
      </c>
      <c r="J394" s="137">
        <f t="shared" si="3"/>
        <v>0</v>
      </c>
      <c r="K394" s="138"/>
      <c r="L394" s="138"/>
      <c r="M394" s="138"/>
      <c r="N394" s="138"/>
      <c r="O394" s="138"/>
      <c r="P394" s="138"/>
      <c r="Q394" s="138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x14ac:dyDescent="0.2">
      <c r="A395" s="62" t="s">
        <v>192</v>
      </c>
      <c r="B395" s="67" t="s">
        <v>31</v>
      </c>
      <c r="C395" s="123" t="s">
        <v>192</v>
      </c>
      <c r="D395" s="67" t="s">
        <v>192</v>
      </c>
      <c r="E395" s="143">
        <v>1</v>
      </c>
      <c r="F395" s="64" t="s">
        <v>192</v>
      </c>
      <c r="G395" s="136">
        <v>0</v>
      </c>
      <c r="H395" s="136">
        <v>0</v>
      </c>
      <c r="I395" s="136">
        <v>0</v>
      </c>
      <c r="J395" s="137">
        <f t="shared" si="3"/>
        <v>0</v>
      </c>
      <c r="K395" s="138"/>
      <c r="L395" s="138"/>
      <c r="M395" s="138"/>
      <c r="N395" s="138"/>
      <c r="O395" s="138"/>
      <c r="P395" s="138"/>
      <c r="Q395" s="138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x14ac:dyDescent="0.2">
      <c r="A396" s="62" t="s">
        <v>192</v>
      </c>
      <c r="B396" s="67" t="s">
        <v>31</v>
      </c>
      <c r="C396" s="123" t="s">
        <v>192</v>
      </c>
      <c r="D396" s="67" t="s">
        <v>192</v>
      </c>
      <c r="E396" s="143">
        <v>1</v>
      </c>
      <c r="F396" s="64" t="s">
        <v>192</v>
      </c>
      <c r="G396" s="136">
        <v>0</v>
      </c>
      <c r="H396" s="136">
        <v>0</v>
      </c>
      <c r="I396" s="136">
        <v>0</v>
      </c>
      <c r="J396" s="137">
        <f t="shared" si="3"/>
        <v>0</v>
      </c>
      <c r="K396" s="138"/>
      <c r="L396" s="138"/>
      <c r="M396" s="138"/>
      <c r="N396" s="138"/>
      <c r="O396" s="138"/>
      <c r="P396" s="138"/>
      <c r="Q396" s="138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x14ac:dyDescent="0.2">
      <c r="A397" s="62" t="s">
        <v>192</v>
      </c>
      <c r="B397" s="67" t="s">
        <v>31</v>
      </c>
      <c r="C397" s="123" t="s">
        <v>192</v>
      </c>
      <c r="D397" s="67" t="s">
        <v>192</v>
      </c>
      <c r="E397" s="143">
        <v>1</v>
      </c>
      <c r="F397" s="64" t="s">
        <v>192</v>
      </c>
      <c r="G397" s="136">
        <v>0</v>
      </c>
      <c r="H397" s="136">
        <v>0</v>
      </c>
      <c r="I397" s="136">
        <v>0</v>
      </c>
      <c r="J397" s="137">
        <f t="shared" si="3"/>
        <v>0</v>
      </c>
      <c r="K397" s="138"/>
      <c r="L397" s="138"/>
      <c r="M397" s="138"/>
      <c r="N397" s="138"/>
      <c r="O397" s="138"/>
      <c r="P397" s="138"/>
      <c r="Q397" s="138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x14ac:dyDescent="0.2">
      <c r="A398" s="62" t="s">
        <v>192</v>
      </c>
      <c r="B398" s="67" t="s">
        <v>31</v>
      </c>
      <c r="C398" s="123" t="s">
        <v>192</v>
      </c>
      <c r="D398" s="67" t="s">
        <v>192</v>
      </c>
      <c r="E398" s="143">
        <v>1</v>
      </c>
      <c r="F398" s="64" t="s">
        <v>192</v>
      </c>
      <c r="G398" s="136">
        <v>0</v>
      </c>
      <c r="H398" s="136">
        <v>0</v>
      </c>
      <c r="I398" s="136">
        <v>0</v>
      </c>
      <c r="J398" s="137">
        <f t="shared" si="3"/>
        <v>0</v>
      </c>
      <c r="K398" s="138"/>
      <c r="L398" s="138"/>
      <c r="M398" s="138"/>
      <c r="N398" s="138"/>
      <c r="O398" s="138"/>
      <c r="P398" s="138"/>
      <c r="Q398" s="138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x14ac:dyDescent="0.2">
      <c r="A399" s="62" t="s">
        <v>192</v>
      </c>
      <c r="B399" s="67" t="s">
        <v>31</v>
      </c>
      <c r="C399" s="123" t="s">
        <v>192</v>
      </c>
      <c r="D399" s="67" t="s">
        <v>192</v>
      </c>
      <c r="E399" s="143">
        <v>1</v>
      </c>
      <c r="F399" s="64" t="s">
        <v>192</v>
      </c>
      <c r="G399" s="136">
        <v>0</v>
      </c>
      <c r="H399" s="136">
        <v>0</v>
      </c>
      <c r="I399" s="136">
        <v>0</v>
      </c>
      <c r="J399" s="137">
        <f t="shared" si="3"/>
        <v>0</v>
      </c>
      <c r="K399" s="138"/>
      <c r="L399" s="138"/>
      <c r="M399" s="138"/>
      <c r="N399" s="138"/>
      <c r="O399" s="138"/>
      <c r="P399" s="138"/>
      <c r="Q399" s="138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x14ac:dyDescent="0.2">
      <c r="A400" s="62" t="s">
        <v>192</v>
      </c>
      <c r="B400" s="67" t="s">
        <v>31</v>
      </c>
      <c r="C400" s="123" t="s">
        <v>192</v>
      </c>
      <c r="D400" s="67" t="s">
        <v>192</v>
      </c>
      <c r="E400" s="143">
        <v>1</v>
      </c>
      <c r="F400" s="64" t="s">
        <v>192</v>
      </c>
      <c r="G400" s="136">
        <v>0</v>
      </c>
      <c r="H400" s="136">
        <v>0</v>
      </c>
      <c r="I400" s="136">
        <v>0</v>
      </c>
      <c r="J400" s="137">
        <f t="shared" si="3"/>
        <v>0</v>
      </c>
      <c r="K400" s="138"/>
      <c r="L400" s="138"/>
      <c r="M400" s="138"/>
      <c r="N400" s="138"/>
      <c r="O400" s="138"/>
      <c r="P400" s="138"/>
      <c r="Q400" s="138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x14ac:dyDescent="0.2">
      <c r="A401" s="62" t="s">
        <v>192</v>
      </c>
      <c r="B401" s="67" t="s">
        <v>31</v>
      </c>
      <c r="C401" s="123" t="s">
        <v>192</v>
      </c>
      <c r="D401" s="67" t="s">
        <v>192</v>
      </c>
      <c r="E401" s="143">
        <v>1</v>
      </c>
      <c r="F401" s="64" t="s">
        <v>192</v>
      </c>
      <c r="G401" s="136">
        <v>0</v>
      </c>
      <c r="H401" s="136">
        <v>0</v>
      </c>
      <c r="I401" s="136">
        <v>0</v>
      </c>
      <c r="J401" s="137">
        <f t="shared" si="3"/>
        <v>0</v>
      </c>
      <c r="K401" s="138"/>
      <c r="L401" s="138"/>
      <c r="M401" s="138"/>
      <c r="N401" s="138"/>
      <c r="O401" s="138"/>
      <c r="P401" s="138"/>
      <c r="Q401" s="138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x14ac:dyDescent="0.2">
      <c r="A402" s="62" t="s">
        <v>192</v>
      </c>
      <c r="B402" s="67" t="s">
        <v>31</v>
      </c>
      <c r="C402" s="123" t="s">
        <v>192</v>
      </c>
      <c r="D402" s="67" t="s">
        <v>192</v>
      </c>
      <c r="E402" s="143">
        <v>1</v>
      </c>
      <c r="F402" s="64" t="s">
        <v>192</v>
      </c>
      <c r="G402" s="136">
        <v>0</v>
      </c>
      <c r="H402" s="136">
        <v>0</v>
      </c>
      <c r="I402" s="136">
        <v>0</v>
      </c>
      <c r="J402" s="137">
        <f t="shared" si="3"/>
        <v>0</v>
      </c>
      <c r="K402" s="138"/>
      <c r="L402" s="138"/>
      <c r="M402" s="138"/>
      <c r="N402" s="138"/>
      <c r="O402" s="138"/>
      <c r="P402" s="138"/>
      <c r="Q402" s="138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x14ac:dyDescent="0.2">
      <c r="A403" s="62" t="s">
        <v>192</v>
      </c>
      <c r="B403" s="67" t="s">
        <v>31</v>
      </c>
      <c r="C403" s="123" t="s">
        <v>192</v>
      </c>
      <c r="D403" s="67" t="s">
        <v>192</v>
      </c>
      <c r="E403" s="143">
        <v>1</v>
      </c>
      <c r="F403" s="64" t="s">
        <v>192</v>
      </c>
      <c r="G403" s="136">
        <v>0</v>
      </c>
      <c r="H403" s="136">
        <v>0</v>
      </c>
      <c r="I403" s="136">
        <v>0</v>
      </c>
      <c r="J403" s="137">
        <f t="shared" si="3"/>
        <v>0</v>
      </c>
      <c r="K403" s="138"/>
      <c r="L403" s="138"/>
      <c r="M403" s="138"/>
      <c r="N403" s="138"/>
      <c r="O403" s="138"/>
      <c r="P403" s="138"/>
      <c r="Q403" s="138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x14ac:dyDescent="0.2">
      <c r="A404" s="62" t="s">
        <v>192</v>
      </c>
      <c r="B404" s="67" t="s">
        <v>31</v>
      </c>
      <c r="C404" s="123" t="s">
        <v>192</v>
      </c>
      <c r="D404" s="67" t="s">
        <v>192</v>
      </c>
      <c r="E404" s="143">
        <v>1</v>
      </c>
      <c r="F404" s="64" t="s">
        <v>192</v>
      </c>
      <c r="G404" s="136">
        <v>0</v>
      </c>
      <c r="H404" s="136">
        <v>0</v>
      </c>
      <c r="I404" s="136">
        <v>0</v>
      </c>
      <c r="J404" s="137">
        <f t="shared" si="3"/>
        <v>0</v>
      </c>
      <c r="K404" s="138"/>
      <c r="L404" s="138"/>
      <c r="M404" s="138"/>
      <c r="N404" s="138"/>
      <c r="O404" s="138"/>
      <c r="P404" s="138"/>
      <c r="Q404" s="138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x14ac:dyDescent="0.2">
      <c r="A405" s="62" t="s">
        <v>192</v>
      </c>
      <c r="B405" s="67" t="s">
        <v>31</v>
      </c>
      <c r="C405" s="123" t="s">
        <v>192</v>
      </c>
      <c r="D405" s="67" t="s">
        <v>192</v>
      </c>
      <c r="E405" s="143">
        <v>1</v>
      </c>
      <c r="F405" s="64" t="s">
        <v>192</v>
      </c>
      <c r="G405" s="136">
        <v>0</v>
      </c>
      <c r="H405" s="136">
        <v>0</v>
      </c>
      <c r="I405" s="136">
        <v>0</v>
      </c>
      <c r="J405" s="137">
        <f t="shared" si="3"/>
        <v>0</v>
      </c>
      <c r="K405" s="138"/>
      <c r="L405" s="138"/>
      <c r="M405" s="138"/>
      <c r="N405" s="138"/>
      <c r="O405" s="138"/>
      <c r="P405" s="138"/>
      <c r="Q405" s="138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x14ac:dyDescent="0.2">
      <c r="A406" s="62" t="s">
        <v>192</v>
      </c>
      <c r="B406" s="67" t="s">
        <v>31</v>
      </c>
      <c r="C406" s="123" t="s">
        <v>192</v>
      </c>
      <c r="D406" s="67" t="s">
        <v>192</v>
      </c>
      <c r="E406" s="143">
        <v>1</v>
      </c>
      <c r="F406" s="64" t="s">
        <v>192</v>
      </c>
      <c r="G406" s="136">
        <v>0</v>
      </c>
      <c r="H406" s="136">
        <v>0</v>
      </c>
      <c r="I406" s="136">
        <v>0</v>
      </c>
      <c r="J406" s="137">
        <f t="shared" si="3"/>
        <v>0</v>
      </c>
      <c r="K406" s="138"/>
      <c r="L406" s="138"/>
      <c r="M406" s="138"/>
      <c r="N406" s="138"/>
      <c r="O406" s="138"/>
      <c r="P406" s="138"/>
      <c r="Q406" s="138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x14ac:dyDescent="0.2">
      <c r="A407" s="62" t="s">
        <v>192</v>
      </c>
      <c r="B407" s="67" t="s">
        <v>31</v>
      </c>
      <c r="C407" s="123" t="s">
        <v>192</v>
      </c>
      <c r="D407" s="67" t="s">
        <v>192</v>
      </c>
      <c r="E407" s="143">
        <v>1</v>
      </c>
      <c r="F407" s="64" t="s">
        <v>192</v>
      </c>
      <c r="G407" s="136">
        <v>0</v>
      </c>
      <c r="H407" s="136">
        <v>0</v>
      </c>
      <c r="I407" s="136">
        <v>0</v>
      </c>
      <c r="J407" s="137">
        <f t="shared" si="3"/>
        <v>0</v>
      </c>
      <c r="K407" s="138"/>
      <c r="L407" s="138"/>
      <c r="M407" s="138"/>
      <c r="N407" s="138"/>
      <c r="O407" s="138"/>
      <c r="P407" s="138"/>
      <c r="Q407" s="138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x14ac:dyDescent="0.2">
      <c r="A408" s="62" t="s">
        <v>192</v>
      </c>
      <c r="B408" s="67" t="s">
        <v>31</v>
      </c>
      <c r="C408" s="123" t="s">
        <v>192</v>
      </c>
      <c r="D408" s="67" t="s">
        <v>192</v>
      </c>
      <c r="E408" s="143">
        <v>1</v>
      </c>
      <c r="F408" s="64" t="s">
        <v>192</v>
      </c>
      <c r="G408" s="136">
        <v>0</v>
      </c>
      <c r="H408" s="136">
        <v>0</v>
      </c>
      <c r="I408" s="136">
        <v>0</v>
      </c>
      <c r="J408" s="137">
        <f t="shared" si="3"/>
        <v>0</v>
      </c>
      <c r="K408" s="138"/>
      <c r="L408" s="138"/>
      <c r="M408" s="138"/>
      <c r="N408" s="138"/>
      <c r="O408" s="138"/>
      <c r="P408" s="138"/>
      <c r="Q408" s="138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x14ac:dyDescent="0.2">
      <c r="A409" s="62" t="s">
        <v>192</v>
      </c>
      <c r="B409" s="67" t="s">
        <v>31</v>
      </c>
      <c r="C409" s="123" t="s">
        <v>192</v>
      </c>
      <c r="D409" s="67" t="s">
        <v>192</v>
      </c>
      <c r="E409" s="143">
        <v>1</v>
      </c>
      <c r="F409" s="64" t="s">
        <v>192</v>
      </c>
      <c r="G409" s="136">
        <v>0</v>
      </c>
      <c r="H409" s="136">
        <v>0</v>
      </c>
      <c r="I409" s="136">
        <v>0</v>
      </c>
      <c r="J409" s="137">
        <f t="shared" si="3"/>
        <v>0</v>
      </c>
      <c r="K409" s="138"/>
      <c r="L409" s="138"/>
      <c r="M409" s="138"/>
      <c r="N409" s="138"/>
      <c r="O409" s="138"/>
      <c r="P409" s="138"/>
      <c r="Q409" s="138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x14ac:dyDescent="0.2">
      <c r="A410" s="62" t="s">
        <v>192</v>
      </c>
      <c r="B410" s="67" t="s">
        <v>31</v>
      </c>
      <c r="C410" s="123" t="s">
        <v>192</v>
      </c>
      <c r="D410" s="67" t="s">
        <v>192</v>
      </c>
      <c r="E410" s="143">
        <v>1</v>
      </c>
      <c r="F410" s="64" t="s">
        <v>192</v>
      </c>
      <c r="G410" s="136">
        <v>0</v>
      </c>
      <c r="H410" s="136">
        <v>0</v>
      </c>
      <c r="I410" s="136">
        <v>0</v>
      </c>
      <c r="J410" s="137">
        <f t="shared" si="3"/>
        <v>0</v>
      </c>
      <c r="K410" s="138"/>
      <c r="L410" s="138"/>
      <c r="M410" s="138"/>
      <c r="N410" s="138"/>
      <c r="O410" s="138"/>
      <c r="P410" s="138"/>
      <c r="Q410" s="138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x14ac:dyDescent="0.2">
      <c r="A411" s="62" t="s">
        <v>192</v>
      </c>
      <c r="B411" s="67" t="s">
        <v>31</v>
      </c>
      <c r="C411" s="123" t="s">
        <v>192</v>
      </c>
      <c r="D411" s="67" t="s">
        <v>192</v>
      </c>
      <c r="E411" s="143">
        <v>1</v>
      </c>
      <c r="F411" s="64" t="s">
        <v>192</v>
      </c>
      <c r="G411" s="136">
        <v>0</v>
      </c>
      <c r="H411" s="136">
        <v>0</v>
      </c>
      <c r="I411" s="136">
        <v>0</v>
      </c>
      <c r="J411" s="137">
        <f t="shared" si="3"/>
        <v>0</v>
      </c>
      <c r="K411" s="138"/>
      <c r="L411" s="138"/>
      <c r="M411" s="138"/>
      <c r="N411" s="138"/>
      <c r="O411" s="138"/>
      <c r="P411" s="138"/>
      <c r="Q411" s="138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x14ac:dyDescent="0.2">
      <c r="A412" s="62" t="s">
        <v>192</v>
      </c>
      <c r="B412" s="67" t="s">
        <v>31</v>
      </c>
      <c r="C412" s="123" t="s">
        <v>192</v>
      </c>
      <c r="D412" s="67" t="s">
        <v>192</v>
      </c>
      <c r="E412" s="143">
        <v>1</v>
      </c>
      <c r="F412" s="64" t="s">
        <v>192</v>
      </c>
      <c r="G412" s="136">
        <v>0</v>
      </c>
      <c r="H412" s="136">
        <v>0</v>
      </c>
      <c r="I412" s="136">
        <v>0</v>
      </c>
      <c r="J412" s="137">
        <f t="shared" si="3"/>
        <v>0</v>
      </c>
      <c r="K412" s="138"/>
      <c r="L412" s="138"/>
      <c r="M412" s="138"/>
      <c r="N412" s="138"/>
      <c r="O412" s="138"/>
      <c r="P412" s="138"/>
      <c r="Q412" s="138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x14ac:dyDescent="0.2">
      <c r="A413" s="62" t="s">
        <v>192</v>
      </c>
      <c r="B413" s="67" t="s">
        <v>31</v>
      </c>
      <c r="C413" s="123" t="s">
        <v>192</v>
      </c>
      <c r="D413" s="67" t="s">
        <v>192</v>
      </c>
      <c r="E413" s="143">
        <v>1</v>
      </c>
      <c r="F413" s="64" t="s">
        <v>192</v>
      </c>
      <c r="G413" s="136">
        <v>0</v>
      </c>
      <c r="H413" s="136">
        <v>0</v>
      </c>
      <c r="I413" s="136">
        <v>0</v>
      </c>
      <c r="J413" s="137">
        <f t="shared" si="3"/>
        <v>0</v>
      </c>
      <c r="K413" s="138"/>
      <c r="L413" s="138"/>
      <c r="M413" s="138"/>
      <c r="N413" s="138"/>
      <c r="O413" s="138"/>
      <c r="P413" s="138"/>
      <c r="Q413" s="138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x14ac:dyDescent="0.2">
      <c r="A414" s="62" t="s">
        <v>192</v>
      </c>
      <c r="B414" s="67" t="s">
        <v>31</v>
      </c>
      <c r="C414" s="123" t="s">
        <v>192</v>
      </c>
      <c r="D414" s="67" t="s">
        <v>192</v>
      </c>
      <c r="E414" s="143">
        <v>1</v>
      </c>
      <c r="F414" s="64" t="s">
        <v>192</v>
      </c>
      <c r="G414" s="136">
        <v>0</v>
      </c>
      <c r="H414" s="136">
        <v>0</v>
      </c>
      <c r="I414" s="136">
        <v>0</v>
      </c>
      <c r="J414" s="137">
        <f t="shared" si="3"/>
        <v>0</v>
      </c>
      <c r="K414" s="138"/>
      <c r="L414" s="138"/>
      <c r="M414" s="138"/>
      <c r="N414" s="138"/>
      <c r="O414" s="138"/>
      <c r="P414" s="138"/>
      <c r="Q414" s="138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x14ac:dyDescent="0.2">
      <c r="A415" s="62" t="s">
        <v>192</v>
      </c>
      <c r="B415" s="67" t="s">
        <v>31</v>
      </c>
      <c r="C415" s="123" t="s">
        <v>192</v>
      </c>
      <c r="D415" s="67" t="s">
        <v>192</v>
      </c>
      <c r="E415" s="143">
        <v>1</v>
      </c>
      <c r="F415" s="64" t="s">
        <v>192</v>
      </c>
      <c r="G415" s="136">
        <v>0</v>
      </c>
      <c r="H415" s="136">
        <v>0</v>
      </c>
      <c r="I415" s="136">
        <v>0</v>
      </c>
      <c r="J415" s="137">
        <f t="shared" si="3"/>
        <v>0</v>
      </c>
      <c r="K415" s="138"/>
      <c r="L415" s="138"/>
      <c r="M415" s="138"/>
      <c r="N415" s="138"/>
      <c r="O415" s="138"/>
      <c r="P415" s="138"/>
      <c r="Q415" s="138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x14ac:dyDescent="0.2">
      <c r="A416" s="62" t="s">
        <v>192</v>
      </c>
      <c r="B416" s="67" t="s">
        <v>31</v>
      </c>
      <c r="C416" s="123" t="s">
        <v>192</v>
      </c>
      <c r="D416" s="67" t="s">
        <v>192</v>
      </c>
      <c r="E416" s="143">
        <v>1</v>
      </c>
      <c r="F416" s="64" t="s">
        <v>192</v>
      </c>
      <c r="G416" s="136">
        <v>0</v>
      </c>
      <c r="H416" s="136">
        <v>0</v>
      </c>
      <c r="I416" s="136">
        <v>0</v>
      </c>
      <c r="J416" s="137">
        <f t="shared" si="3"/>
        <v>0</v>
      </c>
      <c r="K416" s="138"/>
      <c r="L416" s="138"/>
      <c r="M416" s="138"/>
      <c r="N416" s="138"/>
      <c r="O416" s="138"/>
      <c r="P416" s="138"/>
      <c r="Q416" s="138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x14ac:dyDescent="0.2">
      <c r="A417" s="62" t="s">
        <v>192</v>
      </c>
      <c r="B417" s="67" t="s">
        <v>31</v>
      </c>
      <c r="C417" s="123" t="s">
        <v>192</v>
      </c>
      <c r="D417" s="67" t="s">
        <v>192</v>
      </c>
      <c r="E417" s="143">
        <v>1</v>
      </c>
      <c r="F417" s="64" t="s">
        <v>192</v>
      </c>
      <c r="G417" s="136">
        <v>0</v>
      </c>
      <c r="H417" s="136">
        <v>0</v>
      </c>
      <c r="I417" s="136">
        <v>0</v>
      </c>
      <c r="J417" s="137">
        <f t="shared" si="3"/>
        <v>0</v>
      </c>
      <c r="K417" s="138"/>
      <c r="L417" s="138"/>
      <c r="M417" s="138"/>
      <c r="N417" s="138"/>
      <c r="O417" s="138"/>
      <c r="P417" s="138"/>
      <c r="Q417" s="138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x14ac:dyDescent="0.2">
      <c r="A418" s="62" t="s">
        <v>192</v>
      </c>
      <c r="B418" s="67" t="s">
        <v>31</v>
      </c>
      <c r="C418" s="123" t="s">
        <v>192</v>
      </c>
      <c r="D418" s="67" t="s">
        <v>192</v>
      </c>
      <c r="E418" s="143">
        <v>1</v>
      </c>
      <c r="F418" s="64" t="s">
        <v>192</v>
      </c>
      <c r="G418" s="136">
        <v>0</v>
      </c>
      <c r="H418" s="136">
        <v>0</v>
      </c>
      <c r="I418" s="136">
        <v>0</v>
      </c>
      <c r="J418" s="137">
        <f t="shared" si="3"/>
        <v>0</v>
      </c>
      <c r="K418" s="138"/>
      <c r="L418" s="138"/>
      <c r="M418" s="138"/>
      <c r="N418" s="138"/>
      <c r="O418" s="138"/>
      <c r="P418" s="138"/>
      <c r="Q418" s="138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x14ac:dyDescent="0.2">
      <c r="A419" s="62" t="s">
        <v>192</v>
      </c>
      <c r="B419" s="67" t="s">
        <v>31</v>
      </c>
      <c r="C419" s="123" t="s">
        <v>192</v>
      </c>
      <c r="D419" s="67" t="s">
        <v>192</v>
      </c>
      <c r="E419" s="143">
        <v>1</v>
      </c>
      <c r="F419" s="64" t="s">
        <v>192</v>
      </c>
      <c r="G419" s="136">
        <v>0</v>
      </c>
      <c r="H419" s="136">
        <v>0</v>
      </c>
      <c r="I419" s="136">
        <v>0</v>
      </c>
      <c r="J419" s="137">
        <f t="shared" si="3"/>
        <v>0</v>
      </c>
      <c r="K419" s="138"/>
      <c r="L419" s="138"/>
      <c r="M419" s="138"/>
      <c r="N419" s="138"/>
      <c r="O419" s="138"/>
      <c r="P419" s="138"/>
      <c r="Q419" s="138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x14ac:dyDescent="0.2">
      <c r="A420" s="62" t="s">
        <v>192</v>
      </c>
      <c r="B420" s="67" t="s">
        <v>31</v>
      </c>
      <c r="C420" s="123" t="s">
        <v>192</v>
      </c>
      <c r="D420" s="67" t="s">
        <v>192</v>
      </c>
      <c r="E420" s="143">
        <v>1</v>
      </c>
      <c r="F420" s="64" t="s">
        <v>192</v>
      </c>
      <c r="G420" s="136">
        <v>0</v>
      </c>
      <c r="H420" s="136">
        <v>0</v>
      </c>
      <c r="I420" s="136">
        <v>0</v>
      </c>
      <c r="J420" s="137">
        <f t="shared" si="3"/>
        <v>0</v>
      </c>
      <c r="K420" s="138"/>
      <c r="L420" s="138"/>
      <c r="M420" s="138"/>
      <c r="N420" s="138"/>
      <c r="O420" s="138"/>
      <c r="P420" s="138"/>
      <c r="Q420" s="138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x14ac:dyDescent="0.2">
      <c r="A421" s="62" t="s">
        <v>192</v>
      </c>
      <c r="B421" s="67" t="s">
        <v>31</v>
      </c>
      <c r="C421" s="123" t="s">
        <v>192</v>
      </c>
      <c r="D421" s="67" t="s">
        <v>192</v>
      </c>
      <c r="E421" s="143">
        <v>1</v>
      </c>
      <c r="F421" s="64" t="s">
        <v>192</v>
      </c>
      <c r="G421" s="136">
        <v>0</v>
      </c>
      <c r="H421" s="136">
        <v>0</v>
      </c>
      <c r="I421" s="136">
        <v>0</v>
      </c>
      <c r="J421" s="137">
        <f t="shared" si="3"/>
        <v>0</v>
      </c>
      <c r="K421" s="138"/>
      <c r="L421" s="138"/>
      <c r="M421" s="138"/>
      <c r="N421" s="138"/>
      <c r="O421" s="138"/>
      <c r="P421" s="138"/>
      <c r="Q421" s="138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x14ac:dyDescent="0.2">
      <c r="A422" s="62" t="s">
        <v>192</v>
      </c>
      <c r="B422" s="67" t="s">
        <v>31</v>
      </c>
      <c r="C422" s="123" t="s">
        <v>192</v>
      </c>
      <c r="D422" s="67" t="s">
        <v>192</v>
      </c>
      <c r="E422" s="143">
        <v>1</v>
      </c>
      <c r="F422" s="64" t="s">
        <v>192</v>
      </c>
      <c r="G422" s="136">
        <v>0</v>
      </c>
      <c r="H422" s="136">
        <v>0</v>
      </c>
      <c r="I422" s="136">
        <v>0</v>
      </c>
      <c r="J422" s="137">
        <f t="shared" si="3"/>
        <v>0</v>
      </c>
      <c r="K422" s="138"/>
      <c r="L422" s="138"/>
      <c r="M422" s="138"/>
      <c r="N422" s="138"/>
      <c r="O422" s="138"/>
      <c r="P422" s="138"/>
      <c r="Q422" s="138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x14ac:dyDescent="0.2">
      <c r="A423" s="62" t="s">
        <v>192</v>
      </c>
      <c r="B423" s="67" t="s">
        <v>31</v>
      </c>
      <c r="C423" s="123" t="s">
        <v>192</v>
      </c>
      <c r="D423" s="67" t="s">
        <v>192</v>
      </c>
      <c r="E423" s="143">
        <v>1</v>
      </c>
      <c r="F423" s="64" t="s">
        <v>192</v>
      </c>
      <c r="G423" s="136">
        <v>0</v>
      </c>
      <c r="H423" s="136">
        <v>0</v>
      </c>
      <c r="I423" s="136">
        <v>0</v>
      </c>
      <c r="J423" s="137">
        <f t="shared" si="3"/>
        <v>0</v>
      </c>
      <c r="K423" s="138"/>
      <c r="L423" s="138"/>
      <c r="M423" s="138"/>
      <c r="N423" s="138"/>
      <c r="O423" s="138"/>
      <c r="P423" s="138"/>
      <c r="Q423" s="138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x14ac:dyDescent="0.2">
      <c r="A424" s="62" t="s">
        <v>192</v>
      </c>
      <c r="B424" s="67" t="s">
        <v>31</v>
      </c>
      <c r="C424" s="123" t="s">
        <v>192</v>
      </c>
      <c r="D424" s="67" t="s">
        <v>192</v>
      </c>
      <c r="E424" s="143">
        <v>1</v>
      </c>
      <c r="F424" s="64" t="s">
        <v>192</v>
      </c>
      <c r="G424" s="136">
        <v>0</v>
      </c>
      <c r="H424" s="136">
        <v>0</v>
      </c>
      <c r="I424" s="136">
        <v>0</v>
      </c>
      <c r="J424" s="137">
        <f t="shared" si="3"/>
        <v>0</v>
      </c>
      <c r="K424" s="138"/>
      <c r="L424" s="138"/>
      <c r="M424" s="138"/>
      <c r="N424" s="138"/>
      <c r="O424" s="138"/>
      <c r="P424" s="138"/>
      <c r="Q424" s="138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x14ac:dyDescent="0.2">
      <c r="A425" s="62" t="s">
        <v>192</v>
      </c>
      <c r="B425" s="67" t="s">
        <v>31</v>
      </c>
      <c r="C425" s="123" t="s">
        <v>192</v>
      </c>
      <c r="D425" s="67" t="s">
        <v>192</v>
      </c>
      <c r="E425" s="143">
        <v>1</v>
      </c>
      <c r="F425" s="64" t="s">
        <v>192</v>
      </c>
      <c r="G425" s="136">
        <v>0</v>
      </c>
      <c r="H425" s="136">
        <v>0</v>
      </c>
      <c r="I425" s="136">
        <v>0</v>
      </c>
      <c r="J425" s="137">
        <f t="shared" si="3"/>
        <v>0</v>
      </c>
      <c r="K425" s="138"/>
      <c r="L425" s="138"/>
      <c r="M425" s="138"/>
      <c r="N425" s="138"/>
      <c r="O425" s="138"/>
      <c r="P425" s="138"/>
      <c r="Q425" s="138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x14ac:dyDescent="0.2">
      <c r="A426" s="62" t="s">
        <v>192</v>
      </c>
      <c r="B426" s="67" t="s">
        <v>31</v>
      </c>
      <c r="C426" s="123" t="s">
        <v>192</v>
      </c>
      <c r="D426" s="67" t="s">
        <v>192</v>
      </c>
      <c r="E426" s="143">
        <v>1</v>
      </c>
      <c r="F426" s="64" t="s">
        <v>192</v>
      </c>
      <c r="G426" s="136">
        <v>0</v>
      </c>
      <c r="H426" s="136">
        <v>0</v>
      </c>
      <c r="I426" s="136">
        <v>0</v>
      </c>
      <c r="J426" s="137">
        <f t="shared" si="3"/>
        <v>0</v>
      </c>
      <c r="K426" s="138"/>
      <c r="L426" s="138"/>
      <c r="M426" s="138"/>
      <c r="N426" s="138"/>
      <c r="O426" s="138"/>
      <c r="P426" s="138"/>
      <c r="Q426" s="138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x14ac:dyDescent="0.2">
      <c r="A427" s="62" t="s">
        <v>192</v>
      </c>
      <c r="B427" s="67" t="s">
        <v>31</v>
      </c>
      <c r="C427" s="123" t="s">
        <v>192</v>
      </c>
      <c r="D427" s="67" t="s">
        <v>192</v>
      </c>
      <c r="E427" s="143">
        <v>1</v>
      </c>
      <c r="F427" s="64" t="s">
        <v>192</v>
      </c>
      <c r="G427" s="136">
        <v>0</v>
      </c>
      <c r="H427" s="136">
        <v>0</v>
      </c>
      <c r="I427" s="136">
        <v>0</v>
      </c>
      <c r="J427" s="137">
        <f t="shared" si="3"/>
        <v>0</v>
      </c>
      <c r="K427" s="138"/>
      <c r="L427" s="138"/>
      <c r="M427" s="138"/>
      <c r="N427" s="138"/>
      <c r="O427" s="138"/>
      <c r="P427" s="138"/>
      <c r="Q427" s="138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x14ac:dyDescent="0.2">
      <c r="A428" s="62" t="s">
        <v>192</v>
      </c>
      <c r="B428" s="67" t="s">
        <v>31</v>
      </c>
      <c r="C428" s="123" t="s">
        <v>192</v>
      </c>
      <c r="D428" s="67" t="s">
        <v>192</v>
      </c>
      <c r="E428" s="143">
        <v>1</v>
      </c>
      <c r="F428" s="64" t="s">
        <v>192</v>
      </c>
      <c r="G428" s="136">
        <v>0</v>
      </c>
      <c r="H428" s="136">
        <v>0</v>
      </c>
      <c r="I428" s="136">
        <v>0</v>
      </c>
      <c r="J428" s="137">
        <f t="shared" si="3"/>
        <v>0</v>
      </c>
      <c r="K428" s="138"/>
      <c r="L428" s="138"/>
      <c r="M428" s="138"/>
      <c r="N428" s="138"/>
      <c r="O428" s="138"/>
      <c r="P428" s="138"/>
      <c r="Q428" s="138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x14ac:dyDescent="0.2">
      <c r="A429" s="62" t="s">
        <v>192</v>
      </c>
      <c r="B429" s="67" t="s">
        <v>31</v>
      </c>
      <c r="C429" s="123" t="s">
        <v>192</v>
      </c>
      <c r="D429" s="67" t="s">
        <v>192</v>
      </c>
      <c r="E429" s="143">
        <v>1</v>
      </c>
      <c r="F429" s="64" t="s">
        <v>192</v>
      </c>
      <c r="G429" s="136">
        <v>0</v>
      </c>
      <c r="H429" s="136">
        <v>0</v>
      </c>
      <c r="I429" s="136">
        <v>0</v>
      </c>
      <c r="J429" s="137">
        <f t="shared" si="3"/>
        <v>0</v>
      </c>
      <c r="K429" s="138"/>
      <c r="L429" s="138"/>
      <c r="M429" s="138"/>
      <c r="N429" s="138"/>
      <c r="O429" s="138"/>
      <c r="P429" s="138"/>
      <c r="Q429" s="138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x14ac:dyDescent="0.2">
      <c r="A430" s="62" t="s">
        <v>192</v>
      </c>
      <c r="B430" s="67" t="s">
        <v>31</v>
      </c>
      <c r="C430" s="123" t="s">
        <v>192</v>
      </c>
      <c r="D430" s="67" t="s">
        <v>192</v>
      </c>
      <c r="E430" s="143">
        <v>1</v>
      </c>
      <c r="F430" s="64" t="s">
        <v>192</v>
      </c>
      <c r="G430" s="136">
        <v>0</v>
      </c>
      <c r="H430" s="136">
        <v>0</v>
      </c>
      <c r="I430" s="136">
        <v>0</v>
      </c>
      <c r="J430" s="137">
        <f t="shared" si="3"/>
        <v>0</v>
      </c>
      <c r="K430" s="138"/>
      <c r="L430" s="138"/>
      <c r="M430" s="138"/>
      <c r="N430" s="138"/>
      <c r="O430" s="138"/>
      <c r="P430" s="138"/>
      <c r="Q430" s="138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x14ac:dyDescent="0.2">
      <c r="A431" s="62" t="s">
        <v>192</v>
      </c>
      <c r="B431" s="67" t="s">
        <v>31</v>
      </c>
      <c r="C431" s="123" t="s">
        <v>192</v>
      </c>
      <c r="D431" s="67" t="s">
        <v>192</v>
      </c>
      <c r="E431" s="143">
        <v>1</v>
      </c>
      <c r="F431" s="64" t="s">
        <v>192</v>
      </c>
      <c r="G431" s="136">
        <v>0</v>
      </c>
      <c r="H431" s="136">
        <v>0</v>
      </c>
      <c r="I431" s="136">
        <v>0</v>
      </c>
      <c r="J431" s="137">
        <f t="shared" si="3"/>
        <v>0</v>
      </c>
      <c r="K431" s="138"/>
      <c r="L431" s="138"/>
      <c r="M431" s="138"/>
      <c r="N431" s="138"/>
      <c r="O431" s="138"/>
      <c r="P431" s="138"/>
      <c r="Q431" s="138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x14ac:dyDescent="0.2">
      <c r="A432" s="62" t="s">
        <v>192</v>
      </c>
      <c r="B432" s="67" t="s">
        <v>31</v>
      </c>
      <c r="C432" s="123" t="s">
        <v>192</v>
      </c>
      <c r="D432" s="67" t="s">
        <v>192</v>
      </c>
      <c r="E432" s="143">
        <v>1</v>
      </c>
      <c r="F432" s="64" t="s">
        <v>192</v>
      </c>
      <c r="G432" s="136">
        <v>0</v>
      </c>
      <c r="H432" s="136">
        <v>0</v>
      </c>
      <c r="I432" s="136">
        <v>0</v>
      </c>
      <c r="J432" s="137">
        <f t="shared" si="3"/>
        <v>0</v>
      </c>
      <c r="K432" s="138"/>
      <c r="L432" s="138"/>
      <c r="M432" s="138"/>
      <c r="N432" s="138"/>
      <c r="O432" s="138"/>
      <c r="P432" s="138"/>
      <c r="Q432" s="138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x14ac:dyDescent="0.2">
      <c r="A433" s="62" t="s">
        <v>192</v>
      </c>
      <c r="B433" s="67" t="s">
        <v>31</v>
      </c>
      <c r="C433" s="123" t="s">
        <v>192</v>
      </c>
      <c r="D433" s="67" t="s">
        <v>192</v>
      </c>
      <c r="E433" s="143">
        <v>1</v>
      </c>
      <c r="F433" s="64" t="s">
        <v>192</v>
      </c>
      <c r="G433" s="136">
        <v>0</v>
      </c>
      <c r="H433" s="136">
        <v>0</v>
      </c>
      <c r="I433" s="136">
        <v>0</v>
      </c>
      <c r="J433" s="137">
        <f t="shared" si="3"/>
        <v>0</v>
      </c>
      <c r="K433" s="138"/>
      <c r="L433" s="138"/>
      <c r="M433" s="138"/>
      <c r="N433" s="138"/>
      <c r="O433" s="138"/>
      <c r="P433" s="138"/>
      <c r="Q433" s="138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x14ac:dyDescent="0.2">
      <c r="A434" s="62" t="s">
        <v>192</v>
      </c>
      <c r="B434" s="67" t="s">
        <v>31</v>
      </c>
      <c r="C434" s="123" t="s">
        <v>192</v>
      </c>
      <c r="D434" s="67" t="s">
        <v>192</v>
      </c>
      <c r="E434" s="143">
        <v>1</v>
      </c>
      <c r="F434" s="64" t="s">
        <v>192</v>
      </c>
      <c r="G434" s="136">
        <v>0</v>
      </c>
      <c r="H434" s="136">
        <v>0</v>
      </c>
      <c r="I434" s="136">
        <v>0</v>
      </c>
      <c r="J434" s="137">
        <f t="shared" si="3"/>
        <v>0</v>
      </c>
      <c r="K434" s="138"/>
      <c r="L434" s="138"/>
      <c r="M434" s="138"/>
      <c r="N434" s="138"/>
      <c r="O434" s="138"/>
      <c r="P434" s="138"/>
      <c r="Q434" s="138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x14ac:dyDescent="0.2">
      <c r="A435" s="62" t="s">
        <v>192</v>
      </c>
      <c r="B435" s="67" t="s">
        <v>31</v>
      </c>
      <c r="C435" s="123" t="s">
        <v>192</v>
      </c>
      <c r="D435" s="67" t="s">
        <v>192</v>
      </c>
      <c r="E435" s="143">
        <v>1</v>
      </c>
      <c r="F435" s="64" t="s">
        <v>192</v>
      </c>
      <c r="G435" s="136">
        <v>0</v>
      </c>
      <c r="H435" s="136">
        <v>0</v>
      </c>
      <c r="I435" s="136">
        <v>0</v>
      </c>
      <c r="J435" s="137">
        <f t="shared" si="3"/>
        <v>0</v>
      </c>
      <c r="K435" s="138"/>
      <c r="L435" s="138"/>
      <c r="M435" s="138"/>
      <c r="N435" s="138"/>
      <c r="O435" s="138"/>
      <c r="P435" s="138"/>
      <c r="Q435" s="138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x14ac:dyDescent="0.2">
      <c r="A436" s="62" t="s">
        <v>192</v>
      </c>
      <c r="B436" s="67" t="s">
        <v>31</v>
      </c>
      <c r="C436" s="123" t="s">
        <v>192</v>
      </c>
      <c r="D436" s="67" t="s">
        <v>192</v>
      </c>
      <c r="E436" s="143">
        <v>1</v>
      </c>
      <c r="F436" s="64" t="s">
        <v>192</v>
      </c>
      <c r="G436" s="136">
        <v>0</v>
      </c>
      <c r="H436" s="136">
        <v>0</v>
      </c>
      <c r="I436" s="136">
        <v>0</v>
      </c>
      <c r="J436" s="137">
        <f t="shared" si="3"/>
        <v>0</v>
      </c>
      <c r="K436" s="138"/>
      <c r="L436" s="138"/>
      <c r="M436" s="138"/>
      <c r="N436" s="138"/>
      <c r="O436" s="138"/>
      <c r="P436" s="138"/>
      <c r="Q436" s="138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x14ac:dyDescent="0.2">
      <c r="A437" s="62" t="s">
        <v>192</v>
      </c>
      <c r="B437" s="67" t="s">
        <v>31</v>
      </c>
      <c r="C437" s="123" t="s">
        <v>192</v>
      </c>
      <c r="D437" s="67" t="s">
        <v>192</v>
      </c>
      <c r="E437" s="143">
        <v>1</v>
      </c>
      <c r="F437" s="64" t="s">
        <v>192</v>
      </c>
      <c r="G437" s="136">
        <v>0</v>
      </c>
      <c r="H437" s="136">
        <v>0</v>
      </c>
      <c r="I437" s="136">
        <v>0</v>
      </c>
      <c r="J437" s="137">
        <f t="shared" si="3"/>
        <v>0</v>
      </c>
      <c r="K437" s="138"/>
      <c r="L437" s="138"/>
      <c r="M437" s="138"/>
      <c r="N437" s="138"/>
      <c r="O437" s="138"/>
      <c r="P437" s="138"/>
      <c r="Q437" s="138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x14ac:dyDescent="0.2">
      <c r="A438" s="62" t="s">
        <v>192</v>
      </c>
      <c r="B438" s="67" t="s">
        <v>31</v>
      </c>
      <c r="C438" s="123" t="s">
        <v>192</v>
      </c>
      <c r="D438" s="67" t="s">
        <v>192</v>
      </c>
      <c r="E438" s="143">
        <v>1</v>
      </c>
      <c r="F438" s="64" t="s">
        <v>192</v>
      </c>
      <c r="G438" s="136">
        <v>0</v>
      </c>
      <c r="H438" s="136">
        <v>0</v>
      </c>
      <c r="I438" s="136">
        <v>0</v>
      </c>
      <c r="J438" s="137">
        <f t="shared" si="3"/>
        <v>0</v>
      </c>
      <c r="K438" s="138"/>
      <c r="L438" s="138"/>
      <c r="M438" s="138"/>
      <c r="N438" s="138"/>
      <c r="O438" s="138"/>
      <c r="P438" s="138"/>
      <c r="Q438" s="138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x14ac:dyDescent="0.2">
      <c r="A439" s="62" t="s">
        <v>192</v>
      </c>
      <c r="B439" s="67" t="s">
        <v>31</v>
      </c>
      <c r="C439" s="123" t="s">
        <v>192</v>
      </c>
      <c r="D439" s="67" t="s">
        <v>192</v>
      </c>
      <c r="E439" s="143">
        <v>1</v>
      </c>
      <c r="F439" s="64" t="s">
        <v>192</v>
      </c>
      <c r="G439" s="136">
        <v>0</v>
      </c>
      <c r="H439" s="136">
        <v>0</v>
      </c>
      <c r="I439" s="136">
        <v>0</v>
      </c>
      <c r="J439" s="137">
        <f t="shared" si="3"/>
        <v>0</v>
      </c>
      <c r="K439" s="138"/>
      <c r="L439" s="138"/>
      <c r="M439" s="138"/>
      <c r="N439" s="138"/>
      <c r="O439" s="138"/>
      <c r="P439" s="138"/>
      <c r="Q439" s="138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x14ac:dyDescent="0.2">
      <c r="A440" s="62" t="s">
        <v>192</v>
      </c>
      <c r="B440" s="67" t="s">
        <v>31</v>
      </c>
      <c r="C440" s="123" t="s">
        <v>192</v>
      </c>
      <c r="D440" s="67" t="s">
        <v>192</v>
      </c>
      <c r="E440" s="143">
        <v>1</v>
      </c>
      <c r="F440" s="64" t="s">
        <v>192</v>
      </c>
      <c r="G440" s="136">
        <v>0</v>
      </c>
      <c r="H440" s="136">
        <v>0</v>
      </c>
      <c r="I440" s="136">
        <v>0</v>
      </c>
      <c r="J440" s="137">
        <f t="shared" si="3"/>
        <v>0</v>
      </c>
      <c r="K440" s="138"/>
      <c r="L440" s="138"/>
      <c r="M440" s="138"/>
      <c r="N440" s="138"/>
      <c r="O440" s="138"/>
      <c r="P440" s="138"/>
      <c r="Q440" s="138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x14ac:dyDescent="0.2">
      <c r="A441" s="62" t="s">
        <v>192</v>
      </c>
      <c r="B441" s="67" t="s">
        <v>31</v>
      </c>
      <c r="C441" s="123" t="s">
        <v>192</v>
      </c>
      <c r="D441" s="67" t="s">
        <v>192</v>
      </c>
      <c r="E441" s="143">
        <v>1</v>
      </c>
      <c r="F441" s="64" t="s">
        <v>192</v>
      </c>
      <c r="G441" s="136">
        <v>0</v>
      </c>
      <c r="H441" s="136">
        <v>0</v>
      </c>
      <c r="I441" s="136">
        <v>0</v>
      </c>
      <c r="J441" s="137">
        <f t="shared" si="3"/>
        <v>0</v>
      </c>
      <c r="K441" s="138"/>
      <c r="L441" s="138"/>
      <c r="M441" s="138"/>
      <c r="N441" s="138"/>
      <c r="O441" s="138"/>
      <c r="P441" s="138"/>
      <c r="Q441" s="138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x14ac:dyDescent="0.2">
      <c r="A442" s="62" t="s">
        <v>192</v>
      </c>
      <c r="B442" s="67" t="s">
        <v>31</v>
      </c>
      <c r="C442" s="123" t="s">
        <v>192</v>
      </c>
      <c r="D442" s="67" t="s">
        <v>192</v>
      </c>
      <c r="E442" s="143">
        <v>1</v>
      </c>
      <c r="F442" s="64" t="s">
        <v>192</v>
      </c>
      <c r="G442" s="136">
        <v>0</v>
      </c>
      <c r="H442" s="136">
        <v>0</v>
      </c>
      <c r="I442" s="136">
        <v>0</v>
      </c>
      <c r="J442" s="137">
        <f t="shared" si="3"/>
        <v>0</v>
      </c>
      <c r="K442" s="138"/>
      <c r="L442" s="138"/>
      <c r="M442" s="138"/>
      <c r="N442" s="138"/>
      <c r="O442" s="138"/>
      <c r="P442" s="138"/>
      <c r="Q442" s="138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x14ac:dyDescent="0.2">
      <c r="A443" s="62" t="s">
        <v>192</v>
      </c>
      <c r="B443" s="67" t="s">
        <v>31</v>
      </c>
      <c r="C443" s="123" t="s">
        <v>192</v>
      </c>
      <c r="D443" s="67" t="s">
        <v>192</v>
      </c>
      <c r="E443" s="143">
        <v>1</v>
      </c>
      <c r="F443" s="64" t="s">
        <v>192</v>
      </c>
      <c r="G443" s="136">
        <v>0</v>
      </c>
      <c r="H443" s="136">
        <v>0</v>
      </c>
      <c r="I443" s="136">
        <v>0</v>
      </c>
      <c r="J443" s="137">
        <f t="shared" si="3"/>
        <v>0</v>
      </c>
      <c r="K443" s="138"/>
      <c r="L443" s="138"/>
      <c r="M443" s="138"/>
      <c r="N443" s="138"/>
      <c r="O443" s="138"/>
      <c r="P443" s="138"/>
      <c r="Q443" s="138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x14ac:dyDescent="0.2">
      <c r="A444" s="62" t="s">
        <v>192</v>
      </c>
      <c r="B444" s="67" t="s">
        <v>31</v>
      </c>
      <c r="C444" s="123" t="s">
        <v>192</v>
      </c>
      <c r="D444" s="67" t="s">
        <v>192</v>
      </c>
      <c r="E444" s="143">
        <v>1</v>
      </c>
      <c r="F444" s="64" t="s">
        <v>192</v>
      </c>
      <c r="G444" s="136">
        <v>0</v>
      </c>
      <c r="H444" s="136">
        <v>0</v>
      </c>
      <c r="I444" s="136">
        <v>0</v>
      </c>
      <c r="J444" s="137">
        <f t="shared" si="3"/>
        <v>0</v>
      </c>
      <c r="K444" s="138"/>
      <c r="L444" s="138"/>
      <c r="M444" s="138"/>
      <c r="N444" s="138"/>
      <c r="O444" s="138"/>
      <c r="P444" s="138"/>
      <c r="Q444" s="138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x14ac:dyDescent="0.2">
      <c r="A445" s="62" t="s">
        <v>192</v>
      </c>
      <c r="B445" s="67" t="s">
        <v>31</v>
      </c>
      <c r="C445" s="123" t="s">
        <v>192</v>
      </c>
      <c r="D445" s="67" t="s">
        <v>192</v>
      </c>
      <c r="E445" s="143">
        <v>1</v>
      </c>
      <c r="F445" s="64" t="s">
        <v>192</v>
      </c>
      <c r="G445" s="136">
        <v>0</v>
      </c>
      <c r="H445" s="136">
        <v>0</v>
      </c>
      <c r="I445" s="136">
        <v>0</v>
      </c>
      <c r="J445" s="137">
        <f t="shared" si="3"/>
        <v>0</v>
      </c>
      <c r="K445" s="138"/>
      <c r="L445" s="138"/>
      <c r="M445" s="138"/>
      <c r="N445" s="138"/>
      <c r="O445" s="138"/>
      <c r="P445" s="138"/>
      <c r="Q445" s="138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x14ac:dyDescent="0.2">
      <c r="A446" s="62" t="s">
        <v>192</v>
      </c>
      <c r="B446" s="67" t="s">
        <v>31</v>
      </c>
      <c r="C446" s="123" t="s">
        <v>192</v>
      </c>
      <c r="D446" s="67" t="s">
        <v>192</v>
      </c>
      <c r="E446" s="143">
        <v>1</v>
      </c>
      <c r="F446" s="64" t="s">
        <v>192</v>
      </c>
      <c r="G446" s="136">
        <v>0</v>
      </c>
      <c r="H446" s="136">
        <v>0</v>
      </c>
      <c r="I446" s="136">
        <v>0</v>
      </c>
      <c r="J446" s="137">
        <f t="shared" si="3"/>
        <v>0</v>
      </c>
      <c r="K446" s="138"/>
      <c r="L446" s="138"/>
      <c r="M446" s="138"/>
      <c r="N446" s="138"/>
      <c r="O446" s="138"/>
      <c r="P446" s="138"/>
      <c r="Q446" s="138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x14ac:dyDescent="0.2">
      <c r="A447" s="62" t="s">
        <v>192</v>
      </c>
      <c r="B447" s="48" t="s">
        <v>31</v>
      </c>
      <c r="C447" s="66" t="s">
        <v>192</v>
      </c>
      <c r="D447" s="48" t="s">
        <v>192</v>
      </c>
      <c r="E447" s="143">
        <v>1</v>
      </c>
      <c r="F447" s="64" t="s">
        <v>192</v>
      </c>
      <c r="G447" s="136">
        <v>0</v>
      </c>
      <c r="H447" s="136">
        <v>0</v>
      </c>
      <c r="I447" s="136">
        <v>0</v>
      </c>
      <c r="J447" s="137">
        <f t="shared" si="3"/>
        <v>0</v>
      </c>
      <c r="K447" s="138"/>
      <c r="L447" s="138"/>
      <c r="M447" s="138"/>
      <c r="N447" s="138"/>
      <c r="O447" s="138"/>
      <c r="P447" s="138"/>
      <c r="Q447" s="138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x14ac:dyDescent="0.2">
      <c r="A448" s="62" t="s">
        <v>192</v>
      </c>
      <c r="B448" s="48" t="s">
        <v>31</v>
      </c>
      <c r="C448" s="66" t="s">
        <v>192</v>
      </c>
      <c r="D448" s="48" t="s">
        <v>192</v>
      </c>
      <c r="E448" s="143">
        <v>1</v>
      </c>
      <c r="F448" s="64" t="s">
        <v>192</v>
      </c>
      <c r="G448" s="136">
        <v>0</v>
      </c>
      <c r="H448" s="136">
        <v>0</v>
      </c>
      <c r="I448" s="136">
        <v>0</v>
      </c>
      <c r="J448" s="137">
        <f t="shared" si="3"/>
        <v>0</v>
      </c>
      <c r="K448" s="138"/>
      <c r="L448" s="138"/>
      <c r="M448" s="138"/>
      <c r="N448" s="138"/>
      <c r="O448" s="138"/>
      <c r="P448" s="138"/>
      <c r="Q448" s="138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x14ac:dyDescent="0.2">
      <c r="A449" s="62" t="s">
        <v>192</v>
      </c>
      <c r="B449" s="48" t="s">
        <v>31</v>
      </c>
      <c r="C449" s="66" t="s">
        <v>192</v>
      </c>
      <c r="D449" s="48" t="s">
        <v>192</v>
      </c>
      <c r="E449" s="143">
        <v>1</v>
      </c>
      <c r="F449" s="64" t="s">
        <v>192</v>
      </c>
      <c r="G449" s="136">
        <v>0</v>
      </c>
      <c r="H449" s="136">
        <v>0</v>
      </c>
      <c r="I449" s="136">
        <v>0</v>
      </c>
      <c r="J449" s="137">
        <f t="shared" si="3"/>
        <v>0</v>
      </c>
      <c r="K449" s="138"/>
      <c r="L449" s="138"/>
      <c r="M449" s="138"/>
      <c r="N449" s="138"/>
      <c r="O449" s="138"/>
      <c r="P449" s="138"/>
      <c r="Q449" s="138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x14ac:dyDescent="0.2">
      <c r="A450" s="117" t="s">
        <v>192</v>
      </c>
      <c r="B450" s="67" t="s">
        <v>31</v>
      </c>
      <c r="C450" s="180" t="s">
        <v>192</v>
      </c>
      <c r="D450" s="67" t="s">
        <v>192</v>
      </c>
      <c r="E450" s="144">
        <v>1</v>
      </c>
      <c r="F450" s="188" t="s">
        <v>192</v>
      </c>
      <c r="G450" s="140">
        <v>0</v>
      </c>
      <c r="H450" s="136">
        <v>0</v>
      </c>
      <c r="I450" s="136">
        <v>0</v>
      </c>
      <c r="J450" s="141">
        <f t="shared" si="3"/>
        <v>0</v>
      </c>
      <c r="K450" s="142"/>
      <c r="L450" s="142"/>
      <c r="M450" s="142"/>
      <c r="N450" s="142"/>
      <c r="O450" s="142"/>
      <c r="P450" s="142"/>
      <c r="Q450" s="142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  <c r="AB450" s="105"/>
      <c r="AC450" s="105"/>
      <c r="AD450" s="105"/>
    </row>
    <row r="451" spans="1:30" x14ac:dyDescent="0.2">
      <c r="A451" s="117" t="s">
        <v>192</v>
      </c>
      <c r="B451" s="67" t="s">
        <v>31</v>
      </c>
      <c r="C451" s="180" t="s">
        <v>192</v>
      </c>
      <c r="D451" s="67" t="s">
        <v>192</v>
      </c>
      <c r="E451" s="144">
        <v>1</v>
      </c>
      <c r="F451" s="188" t="s">
        <v>192</v>
      </c>
      <c r="G451" s="140">
        <v>0</v>
      </c>
      <c r="H451" s="140">
        <v>0</v>
      </c>
      <c r="I451" s="140">
        <v>0</v>
      </c>
      <c r="J451" s="141">
        <f t="shared" si="3"/>
        <v>0</v>
      </c>
      <c r="K451" s="142"/>
      <c r="L451" s="142"/>
      <c r="M451" s="142"/>
      <c r="N451" s="142"/>
      <c r="O451" s="142"/>
      <c r="P451" s="142"/>
      <c r="Q451" s="142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  <c r="AB451" s="105"/>
      <c r="AC451" s="105"/>
      <c r="AD451" s="105"/>
    </row>
    <row r="452" spans="1:30" s="106" customFormat="1" x14ac:dyDescent="0.2">
      <c r="A452" s="61" t="s">
        <v>350</v>
      </c>
      <c r="B452" s="48" t="s">
        <v>33</v>
      </c>
      <c r="C452" s="195" t="s">
        <v>188</v>
      </c>
      <c r="D452" s="48" t="s">
        <v>190</v>
      </c>
      <c r="E452" s="143">
        <v>1</v>
      </c>
      <c r="F452" s="87" t="s">
        <v>614</v>
      </c>
      <c r="G452" s="136">
        <v>0</v>
      </c>
      <c r="H452" s="147">
        <v>1186.96</v>
      </c>
      <c r="I452" s="147">
        <v>4747.84</v>
      </c>
      <c r="J452" s="137">
        <f t="shared" si="3"/>
        <v>5934.8</v>
      </c>
      <c r="K452" s="138"/>
      <c r="L452" s="138"/>
      <c r="M452" s="138"/>
      <c r="N452" s="138"/>
      <c r="O452" s="138"/>
      <c r="P452" s="138"/>
      <c r="Q452" s="138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x14ac:dyDescent="0.2">
      <c r="A453" s="126" t="s">
        <v>808</v>
      </c>
      <c r="B453" s="48" t="s">
        <v>33</v>
      </c>
      <c r="C453" s="195" t="s">
        <v>188</v>
      </c>
      <c r="D453" s="48" t="s">
        <v>190</v>
      </c>
      <c r="E453" s="143">
        <v>1</v>
      </c>
      <c r="F453" s="87" t="s">
        <v>381</v>
      </c>
      <c r="G453" s="136">
        <v>0</v>
      </c>
      <c r="H453" s="147">
        <v>1186.96</v>
      </c>
      <c r="I453" s="147">
        <v>4747.84</v>
      </c>
      <c r="J453" s="137">
        <f t="shared" si="3"/>
        <v>5934.8</v>
      </c>
      <c r="K453" s="138"/>
      <c r="L453" s="138"/>
      <c r="M453" s="138"/>
      <c r="N453" s="138"/>
      <c r="O453" s="138"/>
      <c r="P453" s="138"/>
      <c r="Q453" s="138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x14ac:dyDescent="0.2">
      <c r="A454" s="61" t="s">
        <v>350</v>
      </c>
      <c r="B454" s="48" t="s">
        <v>33</v>
      </c>
      <c r="C454" s="195" t="s">
        <v>191</v>
      </c>
      <c r="D454" s="48" t="s">
        <v>190</v>
      </c>
      <c r="E454" s="143">
        <v>1</v>
      </c>
      <c r="F454" s="204" t="s">
        <v>759</v>
      </c>
      <c r="G454" s="136">
        <v>0</v>
      </c>
      <c r="H454" s="147">
        <v>1186.96</v>
      </c>
      <c r="I454" s="147">
        <v>4747.84</v>
      </c>
      <c r="J454" s="137">
        <f t="shared" si="3"/>
        <v>5934.8</v>
      </c>
      <c r="K454" s="138"/>
      <c r="L454" s="138"/>
      <c r="M454" s="138"/>
      <c r="N454" s="138"/>
      <c r="O454" s="138"/>
      <c r="P454" s="138"/>
      <c r="Q454" s="138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x14ac:dyDescent="0.2">
      <c r="A455" s="61" t="s">
        <v>350</v>
      </c>
      <c r="B455" s="48" t="s">
        <v>33</v>
      </c>
      <c r="C455" s="83" t="s">
        <v>191</v>
      </c>
      <c r="D455" s="48" t="s">
        <v>190</v>
      </c>
      <c r="E455" s="143">
        <v>1</v>
      </c>
      <c r="F455" s="86" t="s">
        <v>412</v>
      </c>
      <c r="G455" s="136">
        <v>0</v>
      </c>
      <c r="H455" s="147">
        <v>1186.96</v>
      </c>
      <c r="I455" s="147">
        <v>4747.84</v>
      </c>
      <c r="J455" s="137">
        <f t="shared" si="3"/>
        <v>5934.8</v>
      </c>
      <c r="K455" s="138"/>
      <c r="L455" s="138"/>
      <c r="M455" s="138"/>
      <c r="N455" s="138"/>
      <c r="O455" s="138"/>
      <c r="P455" s="138"/>
      <c r="Q455" s="138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x14ac:dyDescent="0.2">
      <c r="A456" s="61" t="s">
        <v>350</v>
      </c>
      <c r="B456" s="48" t="s">
        <v>33</v>
      </c>
      <c r="C456" s="125" t="s">
        <v>191</v>
      </c>
      <c r="D456" s="48" t="s">
        <v>190</v>
      </c>
      <c r="E456" s="143">
        <v>1</v>
      </c>
      <c r="F456" s="204" t="s">
        <v>763</v>
      </c>
      <c r="G456" s="136">
        <v>0</v>
      </c>
      <c r="H456" s="147">
        <v>1186.96</v>
      </c>
      <c r="I456" s="147">
        <v>4747.84</v>
      </c>
      <c r="J456" s="137">
        <f t="shared" si="3"/>
        <v>5934.8</v>
      </c>
      <c r="K456" s="138"/>
      <c r="L456" s="138"/>
      <c r="M456" s="138"/>
      <c r="N456" s="138"/>
      <c r="O456" s="138"/>
      <c r="P456" s="138"/>
      <c r="Q456" s="138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x14ac:dyDescent="0.2">
      <c r="A457" s="62" t="s">
        <v>192</v>
      </c>
      <c r="B457" s="48" t="s">
        <v>33</v>
      </c>
      <c r="C457" s="66" t="s">
        <v>192</v>
      </c>
      <c r="D457" s="48" t="s">
        <v>192</v>
      </c>
      <c r="E457" s="143">
        <v>1</v>
      </c>
      <c r="F457" s="64" t="s">
        <v>192</v>
      </c>
      <c r="G457" s="136">
        <v>0</v>
      </c>
      <c r="H457" s="136">
        <v>0</v>
      </c>
      <c r="I457" s="136">
        <v>0</v>
      </c>
      <c r="J457" s="137">
        <f t="shared" si="3"/>
        <v>0</v>
      </c>
      <c r="K457" s="138"/>
      <c r="L457" s="138"/>
      <c r="M457" s="138"/>
      <c r="N457" s="138"/>
      <c r="O457" s="138"/>
      <c r="P457" s="138"/>
      <c r="Q457" s="138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x14ac:dyDescent="0.2">
      <c r="A458" s="126" t="s">
        <v>611</v>
      </c>
      <c r="B458" s="48" t="s">
        <v>33</v>
      </c>
      <c r="C458" s="195" t="s">
        <v>212</v>
      </c>
      <c r="D458" s="48" t="s">
        <v>190</v>
      </c>
      <c r="E458" s="143">
        <v>1</v>
      </c>
      <c r="F458" s="87" t="s">
        <v>612</v>
      </c>
      <c r="G458" s="136">
        <v>0</v>
      </c>
      <c r="H458" s="147">
        <v>1186.96</v>
      </c>
      <c r="I458" s="147">
        <v>4747.84</v>
      </c>
      <c r="J458" s="137">
        <f t="shared" si="3"/>
        <v>5934.8</v>
      </c>
      <c r="K458" s="138"/>
      <c r="L458" s="138"/>
      <c r="M458" s="138"/>
      <c r="N458" s="138"/>
      <c r="O458" s="138"/>
      <c r="P458" s="138"/>
      <c r="Q458" s="138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x14ac:dyDescent="0.2">
      <c r="A459" s="61" t="s">
        <v>350</v>
      </c>
      <c r="B459" s="48" t="s">
        <v>33</v>
      </c>
      <c r="C459" s="195" t="s">
        <v>212</v>
      </c>
      <c r="D459" s="48" t="s">
        <v>190</v>
      </c>
      <c r="E459" s="143">
        <v>1</v>
      </c>
      <c r="F459" s="201" t="s">
        <v>415</v>
      </c>
      <c r="G459" s="136">
        <v>0</v>
      </c>
      <c r="H459" s="147">
        <v>1186.96</v>
      </c>
      <c r="I459" s="147">
        <v>4747.84</v>
      </c>
      <c r="J459" s="137">
        <f t="shared" si="3"/>
        <v>5934.8</v>
      </c>
      <c r="K459" s="138"/>
      <c r="L459" s="138"/>
      <c r="M459" s="138"/>
      <c r="N459" s="138"/>
      <c r="O459" s="138"/>
      <c r="P459" s="138"/>
      <c r="Q459" s="138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x14ac:dyDescent="0.2">
      <c r="A460" s="61" t="s">
        <v>351</v>
      </c>
      <c r="B460" s="48" t="s">
        <v>33</v>
      </c>
      <c r="C460" s="65" t="s">
        <v>345</v>
      </c>
      <c r="D460" s="48" t="s">
        <v>190</v>
      </c>
      <c r="E460" s="143">
        <v>1</v>
      </c>
      <c r="F460" s="63" t="s">
        <v>319</v>
      </c>
      <c r="G460" s="136">
        <v>0</v>
      </c>
      <c r="H460" s="136">
        <v>1186.96</v>
      </c>
      <c r="I460" s="136">
        <v>4747.84</v>
      </c>
      <c r="J460" s="137">
        <f t="shared" si="3"/>
        <v>5934.8</v>
      </c>
      <c r="K460" s="138"/>
      <c r="L460" s="138"/>
      <c r="M460" s="138"/>
      <c r="N460" s="138"/>
      <c r="O460" s="138"/>
      <c r="P460" s="138"/>
      <c r="Q460" s="138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s="95" customFormat="1" x14ac:dyDescent="0.2">
      <c r="A461" s="126" t="s">
        <v>814</v>
      </c>
      <c r="B461" s="48" t="s">
        <v>33</v>
      </c>
      <c r="C461" s="195" t="s">
        <v>188</v>
      </c>
      <c r="D461" s="48" t="s">
        <v>190</v>
      </c>
      <c r="E461" s="143">
        <v>1</v>
      </c>
      <c r="F461" s="86" t="s">
        <v>445</v>
      </c>
      <c r="G461" s="136">
        <v>0</v>
      </c>
      <c r="H461" s="136">
        <v>1186.96</v>
      </c>
      <c r="I461" s="136">
        <v>4747.84</v>
      </c>
      <c r="J461" s="137">
        <f t="shared" si="3"/>
        <v>5934.8</v>
      </c>
      <c r="K461" s="138"/>
      <c r="L461" s="138"/>
      <c r="M461" s="138"/>
      <c r="N461" s="138"/>
      <c r="O461" s="138"/>
      <c r="P461" s="138"/>
      <c r="Q461" s="138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x14ac:dyDescent="0.2">
      <c r="A462" s="61" t="s">
        <v>666</v>
      </c>
      <c r="B462" s="48" t="s">
        <v>33</v>
      </c>
      <c r="C462" s="83" t="s">
        <v>188</v>
      </c>
      <c r="D462" s="48" t="s">
        <v>190</v>
      </c>
      <c r="E462" s="143">
        <v>1</v>
      </c>
      <c r="F462" s="204" t="s">
        <v>786</v>
      </c>
      <c r="G462" s="136">
        <v>0</v>
      </c>
      <c r="H462" s="136">
        <v>1186.96</v>
      </c>
      <c r="I462" s="136">
        <v>4747.84</v>
      </c>
      <c r="J462" s="137">
        <f t="shared" si="3"/>
        <v>5934.8</v>
      </c>
      <c r="K462" s="138"/>
      <c r="L462" s="138"/>
      <c r="M462" s="138"/>
      <c r="N462" s="138"/>
      <c r="O462" s="138"/>
      <c r="P462" s="138"/>
      <c r="Q462" s="138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x14ac:dyDescent="0.2">
      <c r="A463" s="61" t="s">
        <v>350</v>
      </c>
      <c r="B463" s="48" t="s">
        <v>33</v>
      </c>
      <c r="C463" s="182" t="s">
        <v>191</v>
      </c>
      <c r="D463" s="48" t="s">
        <v>190</v>
      </c>
      <c r="E463" s="143">
        <v>1</v>
      </c>
      <c r="F463" s="204" t="s">
        <v>789</v>
      </c>
      <c r="G463" s="136">
        <v>0</v>
      </c>
      <c r="H463" s="136">
        <v>1186.96</v>
      </c>
      <c r="I463" s="136">
        <v>4747.84</v>
      </c>
      <c r="J463" s="137">
        <f t="shared" si="3"/>
        <v>5934.8</v>
      </c>
      <c r="K463" s="138"/>
      <c r="L463" s="138"/>
      <c r="M463" s="138"/>
      <c r="N463" s="138"/>
      <c r="O463" s="138"/>
      <c r="P463" s="138"/>
      <c r="Q463" s="138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x14ac:dyDescent="0.2">
      <c r="A464" s="61" t="s">
        <v>350</v>
      </c>
      <c r="B464" s="48" t="s">
        <v>33</v>
      </c>
      <c r="C464" s="48" t="s">
        <v>188</v>
      </c>
      <c r="D464" s="48" t="s">
        <v>190</v>
      </c>
      <c r="E464" s="143">
        <v>1</v>
      </c>
      <c r="F464" s="63" t="s">
        <v>335</v>
      </c>
      <c r="G464" s="136">
        <v>0</v>
      </c>
      <c r="H464" s="147">
        <v>1186.96</v>
      </c>
      <c r="I464" s="147">
        <v>4747.84</v>
      </c>
      <c r="J464" s="137">
        <f t="shared" si="3"/>
        <v>5934.8</v>
      </c>
      <c r="K464" s="138"/>
      <c r="L464" s="138"/>
      <c r="M464" s="138"/>
      <c r="N464" s="138"/>
      <c r="O464" s="138"/>
      <c r="P464" s="138"/>
      <c r="Q464" s="138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x14ac:dyDescent="0.2">
      <c r="A465" s="126" t="s">
        <v>816</v>
      </c>
      <c r="B465" s="48" t="s">
        <v>33</v>
      </c>
      <c r="C465" s="83" t="s">
        <v>188</v>
      </c>
      <c r="D465" s="48" t="s">
        <v>190</v>
      </c>
      <c r="E465" s="143">
        <v>1</v>
      </c>
      <c r="F465" s="87" t="s">
        <v>409</v>
      </c>
      <c r="G465" s="136">
        <v>0</v>
      </c>
      <c r="H465" s="147">
        <v>1186.96</v>
      </c>
      <c r="I465" s="147">
        <v>4747.84</v>
      </c>
      <c r="J465" s="137">
        <f t="shared" si="3"/>
        <v>5934.8</v>
      </c>
      <c r="K465" s="138"/>
      <c r="L465" s="138"/>
      <c r="M465" s="138"/>
      <c r="N465" s="138"/>
      <c r="O465" s="138"/>
      <c r="P465" s="138"/>
      <c r="Q465" s="138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x14ac:dyDescent="0.2">
      <c r="A466" s="61" t="s">
        <v>350</v>
      </c>
      <c r="B466" s="48" t="s">
        <v>33</v>
      </c>
      <c r="C466" s="83" t="s">
        <v>191</v>
      </c>
      <c r="D466" s="48" t="s">
        <v>190</v>
      </c>
      <c r="E466" s="143">
        <v>1</v>
      </c>
      <c r="F466" s="204" t="s">
        <v>737</v>
      </c>
      <c r="G466" s="136">
        <v>0</v>
      </c>
      <c r="H466" s="147">
        <v>1186.96</v>
      </c>
      <c r="I466" s="147">
        <v>4747.84</v>
      </c>
      <c r="J466" s="137">
        <f t="shared" si="3"/>
        <v>5934.8</v>
      </c>
      <c r="K466" s="138"/>
      <c r="L466" s="138"/>
      <c r="M466" s="138"/>
      <c r="N466" s="138"/>
      <c r="O466" s="138"/>
      <c r="P466" s="138"/>
      <c r="Q466" s="138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x14ac:dyDescent="0.2">
      <c r="A467" s="61" t="s">
        <v>819</v>
      </c>
      <c r="B467" s="48" t="s">
        <v>33</v>
      </c>
      <c r="C467" s="48" t="s">
        <v>188</v>
      </c>
      <c r="D467" s="48" t="s">
        <v>190</v>
      </c>
      <c r="E467" s="143">
        <v>1</v>
      </c>
      <c r="F467" s="170" t="s">
        <v>378</v>
      </c>
      <c r="G467" s="136">
        <v>0</v>
      </c>
      <c r="H467" s="147">
        <v>1186.96</v>
      </c>
      <c r="I467" s="147">
        <v>4747.84</v>
      </c>
      <c r="J467" s="137">
        <f t="shared" si="3"/>
        <v>5934.8</v>
      </c>
      <c r="K467" s="138"/>
      <c r="L467" s="138"/>
      <c r="M467" s="138"/>
      <c r="N467" s="138"/>
      <c r="O467" s="138"/>
      <c r="P467" s="138"/>
      <c r="Q467" s="138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x14ac:dyDescent="0.2">
      <c r="A468" s="61" t="s">
        <v>350</v>
      </c>
      <c r="B468" s="48" t="s">
        <v>33</v>
      </c>
      <c r="C468" s="48" t="s">
        <v>213</v>
      </c>
      <c r="D468" s="48" t="s">
        <v>190</v>
      </c>
      <c r="E468" s="143">
        <v>1</v>
      </c>
      <c r="F468" s="63" t="s">
        <v>344</v>
      </c>
      <c r="G468" s="136">
        <v>0</v>
      </c>
      <c r="H468" s="147">
        <v>1186.96</v>
      </c>
      <c r="I468" s="147">
        <v>4747.84</v>
      </c>
      <c r="J468" s="137">
        <f t="shared" si="3"/>
        <v>5934.8</v>
      </c>
      <c r="K468" s="138"/>
      <c r="L468" s="138"/>
      <c r="M468" s="138"/>
      <c r="N468" s="138"/>
      <c r="O468" s="138"/>
      <c r="P468" s="138"/>
      <c r="Q468" s="138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x14ac:dyDescent="0.2">
      <c r="A469" s="61" t="s">
        <v>350</v>
      </c>
      <c r="B469" s="48" t="s">
        <v>33</v>
      </c>
      <c r="C469" s="48" t="s">
        <v>186</v>
      </c>
      <c r="D469" s="48" t="s">
        <v>190</v>
      </c>
      <c r="E469" s="143">
        <v>1</v>
      </c>
      <c r="F469" s="63" t="s">
        <v>333</v>
      </c>
      <c r="G469" s="136">
        <v>0</v>
      </c>
      <c r="H469" s="147">
        <v>1186.96</v>
      </c>
      <c r="I469" s="147">
        <v>4747.84</v>
      </c>
      <c r="J469" s="137">
        <f t="shared" si="3"/>
        <v>5934.8</v>
      </c>
      <c r="K469" s="138"/>
      <c r="L469" s="138"/>
      <c r="M469" s="138"/>
      <c r="N469" s="138"/>
      <c r="O469" s="138"/>
      <c r="P469" s="138"/>
      <c r="Q469" s="138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x14ac:dyDescent="0.2">
      <c r="A470" s="90" t="s">
        <v>542</v>
      </c>
      <c r="B470" s="84" t="s">
        <v>33</v>
      </c>
      <c r="C470" s="197" t="s">
        <v>212</v>
      </c>
      <c r="D470" s="84" t="s">
        <v>190</v>
      </c>
      <c r="E470" s="109">
        <v>1</v>
      </c>
      <c r="F470" s="86" t="s">
        <v>355</v>
      </c>
      <c r="G470" s="92">
        <v>0</v>
      </c>
      <c r="H470" s="147">
        <v>1186.96</v>
      </c>
      <c r="I470" s="147">
        <v>4747.84</v>
      </c>
      <c r="J470" s="96">
        <f t="shared" si="3"/>
        <v>5934.8</v>
      </c>
      <c r="K470" s="93"/>
      <c r="L470" s="93"/>
      <c r="M470" s="93"/>
      <c r="N470" s="93"/>
      <c r="O470" s="93"/>
      <c r="P470" s="93"/>
      <c r="Q470" s="93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</row>
    <row r="471" spans="1:30" x14ac:dyDescent="0.2">
      <c r="A471" s="126" t="s">
        <v>242</v>
      </c>
      <c r="B471" s="48" t="s">
        <v>33</v>
      </c>
      <c r="C471" s="182" t="s">
        <v>191</v>
      </c>
      <c r="D471" s="48" t="s">
        <v>190</v>
      </c>
      <c r="E471" s="143">
        <v>1</v>
      </c>
      <c r="F471" s="204" t="s">
        <v>842</v>
      </c>
      <c r="G471" s="136">
        <v>0</v>
      </c>
      <c r="H471" s="147">
        <v>1186.96</v>
      </c>
      <c r="I471" s="147">
        <v>4747.84</v>
      </c>
      <c r="J471" s="137">
        <f t="shared" si="3"/>
        <v>5934.8</v>
      </c>
      <c r="K471" s="138"/>
      <c r="L471" s="138"/>
      <c r="M471" s="138"/>
      <c r="N471" s="138"/>
      <c r="O471" s="138"/>
      <c r="P471" s="138"/>
      <c r="Q471" s="138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x14ac:dyDescent="0.2">
      <c r="A472" s="107" t="s">
        <v>242</v>
      </c>
      <c r="B472" s="67" t="s">
        <v>33</v>
      </c>
      <c r="C472" s="196" t="s">
        <v>188</v>
      </c>
      <c r="D472" s="67" t="s">
        <v>190</v>
      </c>
      <c r="E472" s="144">
        <v>1</v>
      </c>
      <c r="F472" s="102" t="s">
        <v>556</v>
      </c>
      <c r="G472" s="140">
        <v>0</v>
      </c>
      <c r="H472" s="140">
        <v>1186.96</v>
      </c>
      <c r="I472" s="140">
        <v>4747.84</v>
      </c>
      <c r="J472" s="141">
        <f t="shared" si="3"/>
        <v>5934.8</v>
      </c>
      <c r="K472" s="142"/>
      <c r="L472" s="142"/>
      <c r="M472" s="142"/>
      <c r="N472" s="142"/>
      <c r="O472" s="142"/>
      <c r="P472" s="142"/>
      <c r="Q472" s="142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</row>
    <row r="473" spans="1:30" x14ac:dyDescent="0.2">
      <c r="A473" s="126" t="s">
        <v>637</v>
      </c>
      <c r="B473" s="48" t="s">
        <v>33</v>
      </c>
      <c r="C473" s="182" t="s">
        <v>188</v>
      </c>
      <c r="D473" s="48" t="s">
        <v>190</v>
      </c>
      <c r="E473" s="143">
        <v>1</v>
      </c>
      <c r="F473" s="87" t="s">
        <v>636</v>
      </c>
      <c r="G473" s="136">
        <v>0</v>
      </c>
      <c r="H473" s="136">
        <v>1186.96</v>
      </c>
      <c r="I473" s="136">
        <v>4747.84</v>
      </c>
      <c r="J473" s="137">
        <f t="shared" si="3"/>
        <v>5934.8</v>
      </c>
      <c r="K473" s="138"/>
      <c r="L473" s="138"/>
      <c r="M473" s="138"/>
      <c r="N473" s="138"/>
      <c r="O473" s="138"/>
      <c r="P473" s="138"/>
      <c r="Q473" s="138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x14ac:dyDescent="0.2">
      <c r="A474" s="61" t="s">
        <v>350</v>
      </c>
      <c r="B474" s="48" t="s">
        <v>33</v>
      </c>
      <c r="C474" s="48" t="s">
        <v>185</v>
      </c>
      <c r="D474" s="48" t="s">
        <v>190</v>
      </c>
      <c r="E474" s="143">
        <v>1</v>
      </c>
      <c r="F474" s="63" t="s">
        <v>328</v>
      </c>
      <c r="G474" s="136">
        <v>0</v>
      </c>
      <c r="H474" s="147">
        <v>1186.96</v>
      </c>
      <c r="I474" s="147">
        <v>4747.84</v>
      </c>
      <c r="J474" s="137">
        <f t="shared" si="3"/>
        <v>5934.8</v>
      </c>
      <c r="K474" s="138"/>
      <c r="L474" s="138"/>
      <c r="M474" s="138"/>
      <c r="N474" s="138"/>
      <c r="O474" s="138"/>
      <c r="P474" s="138"/>
      <c r="Q474" s="138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x14ac:dyDescent="0.2">
      <c r="A475" s="61" t="s">
        <v>350</v>
      </c>
      <c r="B475" s="48" t="s">
        <v>33</v>
      </c>
      <c r="C475" s="83" t="s">
        <v>191</v>
      </c>
      <c r="D475" s="48" t="s">
        <v>190</v>
      </c>
      <c r="E475" s="143">
        <v>1</v>
      </c>
      <c r="F475" s="202" t="s">
        <v>717</v>
      </c>
      <c r="G475" s="136">
        <v>0</v>
      </c>
      <c r="H475" s="147">
        <v>1186.96</v>
      </c>
      <c r="I475" s="147">
        <v>4747.84</v>
      </c>
      <c r="J475" s="137">
        <f t="shared" si="3"/>
        <v>5934.8</v>
      </c>
      <c r="K475" s="138"/>
      <c r="L475" s="138"/>
      <c r="M475" s="138"/>
      <c r="N475" s="138"/>
      <c r="O475" s="138"/>
      <c r="P475" s="138"/>
      <c r="Q475" s="138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x14ac:dyDescent="0.2">
      <c r="A476" s="61" t="s">
        <v>350</v>
      </c>
      <c r="B476" s="48" t="s">
        <v>33</v>
      </c>
      <c r="C476" s="48" t="s">
        <v>235</v>
      </c>
      <c r="D476" s="48" t="s">
        <v>190</v>
      </c>
      <c r="E476" s="143">
        <v>1</v>
      </c>
      <c r="F476" s="63" t="s">
        <v>372</v>
      </c>
      <c r="G476" s="136">
        <v>0</v>
      </c>
      <c r="H476" s="136">
        <v>1186.96</v>
      </c>
      <c r="I476" s="136">
        <v>4747.84</v>
      </c>
      <c r="J476" s="137">
        <f t="shared" si="3"/>
        <v>5934.8</v>
      </c>
      <c r="K476" s="138"/>
      <c r="L476" s="138"/>
      <c r="M476" s="138"/>
      <c r="N476" s="138"/>
      <c r="O476" s="138"/>
      <c r="P476" s="138"/>
      <c r="Q476" s="138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x14ac:dyDescent="0.2">
      <c r="A477" s="61" t="s">
        <v>350</v>
      </c>
      <c r="B477" s="48" t="s">
        <v>33</v>
      </c>
      <c r="C477" s="182" t="s">
        <v>191</v>
      </c>
      <c r="D477" s="48" t="s">
        <v>190</v>
      </c>
      <c r="E477" s="143">
        <v>1</v>
      </c>
      <c r="F477" s="204" t="s">
        <v>682</v>
      </c>
      <c r="G477" s="136">
        <v>0</v>
      </c>
      <c r="H477" s="136">
        <v>1186.96</v>
      </c>
      <c r="I477" s="136">
        <v>4747.84</v>
      </c>
      <c r="J477" s="137">
        <f t="shared" si="3"/>
        <v>5934.8</v>
      </c>
      <c r="K477" s="138"/>
      <c r="L477" s="138"/>
      <c r="M477" s="138"/>
      <c r="N477" s="138"/>
      <c r="O477" s="138"/>
      <c r="P477" s="138"/>
      <c r="Q477" s="138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x14ac:dyDescent="0.2">
      <c r="A478" s="110" t="s">
        <v>350</v>
      </c>
      <c r="B478" s="67" t="s">
        <v>33</v>
      </c>
      <c r="C478" s="101" t="s">
        <v>188</v>
      </c>
      <c r="D478" s="67" t="s">
        <v>190</v>
      </c>
      <c r="E478" s="144">
        <v>1</v>
      </c>
      <c r="F478" s="102" t="s">
        <v>555</v>
      </c>
      <c r="G478" s="140">
        <v>0</v>
      </c>
      <c r="H478" s="140">
        <v>1186.96</v>
      </c>
      <c r="I478" s="140">
        <v>4747.84</v>
      </c>
      <c r="J478" s="141">
        <f t="shared" si="3"/>
        <v>5934.8</v>
      </c>
      <c r="K478" s="142"/>
      <c r="L478" s="142"/>
      <c r="M478" s="142"/>
      <c r="N478" s="142"/>
      <c r="O478" s="142"/>
      <c r="P478" s="142"/>
      <c r="Q478" s="142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  <c r="AB478" s="105"/>
      <c r="AC478" s="105"/>
      <c r="AD478" s="105"/>
    </row>
    <row r="479" spans="1:30" x14ac:dyDescent="0.2">
      <c r="A479" s="117" t="s">
        <v>192</v>
      </c>
      <c r="B479" s="48" t="s">
        <v>33</v>
      </c>
      <c r="C479" s="52" t="s">
        <v>192</v>
      </c>
      <c r="D479" s="48" t="s">
        <v>192</v>
      </c>
      <c r="E479" s="143">
        <v>1</v>
      </c>
      <c r="F479" s="209" t="s">
        <v>192</v>
      </c>
      <c r="G479" s="136">
        <v>0</v>
      </c>
      <c r="H479" s="140">
        <v>0</v>
      </c>
      <c r="I479" s="140">
        <v>0</v>
      </c>
      <c r="J479" s="137">
        <f t="shared" si="3"/>
        <v>0</v>
      </c>
      <c r="K479" s="138"/>
      <c r="L479" s="138"/>
      <c r="M479" s="138"/>
      <c r="N479" s="138"/>
      <c r="O479" s="138"/>
      <c r="P479" s="138"/>
      <c r="Q479" s="138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x14ac:dyDescent="0.2">
      <c r="A480" s="61" t="s">
        <v>350</v>
      </c>
      <c r="B480" s="48" t="s">
        <v>33</v>
      </c>
      <c r="C480" s="48" t="s">
        <v>186</v>
      </c>
      <c r="D480" s="48" t="s">
        <v>189</v>
      </c>
      <c r="E480" s="143">
        <v>1</v>
      </c>
      <c r="F480" s="63" t="s">
        <v>389</v>
      </c>
      <c r="G480" s="136">
        <v>0</v>
      </c>
      <c r="H480" s="147">
        <v>0</v>
      </c>
      <c r="I480" s="147">
        <v>4747.84</v>
      </c>
      <c r="J480" s="137">
        <f t="shared" si="3"/>
        <v>4747.84</v>
      </c>
      <c r="K480" s="138"/>
      <c r="L480" s="138"/>
      <c r="M480" s="138"/>
      <c r="N480" s="138"/>
      <c r="O480" s="138"/>
      <c r="P480" s="138"/>
      <c r="Q480" s="138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x14ac:dyDescent="0.2">
      <c r="A481" s="61" t="s">
        <v>350</v>
      </c>
      <c r="B481" s="48" t="s">
        <v>33</v>
      </c>
      <c r="C481" s="83" t="s">
        <v>191</v>
      </c>
      <c r="D481" s="48" t="s">
        <v>190</v>
      </c>
      <c r="E481" s="143">
        <v>1</v>
      </c>
      <c r="F481" s="204" t="s">
        <v>705</v>
      </c>
      <c r="G481" s="136">
        <v>0</v>
      </c>
      <c r="H481" s="140">
        <v>1186.96</v>
      </c>
      <c r="I481" s="140">
        <v>4747.84</v>
      </c>
      <c r="J481" s="137">
        <f t="shared" si="3"/>
        <v>5934.8</v>
      </c>
      <c r="K481" s="138"/>
      <c r="L481" s="138"/>
      <c r="M481" s="138"/>
      <c r="N481" s="138"/>
      <c r="O481" s="138"/>
      <c r="P481" s="138"/>
      <c r="Q481" s="138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x14ac:dyDescent="0.2">
      <c r="A482" s="61" t="s">
        <v>350</v>
      </c>
      <c r="B482" s="48" t="s">
        <v>33</v>
      </c>
      <c r="C482" s="83" t="s">
        <v>191</v>
      </c>
      <c r="D482" s="48" t="s">
        <v>190</v>
      </c>
      <c r="E482" s="143">
        <v>1</v>
      </c>
      <c r="F482" s="204" t="s">
        <v>708</v>
      </c>
      <c r="G482" s="136">
        <v>0</v>
      </c>
      <c r="H482" s="140">
        <v>1186.96</v>
      </c>
      <c r="I482" s="140">
        <v>4747.84</v>
      </c>
      <c r="J482" s="137">
        <f t="shared" si="3"/>
        <v>5934.8</v>
      </c>
      <c r="K482" s="138"/>
      <c r="L482" s="138"/>
      <c r="M482" s="138"/>
      <c r="N482" s="138"/>
      <c r="O482" s="138"/>
      <c r="P482" s="138"/>
      <c r="Q482" s="138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x14ac:dyDescent="0.2">
      <c r="A483" s="61" t="s">
        <v>350</v>
      </c>
      <c r="B483" s="48" t="s">
        <v>33</v>
      </c>
      <c r="C483" s="83" t="s">
        <v>191</v>
      </c>
      <c r="D483" s="48" t="s">
        <v>190</v>
      </c>
      <c r="E483" s="143">
        <v>1</v>
      </c>
      <c r="F483" s="202" t="s">
        <v>718</v>
      </c>
      <c r="G483" s="136">
        <v>0</v>
      </c>
      <c r="H483" s="140">
        <v>1186.96</v>
      </c>
      <c r="I483" s="140">
        <v>4747.84</v>
      </c>
      <c r="J483" s="137">
        <f t="shared" si="3"/>
        <v>5934.8</v>
      </c>
      <c r="K483" s="138"/>
      <c r="L483" s="138"/>
      <c r="M483" s="138"/>
      <c r="N483" s="138"/>
      <c r="O483" s="138"/>
      <c r="P483" s="138"/>
      <c r="Q483" s="138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x14ac:dyDescent="0.2">
      <c r="A484" s="62" t="s">
        <v>192</v>
      </c>
      <c r="B484" s="48" t="s">
        <v>33</v>
      </c>
      <c r="C484" s="52" t="s">
        <v>192</v>
      </c>
      <c r="D484" s="48" t="s">
        <v>192</v>
      </c>
      <c r="E484" s="143">
        <v>1</v>
      </c>
      <c r="F484" s="217" t="s">
        <v>192</v>
      </c>
      <c r="G484" s="136">
        <v>0</v>
      </c>
      <c r="H484" s="140">
        <v>0</v>
      </c>
      <c r="I484" s="140">
        <v>0</v>
      </c>
      <c r="J484" s="137">
        <f t="shared" si="3"/>
        <v>0</v>
      </c>
      <c r="K484" s="138"/>
      <c r="L484" s="138"/>
      <c r="M484" s="138"/>
      <c r="N484" s="138"/>
      <c r="O484" s="138"/>
      <c r="P484" s="138"/>
      <c r="Q484" s="138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x14ac:dyDescent="0.2">
      <c r="A485" s="61" t="s">
        <v>350</v>
      </c>
      <c r="B485" s="48" t="s">
        <v>33</v>
      </c>
      <c r="C485" s="83" t="s">
        <v>188</v>
      </c>
      <c r="D485" s="48" t="s">
        <v>190</v>
      </c>
      <c r="E485" s="143">
        <v>1</v>
      </c>
      <c r="F485" s="208" t="s">
        <v>369</v>
      </c>
      <c r="G485" s="136">
        <v>0</v>
      </c>
      <c r="H485" s="140">
        <v>1186.96</v>
      </c>
      <c r="I485" s="140">
        <v>4747.84</v>
      </c>
      <c r="J485" s="137">
        <f t="shared" si="3"/>
        <v>5934.8</v>
      </c>
      <c r="K485" s="138"/>
      <c r="L485" s="138"/>
      <c r="M485" s="138"/>
      <c r="N485" s="138"/>
      <c r="O485" s="138"/>
      <c r="P485" s="138"/>
      <c r="Q485" s="138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x14ac:dyDescent="0.2">
      <c r="A486" s="62" t="s">
        <v>192</v>
      </c>
      <c r="B486" s="48" t="s">
        <v>33</v>
      </c>
      <c r="C486" s="52" t="s">
        <v>192</v>
      </c>
      <c r="D486" s="48" t="s">
        <v>192</v>
      </c>
      <c r="E486" s="143">
        <v>1</v>
      </c>
      <c r="F486" s="64" t="s">
        <v>192</v>
      </c>
      <c r="G486" s="136">
        <v>0</v>
      </c>
      <c r="H486" s="147">
        <v>0</v>
      </c>
      <c r="I486" s="147">
        <v>0</v>
      </c>
      <c r="J486" s="137">
        <f t="shared" si="3"/>
        <v>0</v>
      </c>
      <c r="K486" s="138"/>
      <c r="L486" s="138"/>
      <c r="M486" s="138"/>
      <c r="N486" s="138"/>
      <c r="O486" s="138"/>
      <c r="P486" s="138"/>
      <c r="Q486" s="138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x14ac:dyDescent="0.2">
      <c r="A487" s="62" t="s">
        <v>192</v>
      </c>
      <c r="B487" s="48" t="s">
        <v>33</v>
      </c>
      <c r="C487" s="52" t="s">
        <v>192</v>
      </c>
      <c r="D487" s="48" t="s">
        <v>192</v>
      </c>
      <c r="E487" s="143">
        <v>1</v>
      </c>
      <c r="F487" s="64" t="s">
        <v>192</v>
      </c>
      <c r="G487" s="136">
        <v>0</v>
      </c>
      <c r="H487" s="147">
        <v>0</v>
      </c>
      <c r="I487" s="147">
        <v>0</v>
      </c>
      <c r="J487" s="137">
        <f t="shared" si="3"/>
        <v>0</v>
      </c>
      <c r="K487" s="138"/>
      <c r="L487" s="138"/>
      <c r="M487" s="138"/>
      <c r="N487" s="138"/>
      <c r="O487" s="138"/>
      <c r="P487" s="138"/>
      <c r="Q487" s="138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x14ac:dyDescent="0.2">
      <c r="A488" s="62" t="s">
        <v>192</v>
      </c>
      <c r="B488" s="48" t="s">
        <v>33</v>
      </c>
      <c r="C488" s="52" t="s">
        <v>192</v>
      </c>
      <c r="D488" s="48" t="s">
        <v>192</v>
      </c>
      <c r="E488" s="143">
        <v>1</v>
      </c>
      <c r="F488" s="64" t="s">
        <v>192</v>
      </c>
      <c r="G488" s="136">
        <v>0</v>
      </c>
      <c r="H488" s="147">
        <v>0</v>
      </c>
      <c r="I488" s="147">
        <v>0</v>
      </c>
      <c r="J488" s="137">
        <f t="shared" si="3"/>
        <v>0</v>
      </c>
      <c r="K488" s="138"/>
      <c r="L488" s="138"/>
      <c r="M488" s="138"/>
      <c r="N488" s="138"/>
      <c r="O488" s="138"/>
      <c r="P488" s="138"/>
      <c r="Q488" s="138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x14ac:dyDescent="0.2">
      <c r="A489" s="62" t="s">
        <v>192</v>
      </c>
      <c r="B489" s="48" t="s">
        <v>33</v>
      </c>
      <c r="C489" s="52" t="s">
        <v>192</v>
      </c>
      <c r="D489" s="48" t="s">
        <v>192</v>
      </c>
      <c r="E489" s="143">
        <v>1</v>
      </c>
      <c r="F489" s="64" t="s">
        <v>192</v>
      </c>
      <c r="G489" s="136">
        <v>0</v>
      </c>
      <c r="H489" s="147">
        <v>0</v>
      </c>
      <c r="I489" s="147">
        <v>0</v>
      </c>
      <c r="J489" s="137">
        <f t="shared" si="3"/>
        <v>0</v>
      </c>
      <c r="K489" s="138"/>
      <c r="L489" s="138"/>
      <c r="M489" s="138"/>
      <c r="N489" s="138"/>
      <c r="O489" s="138"/>
      <c r="P489" s="138"/>
      <c r="Q489" s="138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x14ac:dyDescent="0.2">
      <c r="A490" s="62" t="s">
        <v>192</v>
      </c>
      <c r="B490" s="48" t="s">
        <v>33</v>
      </c>
      <c r="C490" s="52" t="s">
        <v>192</v>
      </c>
      <c r="D490" s="48" t="s">
        <v>192</v>
      </c>
      <c r="E490" s="143">
        <v>1</v>
      </c>
      <c r="F490" s="64" t="s">
        <v>192</v>
      </c>
      <c r="G490" s="136">
        <v>0</v>
      </c>
      <c r="H490" s="147">
        <v>0</v>
      </c>
      <c r="I490" s="147">
        <v>0</v>
      </c>
      <c r="J490" s="137">
        <f t="shared" si="3"/>
        <v>0</v>
      </c>
      <c r="K490" s="138"/>
      <c r="L490" s="138"/>
      <c r="M490" s="138"/>
      <c r="N490" s="138"/>
      <c r="O490" s="138"/>
      <c r="P490" s="138"/>
      <c r="Q490" s="138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x14ac:dyDescent="0.2">
      <c r="A491" s="62" t="s">
        <v>192</v>
      </c>
      <c r="B491" s="48" t="s">
        <v>33</v>
      </c>
      <c r="C491" s="52" t="s">
        <v>192</v>
      </c>
      <c r="D491" s="48" t="s">
        <v>192</v>
      </c>
      <c r="E491" s="143">
        <v>1</v>
      </c>
      <c r="F491" s="64" t="s">
        <v>192</v>
      </c>
      <c r="G491" s="136">
        <v>0</v>
      </c>
      <c r="H491" s="147">
        <v>0</v>
      </c>
      <c r="I491" s="147">
        <v>0</v>
      </c>
      <c r="J491" s="137">
        <f t="shared" si="3"/>
        <v>0</v>
      </c>
      <c r="K491" s="138"/>
      <c r="L491" s="138"/>
      <c r="M491" s="138"/>
      <c r="N491" s="138"/>
      <c r="O491" s="138"/>
      <c r="P491" s="138"/>
      <c r="Q491" s="138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x14ac:dyDescent="0.2">
      <c r="A492" s="62" t="s">
        <v>192</v>
      </c>
      <c r="B492" s="48" t="s">
        <v>33</v>
      </c>
      <c r="C492" s="52" t="s">
        <v>192</v>
      </c>
      <c r="D492" s="48" t="s">
        <v>192</v>
      </c>
      <c r="E492" s="143">
        <v>1</v>
      </c>
      <c r="F492" s="64" t="s">
        <v>192</v>
      </c>
      <c r="G492" s="136">
        <v>0</v>
      </c>
      <c r="H492" s="147">
        <v>0</v>
      </c>
      <c r="I492" s="147">
        <v>0</v>
      </c>
      <c r="J492" s="137">
        <f t="shared" si="3"/>
        <v>0</v>
      </c>
      <c r="K492" s="138"/>
      <c r="L492" s="138"/>
      <c r="M492" s="138"/>
      <c r="N492" s="138"/>
      <c r="O492" s="138"/>
      <c r="P492" s="138"/>
      <c r="Q492" s="138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x14ac:dyDescent="0.2">
      <c r="A493" s="62" t="s">
        <v>192</v>
      </c>
      <c r="B493" s="48" t="s">
        <v>33</v>
      </c>
      <c r="C493" s="52" t="s">
        <v>192</v>
      </c>
      <c r="D493" s="48" t="s">
        <v>192</v>
      </c>
      <c r="E493" s="143">
        <v>1</v>
      </c>
      <c r="F493" s="64" t="s">
        <v>192</v>
      </c>
      <c r="G493" s="136">
        <v>0</v>
      </c>
      <c r="H493" s="147">
        <v>0</v>
      </c>
      <c r="I493" s="147">
        <v>0</v>
      </c>
      <c r="J493" s="137">
        <f t="shared" si="3"/>
        <v>0</v>
      </c>
      <c r="K493" s="138"/>
      <c r="L493" s="138"/>
      <c r="M493" s="138"/>
      <c r="N493" s="138"/>
      <c r="O493" s="138"/>
      <c r="P493" s="138"/>
      <c r="Q493" s="138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x14ac:dyDescent="0.2">
      <c r="A494" s="62" t="s">
        <v>192</v>
      </c>
      <c r="B494" s="48" t="s">
        <v>33</v>
      </c>
      <c r="C494" s="52" t="s">
        <v>192</v>
      </c>
      <c r="D494" s="48" t="s">
        <v>192</v>
      </c>
      <c r="E494" s="143">
        <v>1</v>
      </c>
      <c r="F494" s="64" t="s">
        <v>192</v>
      </c>
      <c r="G494" s="136">
        <v>0</v>
      </c>
      <c r="H494" s="147">
        <v>0</v>
      </c>
      <c r="I494" s="147">
        <v>0</v>
      </c>
      <c r="J494" s="137">
        <f t="shared" si="3"/>
        <v>0</v>
      </c>
      <c r="K494" s="138"/>
      <c r="L494" s="138"/>
      <c r="M494" s="138"/>
      <c r="N494" s="138"/>
      <c r="O494" s="138"/>
      <c r="P494" s="138"/>
      <c r="Q494" s="138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x14ac:dyDescent="0.2">
      <c r="A495" s="62" t="s">
        <v>192</v>
      </c>
      <c r="B495" s="48" t="s">
        <v>33</v>
      </c>
      <c r="C495" s="52" t="s">
        <v>192</v>
      </c>
      <c r="D495" s="48" t="s">
        <v>192</v>
      </c>
      <c r="E495" s="143">
        <v>1</v>
      </c>
      <c r="F495" s="64" t="s">
        <v>192</v>
      </c>
      <c r="G495" s="136">
        <v>0</v>
      </c>
      <c r="H495" s="147">
        <v>0</v>
      </c>
      <c r="I495" s="147">
        <v>0</v>
      </c>
      <c r="J495" s="137">
        <f t="shared" si="3"/>
        <v>0</v>
      </c>
      <c r="K495" s="138"/>
      <c r="L495" s="138"/>
      <c r="M495" s="138"/>
      <c r="N495" s="138"/>
      <c r="O495" s="138"/>
      <c r="P495" s="138"/>
      <c r="Q495" s="138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x14ac:dyDescent="0.2">
      <c r="A496" s="62" t="s">
        <v>192</v>
      </c>
      <c r="B496" s="48" t="s">
        <v>33</v>
      </c>
      <c r="C496" s="52" t="s">
        <v>192</v>
      </c>
      <c r="D496" s="48" t="s">
        <v>192</v>
      </c>
      <c r="E496" s="143">
        <v>1</v>
      </c>
      <c r="F496" s="64" t="s">
        <v>192</v>
      </c>
      <c r="G496" s="136">
        <v>0</v>
      </c>
      <c r="H496" s="147">
        <v>0</v>
      </c>
      <c r="I496" s="147">
        <v>0</v>
      </c>
      <c r="J496" s="137">
        <f t="shared" si="3"/>
        <v>0</v>
      </c>
      <c r="K496" s="138"/>
      <c r="L496" s="138"/>
      <c r="M496" s="138"/>
      <c r="N496" s="138"/>
      <c r="O496" s="138"/>
      <c r="P496" s="138"/>
      <c r="Q496" s="138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x14ac:dyDescent="0.2">
      <c r="A497" s="62" t="s">
        <v>192</v>
      </c>
      <c r="B497" s="48" t="s">
        <v>33</v>
      </c>
      <c r="C497" s="52" t="s">
        <v>192</v>
      </c>
      <c r="D497" s="48" t="s">
        <v>192</v>
      </c>
      <c r="E497" s="143">
        <v>1</v>
      </c>
      <c r="F497" s="64" t="s">
        <v>192</v>
      </c>
      <c r="G497" s="136">
        <v>0</v>
      </c>
      <c r="H497" s="147">
        <v>0</v>
      </c>
      <c r="I497" s="147">
        <v>0</v>
      </c>
      <c r="J497" s="137">
        <f t="shared" si="3"/>
        <v>0</v>
      </c>
      <c r="K497" s="138"/>
      <c r="L497" s="138"/>
      <c r="M497" s="138"/>
      <c r="N497" s="138"/>
      <c r="O497" s="138"/>
      <c r="P497" s="138"/>
      <c r="Q497" s="138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x14ac:dyDescent="0.2">
      <c r="A498" s="62" t="s">
        <v>192</v>
      </c>
      <c r="B498" s="48" t="s">
        <v>33</v>
      </c>
      <c r="C498" s="52" t="s">
        <v>192</v>
      </c>
      <c r="D498" s="48" t="s">
        <v>192</v>
      </c>
      <c r="E498" s="143">
        <v>1</v>
      </c>
      <c r="F498" s="64" t="s">
        <v>192</v>
      </c>
      <c r="G498" s="136">
        <v>0</v>
      </c>
      <c r="H498" s="147">
        <v>0</v>
      </c>
      <c r="I498" s="147">
        <v>0</v>
      </c>
      <c r="J498" s="137">
        <f t="shared" si="3"/>
        <v>0</v>
      </c>
      <c r="K498" s="138"/>
      <c r="L498" s="138"/>
      <c r="M498" s="138"/>
      <c r="N498" s="138"/>
      <c r="O498" s="138"/>
      <c r="P498" s="138"/>
      <c r="Q498" s="138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x14ac:dyDescent="0.2">
      <c r="A499" s="62" t="s">
        <v>192</v>
      </c>
      <c r="B499" s="48" t="s">
        <v>33</v>
      </c>
      <c r="C499" s="52" t="s">
        <v>192</v>
      </c>
      <c r="D499" s="48" t="s">
        <v>192</v>
      </c>
      <c r="E499" s="143">
        <v>1</v>
      </c>
      <c r="F499" s="64" t="s">
        <v>192</v>
      </c>
      <c r="G499" s="136">
        <v>0</v>
      </c>
      <c r="H499" s="147">
        <v>0</v>
      </c>
      <c r="I499" s="147">
        <v>0</v>
      </c>
      <c r="J499" s="137">
        <f t="shared" si="3"/>
        <v>0</v>
      </c>
      <c r="K499" s="138"/>
      <c r="L499" s="138"/>
      <c r="M499" s="138"/>
      <c r="N499" s="138"/>
      <c r="O499" s="138"/>
      <c r="P499" s="138"/>
      <c r="Q499" s="138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x14ac:dyDescent="0.2">
      <c r="A500" s="62" t="s">
        <v>192</v>
      </c>
      <c r="B500" s="48" t="s">
        <v>33</v>
      </c>
      <c r="C500" s="52" t="s">
        <v>192</v>
      </c>
      <c r="D500" s="48" t="s">
        <v>192</v>
      </c>
      <c r="E500" s="143">
        <v>1</v>
      </c>
      <c r="F500" s="64" t="s">
        <v>192</v>
      </c>
      <c r="G500" s="136">
        <v>0</v>
      </c>
      <c r="H500" s="147">
        <v>0</v>
      </c>
      <c r="I500" s="147">
        <v>0</v>
      </c>
      <c r="J500" s="137">
        <f t="shared" si="3"/>
        <v>0</v>
      </c>
      <c r="K500" s="138"/>
      <c r="L500" s="138"/>
      <c r="M500" s="138"/>
      <c r="N500" s="138"/>
      <c r="O500" s="138"/>
      <c r="P500" s="138"/>
      <c r="Q500" s="138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x14ac:dyDescent="0.2">
      <c r="A501" s="62" t="s">
        <v>192</v>
      </c>
      <c r="B501" s="48" t="s">
        <v>33</v>
      </c>
      <c r="C501" s="52" t="s">
        <v>192</v>
      </c>
      <c r="D501" s="48" t="s">
        <v>192</v>
      </c>
      <c r="E501" s="143">
        <v>1</v>
      </c>
      <c r="F501" s="64" t="s">
        <v>192</v>
      </c>
      <c r="G501" s="136">
        <v>0</v>
      </c>
      <c r="H501" s="147">
        <v>0</v>
      </c>
      <c r="I501" s="147">
        <v>0</v>
      </c>
      <c r="J501" s="137">
        <f t="shared" si="3"/>
        <v>0</v>
      </c>
      <c r="K501" s="138"/>
      <c r="L501" s="138"/>
      <c r="M501" s="138"/>
      <c r="N501" s="138"/>
      <c r="O501" s="138"/>
      <c r="P501" s="138"/>
      <c r="Q501" s="138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x14ac:dyDescent="0.2">
      <c r="A502" s="62" t="s">
        <v>192</v>
      </c>
      <c r="B502" s="48" t="s">
        <v>33</v>
      </c>
      <c r="C502" s="52" t="s">
        <v>192</v>
      </c>
      <c r="D502" s="48" t="s">
        <v>192</v>
      </c>
      <c r="E502" s="143">
        <v>1</v>
      </c>
      <c r="F502" s="64" t="s">
        <v>192</v>
      </c>
      <c r="G502" s="136">
        <v>0</v>
      </c>
      <c r="H502" s="147">
        <v>0</v>
      </c>
      <c r="I502" s="147">
        <v>0</v>
      </c>
      <c r="J502" s="137">
        <f t="shared" si="3"/>
        <v>0</v>
      </c>
      <c r="K502" s="138"/>
      <c r="L502" s="138"/>
      <c r="M502" s="138"/>
      <c r="N502" s="138"/>
      <c r="O502" s="138"/>
      <c r="P502" s="138"/>
      <c r="Q502" s="138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x14ac:dyDescent="0.2">
      <c r="A503" s="62" t="s">
        <v>192</v>
      </c>
      <c r="B503" s="48" t="s">
        <v>33</v>
      </c>
      <c r="C503" s="52" t="s">
        <v>192</v>
      </c>
      <c r="D503" s="48" t="s">
        <v>192</v>
      </c>
      <c r="E503" s="143">
        <v>1</v>
      </c>
      <c r="F503" s="64" t="s">
        <v>192</v>
      </c>
      <c r="G503" s="136">
        <v>0</v>
      </c>
      <c r="H503" s="147">
        <v>0</v>
      </c>
      <c r="I503" s="147">
        <v>0</v>
      </c>
      <c r="J503" s="137">
        <f t="shared" si="3"/>
        <v>0</v>
      </c>
      <c r="K503" s="138"/>
      <c r="L503" s="138"/>
      <c r="M503" s="138"/>
      <c r="N503" s="138"/>
      <c r="O503" s="138"/>
      <c r="P503" s="138"/>
      <c r="Q503" s="138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x14ac:dyDescent="0.2">
      <c r="A504" s="62" t="s">
        <v>192</v>
      </c>
      <c r="B504" s="48" t="s">
        <v>33</v>
      </c>
      <c r="C504" s="52" t="s">
        <v>192</v>
      </c>
      <c r="D504" s="48" t="s">
        <v>192</v>
      </c>
      <c r="E504" s="143">
        <v>1</v>
      </c>
      <c r="F504" s="64" t="s">
        <v>192</v>
      </c>
      <c r="G504" s="136">
        <v>0</v>
      </c>
      <c r="H504" s="147">
        <v>0</v>
      </c>
      <c r="I504" s="147">
        <v>0</v>
      </c>
      <c r="J504" s="137">
        <f t="shared" si="3"/>
        <v>0</v>
      </c>
      <c r="K504" s="138"/>
      <c r="L504" s="138"/>
      <c r="M504" s="138"/>
      <c r="N504" s="138"/>
      <c r="O504" s="138"/>
      <c r="P504" s="138"/>
      <c r="Q504" s="138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x14ac:dyDescent="0.2">
      <c r="A505" s="62" t="s">
        <v>192</v>
      </c>
      <c r="B505" s="48" t="s">
        <v>33</v>
      </c>
      <c r="C505" s="52" t="s">
        <v>192</v>
      </c>
      <c r="D505" s="48" t="s">
        <v>192</v>
      </c>
      <c r="E505" s="143">
        <v>1</v>
      </c>
      <c r="F505" s="64" t="s">
        <v>192</v>
      </c>
      <c r="G505" s="136">
        <v>0</v>
      </c>
      <c r="H505" s="147">
        <v>0</v>
      </c>
      <c r="I505" s="147">
        <v>0</v>
      </c>
      <c r="J505" s="137">
        <f t="shared" si="3"/>
        <v>0</v>
      </c>
      <c r="K505" s="138"/>
      <c r="L505" s="138"/>
      <c r="M505" s="138"/>
      <c r="N505" s="138"/>
      <c r="O505" s="138"/>
      <c r="P505" s="138"/>
      <c r="Q505" s="138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x14ac:dyDescent="0.2">
      <c r="A506" s="62" t="s">
        <v>192</v>
      </c>
      <c r="B506" s="48" t="s">
        <v>33</v>
      </c>
      <c r="C506" s="52" t="s">
        <v>192</v>
      </c>
      <c r="D506" s="48" t="s">
        <v>192</v>
      </c>
      <c r="E506" s="143">
        <v>1</v>
      </c>
      <c r="F506" s="64" t="s">
        <v>192</v>
      </c>
      <c r="G506" s="136">
        <v>0</v>
      </c>
      <c r="H506" s="147">
        <v>0</v>
      </c>
      <c r="I506" s="147">
        <v>0</v>
      </c>
      <c r="J506" s="137">
        <f t="shared" si="3"/>
        <v>0</v>
      </c>
      <c r="K506" s="138"/>
      <c r="L506" s="138"/>
      <c r="M506" s="138"/>
      <c r="N506" s="138"/>
      <c r="O506" s="138"/>
      <c r="P506" s="138"/>
      <c r="Q506" s="138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x14ac:dyDescent="0.2">
      <c r="A507" s="62" t="s">
        <v>192</v>
      </c>
      <c r="B507" s="48" t="s">
        <v>33</v>
      </c>
      <c r="C507" s="52" t="s">
        <v>192</v>
      </c>
      <c r="D507" s="48" t="s">
        <v>192</v>
      </c>
      <c r="E507" s="143">
        <v>1</v>
      </c>
      <c r="F507" s="64" t="s">
        <v>192</v>
      </c>
      <c r="G507" s="136">
        <v>0</v>
      </c>
      <c r="H507" s="147">
        <v>0</v>
      </c>
      <c r="I507" s="147">
        <v>0</v>
      </c>
      <c r="J507" s="137">
        <f t="shared" si="3"/>
        <v>0</v>
      </c>
      <c r="K507" s="138"/>
      <c r="L507" s="138"/>
      <c r="M507" s="138"/>
      <c r="N507" s="138"/>
      <c r="O507" s="138"/>
      <c r="P507" s="138"/>
      <c r="Q507" s="138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x14ac:dyDescent="0.2">
      <c r="A508" s="62" t="s">
        <v>192</v>
      </c>
      <c r="B508" s="48" t="s">
        <v>33</v>
      </c>
      <c r="C508" s="52" t="s">
        <v>192</v>
      </c>
      <c r="D508" s="48" t="s">
        <v>192</v>
      </c>
      <c r="E508" s="143">
        <v>1</v>
      </c>
      <c r="F508" s="64" t="s">
        <v>192</v>
      </c>
      <c r="G508" s="136">
        <v>0</v>
      </c>
      <c r="H508" s="147">
        <v>0</v>
      </c>
      <c r="I508" s="147">
        <v>0</v>
      </c>
      <c r="J508" s="137">
        <f t="shared" si="3"/>
        <v>0</v>
      </c>
      <c r="K508" s="138"/>
      <c r="L508" s="138"/>
      <c r="M508" s="138"/>
      <c r="N508" s="138"/>
      <c r="O508" s="138"/>
      <c r="P508" s="138"/>
      <c r="Q508" s="138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x14ac:dyDescent="0.2">
      <c r="A509" s="62" t="s">
        <v>192</v>
      </c>
      <c r="B509" s="48" t="s">
        <v>33</v>
      </c>
      <c r="C509" s="52" t="s">
        <v>192</v>
      </c>
      <c r="D509" s="48" t="s">
        <v>192</v>
      </c>
      <c r="E509" s="143">
        <v>1</v>
      </c>
      <c r="F509" s="64" t="s">
        <v>192</v>
      </c>
      <c r="G509" s="136">
        <v>0</v>
      </c>
      <c r="H509" s="147">
        <v>0</v>
      </c>
      <c r="I509" s="147">
        <v>0</v>
      </c>
      <c r="J509" s="137">
        <f t="shared" si="3"/>
        <v>0</v>
      </c>
      <c r="K509" s="138"/>
      <c r="L509" s="138"/>
      <c r="M509" s="138"/>
      <c r="N509" s="138"/>
      <c r="O509" s="138"/>
      <c r="P509" s="138"/>
      <c r="Q509" s="138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x14ac:dyDescent="0.2">
      <c r="A510" s="62" t="s">
        <v>192</v>
      </c>
      <c r="B510" s="48" t="s">
        <v>33</v>
      </c>
      <c r="C510" s="52" t="s">
        <v>192</v>
      </c>
      <c r="D510" s="48" t="s">
        <v>192</v>
      </c>
      <c r="E510" s="143">
        <v>1</v>
      </c>
      <c r="F510" s="64" t="s">
        <v>192</v>
      </c>
      <c r="G510" s="136">
        <v>0</v>
      </c>
      <c r="H510" s="147">
        <v>0</v>
      </c>
      <c r="I510" s="147">
        <v>0</v>
      </c>
      <c r="J510" s="137">
        <f t="shared" si="3"/>
        <v>0</v>
      </c>
      <c r="K510" s="138"/>
      <c r="L510" s="138"/>
      <c r="M510" s="138"/>
      <c r="N510" s="138"/>
      <c r="O510" s="138"/>
      <c r="P510" s="138"/>
      <c r="Q510" s="138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x14ac:dyDescent="0.2">
      <c r="A511" s="62" t="s">
        <v>192</v>
      </c>
      <c r="B511" s="48" t="s">
        <v>33</v>
      </c>
      <c r="C511" s="52" t="s">
        <v>192</v>
      </c>
      <c r="D511" s="48" t="s">
        <v>192</v>
      </c>
      <c r="E511" s="143">
        <v>1</v>
      </c>
      <c r="F511" s="64" t="s">
        <v>192</v>
      </c>
      <c r="G511" s="136">
        <v>0</v>
      </c>
      <c r="H511" s="147">
        <v>0</v>
      </c>
      <c r="I511" s="147">
        <v>0</v>
      </c>
      <c r="J511" s="137">
        <f t="shared" si="3"/>
        <v>0</v>
      </c>
      <c r="K511" s="138"/>
      <c r="L511" s="138"/>
      <c r="M511" s="138"/>
      <c r="N511" s="138"/>
      <c r="O511" s="138"/>
      <c r="P511" s="138"/>
      <c r="Q511" s="138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x14ac:dyDescent="0.2">
      <c r="A512" s="62" t="s">
        <v>192</v>
      </c>
      <c r="B512" s="48" t="s">
        <v>33</v>
      </c>
      <c r="C512" s="52" t="s">
        <v>192</v>
      </c>
      <c r="D512" s="48" t="s">
        <v>192</v>
      </c>
      <c r="E512" s="143">
        <v>1</v>
      </c>
      <c r="F512" s="64" t="s">
        <v>192</v>
      </c>
      <c r="G512" s="136">
        <v>0</v>
      </c>
      <c r="H512" s="147">
        <v>0</v>
      </c>
      <c r="I512" s="147">
        <v>0</v>
      </c>
      <c r="J512" s="137">
        <f t="shared" si="3"/>
        <v>0</v>
      </c>
      <c r="K512" s="138"/>
      <c r="L512" s="138"/>
      <c r="M512" s="138"/>
      <c r="N512" s="138"/>
      <c r="O512" s="138"/>
      <c r="P512" s="138"/>
      <c r="Q512" s="138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x14ac:dyDescent="0.2">
      <c r="A513" s="62" t="s">
        <v>192</v>
      </c>
      <c r="B513" s="48" t="s">
        <v>33</v>
      </c>
      <c r="C513" s="52" t="s">
        <v>192</v>
      </c>
      <c r="D513" s="48" t="s">
        <v>192</v>
      </c>
      <c r="E513" s="143">
        <v>1</v>
      </c>
      <c r="F513" s="64" t="s">
        <v>192</v>
      </c>
      <c r="G513" s="136">
        <v>0</v>
      </c>
      <c r="H513" s="147">
        <v>0</v>
      </c>
      <c r="I513" s="147">
        <v>0</v>
      </c>
      <c r="J513" s="137">
        <f t="shared" si="3"/>
        <v>0</v>
      </c>
      <c r="K513" s="138"/>
      <c r="L513" s="138"/>
      <c r="M513" s="138"/>
      <c r="N513" s="138"/>
      <c r="O513" s="138"/>
      <c r="P513" s="138"/>
      <c r="Q513" s="138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x14ac:dyDescent="0.2">
      <c r="A514" s="62" t="s">
        <v>192</v>
      </c>
      <c r="B514" s="48" t="s">
        <v>33</v>
      </c>
      <c r="C514" s="52" t="s">
        <v>192</v>
      </c>
      <c r="D514" s="48" t="s">
        <v>192</v>
      </c>
      <c r="E514" s="143">
        <v>1</v>
      </c>
      <c r="F514" s="64" t="s">
        <v>192</v>
      </c>
      <c r="G514" s="136">
        <v>0</v>
      </c>
      <c r="H514" s="147">
        <v>0</v>
      </c>
      <c r="I514" s="147">
        <v>0</v>
      </c>
      <c r="J514" s="137">
        <f t="shared" si="3"/>
        <v>0</v>
      </c>
      <c r="K514" s="138"/>
      <c r="L514" s="138"/>
      <c r="M514" s="138"/>
      <c r="N514" s="138"/>
      <c r="O514" s="138"/>
      <c r="P514" s="138"/>
      <c r="Q514" s="138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x14ac:dyDescent="0.2">
      <c r="A515" s="62" t="s">
        <v>192</v>
      </c>
      <c r="B515" s="48" t="s">
        <v>33</v>
      </c>
      <c r="C515" s="52" t="s">
        <v>192</v>
      </c>
      <c r="D515" s="48" t="s">
        <v>192</v>
      </c>
      <c r="E515" s="143">
        <v>1</v>
      </c>
      <c r="F515" s="64" t="s">
        <v>192</v>
      </c>
      <c r="G515" s="136">
        <v>0</v>
      </c>
      <c r="H515" s="147">
        <v>0</v>
      </c>
      <c r="I515" s="147">
        <v>0</v>
      </c>
      <c r="J515" s="137">
        <f t="shared" si="3"/>
        <v>0</v>
      </c>
      <c r="K515" s="138"/>
      <c r="L515" s="138"/>
      <c r="M515" s="138"/>
      <c r="N515" s="138"/>
      <c r="O515" s="138"/>
      <c r="P515" s="138"/>
      <c r="Q515" s="138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x14ac:dyDescent="0.2">
      <c r="A516" s="62" t="s">
        <v>192</v>
      </c>
      <c r="B516" s="48" t="s">
        <v>33</v>
      </c>
      <c r="C516" s="52" t="s">
        <v>192</v>
      </c>
      <c r="D516" s="48" t="s">
        <v>192</v>
      </c>
      <c r="E516" s="143">
        <v>1</v>
      </c>
      <c r="F516" s="64" t="s">
        <v>192</v>
      </c>
      <c r="G516" s="136">
        <v>0</v>
      </c>
      <c r="H516" s="147">
        <v>0</v>
      </c>
      <c r="I516" s="147">
        <v>0</v>
      </c>
      <c r="J516" s="137">
        <f t="shared" si="3"/>
        <v>0</v>
      </c>
      <c r="K516" s="138"/>
      <c r="L516" s="138"/>
      <c r="M516" s="138"/>
      <c r="N516" s="138"/>
      <c r="O516" s="138"/>
      <c r="P516" s="138"/>
      <c r="Q516" s="138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x14ac:dyDescent="0.2">
      <c r="A517" s="62" t="s">
        <v>192</v>
      </c>
      <c r="B517" s="48" t="s">
        <v>33</v>
      </c>
      <c r="C517" s="52" t="s">
        <v>192</v>
      </c>
      <c r="D517" s="48" t="s">
        <v>192</v>
      </c>
      <c r="E517" s="143">
        <v>1</v>
      </c>
      <c r="F517" s="64" t="s">
        <v>192</v>
      </c>
      <c r="G517" s="136">
        <v>0</v>
      </c>
      <c r="H517" s="147">
        <v>0</v>
      </c>
      <c r="I517" s="147">
        <v>0</v>
      </c>
      <c r="J517" s="137">
        <f t="shared" si="3"/>
        <v>0</v>
      </c>
      <c r="K517" s="138"/>
      <c r="L517" s="138"/>
      <c r="M517" s="138"/>
      <c r="N517" s="138"/>
      <c r="O517" s="138"/>
      <c r="P517" s="138"/>
      <c r="Q517" s="138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s="106" customFormat="1" x14ac:dyDescent="0.2">
      <c r="A518" s="62" t="s">
        <v>192</v>
      </c>
      <c r="B518" s="48" t="s">
        <v>33</v>
      </c>
      <c r="C518" s="52" t="s">
        <v>192</v>
      </c>
      <c r="D518" s="48" t="s">
        <v>192</v>
      </c>
      <c r="E518" s="143">
        <v>1</v>
      </c>
      <c r="F518" s="64" t="s">
        <v>192</v>
      </c>
      <c r="G518" s="136">
        <v>0</v>
      </c>
      <c r="H518" s="147">
        <v>0</v>
      </c>
      <c r="I518" s="147">
        <v>0</v>
      </c>
      <c r="J518" s="137">
        <f t="shared" si="3"/>
        <v>0</v>
      </c>
      <c r="K518" s="138"/>
      <c r="L518" s="138"/>
      <c r="M518" s="138"/>
      <c r="N518" s="138"/>
      <c r="O518" s="138"/>
      <c r="P518" s="138"/>
      <c r="Q518" s="138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s="106" customFormat="1" x14ac:dyDescent="0.2">
      <c r="A519" s="61" t="s">
        <v>391</v>
      </c>
      <c r="B519" s="48" t="s">
        <v>35</v>
      </c>
      <c r="C519" s="48" t="s">
        <v>385</v>
      </c>
      <c r="D519" s="48" t="s">
        <v>190</v>
      </c>
      <c r="E519" s="143">
        <v>1</v>
      </c>
      <c r="F519" s="63" t="s">
        <v>358</v>
      </c>
      <c r="G519" s="136">
        <v>0</v>
      </c>
      <c r="H519" s="136">
        <v>1030.1099999999999</v>
      </c>
      <c r="I519" s="136">
        <v>4120.43</v>
      </c>
      <c r="J519" s="137">
        <f t="shared" si="3"/>
        <v>5150.54</v>
      </c>
      <c r="K519" s="138"/>
      <c r="L519" s="138"/>
      <c r="M519" s="138"/>
      <c r="N519" s="138"/>
      <c r="O519" s="138"/>
      <c r="P519" s="138"/>
      <c r="Q519" s="138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x14ac:dyDescent="0.2">
      <c r="A520" s="61" t="s">
        <v>392</v>
      </c>
      <c r="B520" s="48" t="s">
        <v>35</v>
      </c>
      <c r="C520" s="48" t="s">
        <v>187</v>
      </c>
      <c r="D520" s="48" t="s">
        <v>190</v>
      </c>
      <c r="E520" s="143">
        <v>1</v>
      </c>
      <c r="F520" s="63" t="s">
        <v>360</v>
      </c>
      <c r="G520" s="136">
        <v>0</v>
      </c>
      <c r="H520" s="136">
        <v>1030.1099999999999</v>
      </c>
      <c r="I520" s="136">
        <v>4120.43</v>
      </c>
      <c r="J520" s="137">
        <f t="shared" si="3"/>
        <v>5150.54</v>
      </c>
      <c r="K520" s="138"/>
      <c r="L520" s="138"/>
      <c r="M520" s="138"/>
      <c r="N520" s="138"/>
      <c r="O520" s="138"/>
      <c r="P520" s="138"/>
      <c r="Q520" s="138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x14ac:dyDescent="0.2">
      <c r="A521" s="61" t="s">
        <v>397</v>
      </c>
      <c r="B521" s="48" t="s">
        <v>35</v>
      </c>
      <c r="C521" s="48" t="s">
        <v>187</v>
      </c>
      <c r="D521" s="48" t="s">
        <v>190</v>
      </c>
      <c r="E521" s="143">
        <v>1</v>
      </c>
      <c r="F521" s="63" t="s">
        <v>366</v>
      </c>
      <c r="G521" s="136">
        <v>0</v>
      </c>
      <c r="H521" s="136">
        <v>1030.1099999999999</v>
      </c>
      <c r="I521" s="136">
        <v>4120.43</v>
      </c>
      <c r="J521" s="137">
        <f t="shared" si="3"/>
        <v>5150.54</v>
      </c>
      <c r="K521" s="138"/>
      <c r="L521" s="138"/>
      <c r="M521" s="138"/>
      <c r="N521" s="138"/>
      <c r="O521" s="138"/>
      <c r="P521" s="138"/>
      <c r="Q521" s="138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x14ac:dyDescent="0.2">
      <c r="A522" s="61" t="s">
        <v>395</v>
      </c>
      <c r="B522" s="48" t="s">
        <v>35</v>
      </c>
      <c r="C522" s="48" t="s">
        <v>188</v>
      </c>
      <c r="D522" s="48" t="s">
        <v>190</v>
      </c>
      <c r="E522" s="143">
        <v>1</v>
      </c>
      <c r="F522" s="63" t="s">
        <v>377</v>
      </c>
      <c r="G522" s="136">
        <v>0</v>
      </c>
      <c r="H522" s="136">
        <v>1030.1099999999999</v>
      </c>
      <c r="I522" s="136">
        <v>4120.43</v>
      </c>
      <c r="J522" s="137">
        <f t="shared" si="3"/>
        <v>5150.54</v>
      </c>
      <c r="K522" s="138"/>
      <c r="L522" s="138"/>
      <c r="M522" s="138"/>
      <c r="N522" s="138"/>
      <c r="O522" s="138"/>
      <c r="P522" s="138"/>
      <c r="Q522" s="138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x14ac:dyDescent="0.2">
      <c r="A523" s="61" t="s">
        <v>397</v>
      </c>
      <c r="B523" s="48" t="s">
        <v>35</v>
      </c>
      <c r="C523" s="48" t="s">
        <v>187</v>
      </c>
      <c r="D523" s="48" t="s">
        <v>190</v>
      </c>
      <c r="E523" s="143">
        <v>1</v>
      </c>
      <c r="F523" s="63" t="s">
        <v>383</v>
      </c>
      <c r="G523" s="136">
        <v>0</v>
      </c>
      <c r="H523" s="136">
        <v>1030.1099999999999</v>
      </c>
      <c r="I523" s="136">
        <v>4120.43</v>
      </c>
      <c r="J523" s="137">
        <f t="shared" si="3"/>
        <v>5150.54</v>
      </c>
      <c r="K523" s="138"/>
      <c r="L523" s="138"/>
      <c r="M523" s="138"/>
      <c r="N523" s="138"/>
      <c r="O523" s="138"/>
      <c r="P523" s="138"/>
      <c r="Q523" s="138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x14ac:dyDescent="0.2">
      <c r="A524" s="61" t="s">
        <v>396</v>
      </c>
      <c r="B524" s="48" t="s">
        <v>35</v>
      </c>
      <c r="C524" s="48" t="s">
        <v>235</v>
      </c>
      <c r="D524" s="48" t="s">
        <v>190</v>
      </c>
      <c r="E524" s="143">
        <v>1</v>
      </c>
      <c r="F524" s="63" t="s">
        <v>365</v>
      </c>
      <c r="G524" s="136">
        <v>0</v>
      </c>
      <c r="H524" s="136">
        <v>1030.1099999999999</v>
      </c>
      <c r="I524" s="136">
        <v>4120.43</v>
      </c>
      <c r="J524" s="137">
        <f t="shared" si="3"/>
        <v>5150.54</v>
      </c>
      <c r="K524" s="138"/>
      <c r="L524" s="138"/>
      <c r="M524" s="138"/>
      <c r="N524" s="138"/>
      <c r="O524" s="138"/>
      <c r="P524" s="138"/>
      <c r="Q524" s="138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x14ac:dyDescent="0.2">
      <c r="A525" s="61" t="s">
        <v>402</v>
      </c>
      <c r="B525" s="48" t="s">
        <v>35</v>
      </c>
      <c r="C525" s="48" t="s">
        <v>257</v>
      </c>
      <c r="D525" s="48" t="s">
        <v>190</v>
      </c>
      <c r="E525" s="143">
        <v>1</v>
      </c>
      <c r="F525" s="63" t="s">
        <v>380</v>
      </c>
      <c r="G525" s="136">
        <v>0</v>
      </c>
      <c r="H525" s="136">
        <v>1030.1099999999999</v>
      </c>
      <c r="I525" s="136">
        <v>4120.43</v>
      </c>
      <c r="J525" s="137">
        <f t="shared" si="3"/>
        <v>5150.54</v>
      </c>
      <c r="K525" s="138"/>
      <c r="L525" s="138"/>
      <c r="M525" s="138"/>
      <c r="N525" s="138"/>
      <c r="O525" s="138"/>
      <c r="P525" s="138"/>
      <c r="Q525" s="138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x14ac:dyDescent="0.2">
      <c r="A526" s="61" t="s">
        <v>390</v>
      </c>
      <c r="B526" s="48" t="s">
        <v>35</v>
      </c>
      <c r="C526" s="48" t="s">
        <v>384</v>
      </c>
      <c r="D526" s="48" t="s">
        <v>190</v>
      </c>
      <c r="E526" s="143">
        <v>1</v>
      </c>
      <c r="F526" s="63" t="s">
        <v>356</v>
      </c>
      <c r="G526" s="136">
        <v>0</v>
      </c>
      <c r="H526" s="136">
        <v>1030.1099999999999</v>
      </c>
      <c r="I526" s="136">
        <v>4120.43</v>
      </c>
      <c r="J526" s="137">
        <f t="shared" si="3"/>
        <v>5150.54</v>
      </c>
      <c r="K526" s="138"/>
      <c r="L526" s="138"/>
      <c r="M526" s="138"/>
      <c r="N526" s="138"/>
      <c r="O526" s="138"/>
      <c r="P526" s="138"/>
      <c r="Q526" s="138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x14ac:dyDescent="0.2">
      <c r="A527" s="61" t="s">
        <v>404</v>
      </c>
      <c r="B527" s="48" t="s">
        <v>35</v>
      </c>
      <c r="C527" s="48" t="s">
        <v>235</v>
      </c>
      <c r="D527" s="48" t="s">
        <v>190</v>
      </c>
      <c r="E527" s="143">
        <v>1</v>
      </c>
      <c r="F527" s="63" t="s">
        <v>371</v>
      </c>
      <c r="G527" s="136">
        <v>0</v>
      </c>
      <c r="H527" s="136">
        <v>1030.1099999999999</v>
      </c>
      <c r="I527" s="136">
        <v>4120.43</v>
      </c>
      <c r="J527" s="137">
        <f t="shared" si="3"/>
        <v>5150.54</v>
      </c>
      <c r="K527" s="138"/>
      <c r="L527" s="138"/>
      <c r="M527" s="138"/>
      <c r="N527" s="138"/>
      <c r="O527" s="138"/>
      <c r="P527" s="138"/>
      <c r="Q527" s="138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s="106" customFormat="1" x14ac:dyDescent="0.2">
      <c r="A528" s="61" t="s">
        <v>403</v>
      </c>
      <c r="B528" s="48" t="s">
        <v>35</v>
      </c>
      <c r="C528" s="48" t="s">
        <v>212</v>
      </c>
      <c r="D528" s="48" t="s">
        <v>190</v>
      </c>
      <c r="E528" s="143">
        <v>1</v>
      </c>
      <c r="F528" s="63" t="s">
        <v>359</v>
      </c>
      <c r="G528" s="136">
        <v>0</v>
      </c>
      <c r="H528" s="136">
        <v>1030.1099999999999</v>
      </c>
      <c r="I528" s="136">
        <v>4120.43</v>
      </c>
      <c r="J528" s="137">
        <f t="shared" si="3"/>
        <v>5150.54</v>
      </c>
      <c r="K528" s="138"/>
      <c r="L528" s="138"/>
      <c r="M528" s="138"/>
      <c r="N528" s="138"/>
      <c r="O528" s="138"/>
      <c r="P528" s="138"/>
      <c r="Q528" s="138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x14ac:dyDescent="0.2">
      <c r="A529" s="126" t="s">
        <v>404</v>
      </c>
      <c r="B529" s="48" t="s">
        <v>35</v>
      </c>
      <c r="C529" s="83" t="s">
        <v>187</v>
      </c>
      <c r="D529" s="48" t="s">
        <v>190</v>
      </c>
      <c r="E529" s="143">
        <v>1</v>
      </c>
      <c r="F529" s="201" t="s">
        <v>440</v>
      </c>
      <c r="G529" s="136">
        <v>0</v>
      </c>
      <c r="H529" s="136">
        <v>1030.1099999999999</v>
      </c>
      <c r="I529" s="136">
        <v>4120.43</v>
      </c>
      <c r="J529" s="137">
        <f t="shared" si="3"/>
        <v>5150.54</v>
      </c>
      <c r="K529" s="138"/>
      <c r="L529" s="138"/>
      <c r="M529" s="138"/>
      <c r="N529" s="138"/>
      <c r="O529" s="138"/>
      <c r="P529" s="138"/>
      <c r="Q529" s="138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x14ac:dyDescent="0.2">
      <c r="A530" s="61" t="s">
        <v>393</v>
      </c>
      <c r="B530" s="48" t="s">
        <v>35</v>
      </c>
      <c r="C530" s="48" t="s">
        <v>212</v>
      </c>
      <c r="D530" s="48" t="s">
        <v>190</v>
      </c>
      <c r="E530" s="143">
        <v>1</v>
      </c>
      <c r="F530" s="63" t="s">
        <v>362</v>
      </c>
      <c r="G530" s="136">
        <v>0</v>
      </c>
      <c r="H530" s="136">
        <v>1030.1099999999999</v>
      </c>
      <c r="I530" s="136">
        <v>4120.43</v>
      </c>
      <c r="J530" s="137">
        <f t="shared" si="3"/>
        <v>5150.54</v>
      </c>
      <c r="K530" s="138"/>
      <c r="L530" s="138"/>
      <c r="M530" s="138"/>
      <c r="N530" s="138"/>
      <c r="O530" s="138"/>
      <c r="P530" s="138"/>
      <c r="Q530" s="138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s="106" customFormat="1" x14ac:dyDescent="0.2">
      <c r="A531" s="107" t="s">
        <v>397</v>
      </c>
      <c r="B531" s="67" t="s">
        <v>35</v>
      </c>
      <c r="C531" s="48" t="s">
        <v>253</v>
      </c>
      <c r="D531" s="48" t="s">
        <v>190</v>
      </c>
      <c r="E531" s="143">
        <v>1</v>
      </c>
      <c r="F531" s="178" t="s">
        <v>623</v>
      </c>
      <c r="G531" s="140">
        <v>0</v>
      </c>
      <c r="H531" s="140">
        <v>1030.1099999999999</v>
      </c>
      <c r="I531" s="140">
        <v>4120.43</v>
      </c>
      <c r="J531" s="141">
        <f t="shared" si="3"/>
        <v>5150.54</v>
      </c>
      <c r="K531" s="142"/>
      <c r="L531" s="142"/>
      <c r="M531" s="142"/>
      <c r="N531" s="142"/>
      <c r="O531" s="142"/>
      <c r="P531" s="142"/>
      <c r="Q531" s="142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05"/>
      <c r="AD531" s="105"/>
    </row>
    <row r="532" spans="1:30" x14ac:dyDescent="0.2">
      <c r="A532" s="126" t="s">
        <v>821</v>
      </c>
      <c r="B532" s="48" t="s">
        <v>35</v>
      </c>
      <c r="C532" s="83" t="s">
        <v>188</v>
      </c>
      <c r="D532" s="48" t="s">
        <v>190</v>
      </c>
      <c r="E532" s="143">
        <v>1</v>
      </c>
      <c r="F532" s="87" t="s">
        <v>446</v>
      </c>
      <c r="G532" s="136">
        <v>0</v>
      </c>
      <c r="H532" s="140">
        <v>1030.1099999999999</v>
      </c>
      <c r="I532" s="140">
        <v>4120.43</v>
      </c>
      <c r="J532" s="137">
        <f t="shared" si="3"/>
        <v>5150.54</v>
      </c>
      <c r="K532" s="138"/>
      <c r="L532" s="138"/>
      <c r="M532" s="138"/>
      <c r="N532" s="138"/>
      <c r="O532" s="138"/>
      <c r="P532" s="138"/>
      <c r="Q532" s="138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x14ac:dyDescent="0.2">
      <c r="A533" s="61" t="s">
        <v>395</v>
      </c>
      <c r="B533" s="48" t="s">
        <v>35</v>
      </c>
      <c r="C533" s="48" t="s">
        <v>187</v>
      </c>
      <c r="D533" s="48" t="s">
        <v>190</v>
      </c>
      <c r="E533" s="143">
        <v>1</v>
      </c>
      <c r="F533" s="63" t="s">
        <v>376</v>
      </c>
      <c r="G533" s="136">
        <v>0</v>
      </c>
      <c r="H533" s="136">
        <v>1030.1099999999999</v>
      </c>
      <c r="I533" s="136">
        <v>4120.43</v>
      </c>
      <c r="J533" s="137">
        <f t="shared" si="3"/>
        <v>5150.54</v>
      </c>
      <c r="K533" s="138"/>
      <c r="L533" s="138"/>
      <c r="M533" s="138"/>
      <c r="N533" s="138"/>
      <c r="O533" s="138"/>
      <c r="P533" s="138"/>
      <c r="Q533" s="138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x14ac:dyDescent="0.2">
      <c r="A534" s="61" t="s">
        <v>397</v>
      </c>
      <c r="B534" s="48" t="s">
        <v>35</v>
      </c>
      <c r="C534" s="83" t="s">
        <v>188</v>
      </c>
      <c r="D534" s="48" t="s">
        <v>190</v>
      </c>
      <c r="E534" s="143">
        <v>1</v>
      </c>
      <c r="F534" s="63" t="s">
        <v>730</v>
      </c>
      <c r="G534" s="136">
        <v>0</v>
      </c>
      <c r="H534" s="136">
        <v>1030.1099999999999</v>
      </c>
      <c r="I534" s="136">
        <v>4120.43</v>
      </c>
      <c r="J534" s="137">
        <f t="shared" si="3"/>
        <v>5150.54</v>
      </c>
      <c r="K534" s="138"/>
      <c r="L534" s="138"/>
      <c r="M534" s="138"/>
      <c r="N534" s="138"/>
      <c r="O534" s="138"/>
      <c r="P534" s="138"/>
      <c r="Q534" s="138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x14ac:dyDescent="0.2">
      <c r="A535" s="61" t="s">
        <v>404</v>
      </c>
      <c r="B535" s="48" t="s">
        <v>35</v>
      </c>
      <c r="C535" s="48" t="s">
        <v>235</v>
      </c>
      <c r="D535" s="48" t="s">
        <v>190</v>
      </c>
      <c r="E535" s="143">
        <v>1</v>
      </c>
      <c r="F535" s="63" t="s">
        <v>373</v>
      </c>
      <c r="G535" s="136">
        <v>0</v>
      </c>
      <c r="H535" s="136">
        <v>1030.1099999999999</v>
      </c>
      <c r="I535" s="136">
        <v>4120.43</v>
      </c>
      <c r="J535" s="137">
        <f t="shared" si="3"/>
        <v>5150.54</v>
      </c>
      <c r="K535" s="138"/>
      <c r="L535" s="138"/>
      <c r="M535" s="138"/>
      <c r="N535" s="138"/>
      <c r="O535" s="138"/>
      <c r="P535" s="138"/>
      <c r="Q535" s="138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x14ac:dyDescent="0.2">
      <c r="A536" s="126" t="s">
        <v>549</v>
      </c>
      <c r="B536" s="67" t="s">
        <v>35</v>
      </c>
      <c r="C536" s="101" t="s">
        <v>188</v>
      </c>
      <c r="D536" s="101" t="s">
        <v>190</v>
      </c>
      <c r="E536" s="144">
        <v>1</v>
      </c>
      <c r="F536" s="202" t="s">
        <v>417</v>
      </c>
      <c r="G536" s="140">
        <v>0</v>
      </c>
      <c r="H536" s="136">
        <v>1030.1099999999999</v>
      </c>
      <c r="I536" s="136">
        <v>4120.43</v>
      </c>
      <c r="J536" s="141">
        <f t="shared" si="3"/>
        <v>5150.54</v>
      </c>
      <c r="K536" s="142"/>
      <c r="L536" s="142"/>
      <c r="M536" s="142"/>
      <c r="N536" s="142"/>
      <c r="O536" s="142"/>
      <c r="P536" s="142"/>
      <c r="Q536" s="142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  <c r="AB536" s="105"/>
      <c r="AC536" s="105"/>
      <c r="AD536" s="105"/>
    </row>
    <row r="537" spans="1:30" x14ac:dyDescent="0.2">
      <c r="A537" s="126" t="s">
        <v>815</v>
      </c>
      <c r="B537" s="48" t="s">
        <v>35</v>
      </c>
      <c r="C537" s="101" t="s">
        <v>188</v>
      </c>
      <c r="D537" s="48" t="s">
        <v>190</v>
      </c>
      <c r="E537" s="143">
        <v>1</v>
      </c>
      <c r="F537" s="87" t="s">
        <v>550</v>
      </c>
      <c r="G537" s="136">
        <v>0</v>
      </c>
      <c r="H537" s="136">
        <v>1030.1099999999999</v>
      </c>
      <c r="I537" s="136">
        <v>4120.43</v>
      </c>
      <c r="J537" s="137">
        <f t="shared" si="3"/>
        <v>5150.54</v>
      </c>
      <c r="K537" s="138"/>
      <c r="L537" s="138"/>
      <c r="M537" s="138"/>
      <c r="N537" s="138"/>
      <c r="O537" s="138"/>
      <c r="P537" s="138"/>
      <c r="Q537" s="138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x14ac:dyDescent="0.2">
      <c r="A538" s="126" t="s">
        <v>397</v>
      </c>
      <c r="B538" s="48" t="s">
        <v>35</v>
      </c>
      <c r="C538" s="83" t="s">
        <v>187</v>
      </c>
      <c r="D538" s="48" t="s">
        <v>190</v>
      </c>
      <c r="E538" s="143">
        <v>1</v>
      </c>
      <c r="F538" s="87" t="s">
        <v>621</v>
      </c>
      <c r="G538" s="136">
        <v>0</v>
      </c>
      <c r="H538" s="136">
        <v>1030.1099999999999</v>
      </c>
      <c r="I538" s="136">
        <v>4120.43</v>
      </c>
      <c r="J538" s="137">
        <f t="shared" si="3"/>
        <v>5150.54</v>
      </c>
      <c r="K538" s="138"/>
      <c r="L538" s="138"/>
      <c r="M538" s="138"/>
      <c r="N538" s="138"/>
      <c r="O538" s="138"/>
      <c r="P538" s="138"/>
      <c r="Q538" s="138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x14ac:dyDescent="0.2">
      <c r="A539" s="61" t="s">
        <v>397</v>
      </c>
      <c r="B539" s="48" t="s">
        <v>35</v>
      </c>
      <c r="C539" s="48" t="s">
        <v>241</v>
      </c>
      <c r="D539" s="48" t="s">
        <v>190</v>
      </c>
      <c r="E539" s="143">
        <v>1</v>
      </c>
      <c r="F539" s="63" t="s">
        <v>357</v>
      </c>
      <c r="G539" s="136">
        <v>0</v>
      </c>
      <c r="H539" s="136">
        <v>1030.1099999999999</v>
      </c>
      <c r="I539" s="136">
        <v>4120.43</v>
      </c>
      <c r="J539" s="137">
        <f t="shared" si="3"/>
        <v>5150.54</v>
      </c>
      <c r="K539" s="138"/>
      <c r="L539" s="138"/>
      <c r="M539" s="138"/>
      <c r="N539" s="138"/>
      <c r="O539" s="138"/>
      <c r="P539" s="138"/>
      <c r="Q539" s="138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5" customHeight="1" x14ac:dyDescent="0.2">
      <c r="A540" s="61" t="s">
        <v>397</v>
      </c>
      <c r="B540" s="48" t="s">
        <v>35</v>
      </c>
      <c r="C540" s="48" t="s">
        <v>187</v>
      </c>
      <c r="D540" s="48" t="s">
        <v>190</v>
      </c>
      <c r="E540" s="143">
        <v>1</v>
      </c>
      <c r="F540" s="207" t="s">
        <v>723</v>
      </c>
      <c r="G540" s="136">
        <v>0</v>
      </c>
      <c r="H540" s="136">
        <v>1030.1099999999999</v>
      </c>
      <c r="I540" s="136">
        <v>4120.43</v>
      </c>
      <c r="J540" s="137">
        <f t="shared" si="3"/>
        <v>5150.54</v>
      </c>
      <c r="K540" s="138"/>
      <c r="L540" s="138"/>
      <c r="M540" s="138"/>
      <c r="N540" s="138"/>
      <c r="O540" s="138"/>
      <c r="P540" s="138"/>
      <c r="Q540" s="138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x14ac:dyDescent="0.2">
      <c r="A541" s="61" t="s">
        <v>395</v>
      </c>
      <c r="B541" s="48" t="s">
        <v>35</v>
      </c>
      <c r="C541" s="48" t="s">
        <v>186</v>
      </c>
      <c r="D541" s="48" t="s">
        <v>190</v>
      </c>
      <c r="E541" s="143">
        <v>1</v>
      </c>
      <c r="F541" s="63" t="s">
        <v>364</v>
      </c>
      <c r="G541" s="136">
        <v>0</v>
      </c>
      <c r="H541" s="136">
        <v>1030.1099999999999</v>
      </c>
      <c r="I541" s="136">
        <v>4120.43</v>
      </c>
      <c r="J541" s="137">
        <f t="shared" ref="J541:J716" si="4">SUM(G541:I541)</f>
        <v>5150.54</v>
      </c>
      <c r="K541" s="138"/>
      <c r="L541" s="138"/>
      <c r="M541" s="138"/>
      <c r="N541" s="138"/>
      <c r="O541" s="138"/>
      <c r="P541" s="138"/>
      <c r="Q541" s="138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x14ac:dyDescent="0.2">
      <c r="A542" s="61" t="s">
        <v>386</v>
      </c>
      <c r="B542" s="48" t="s">
        <v>35</v>
      </c>
      <c r="C542" s="48" t="s">
        <v>386</v>
      </c>
      <c r="D542" s="48" t="s">
        <v>190</v>
      </c>
      <c r="E542" s="143">
        <v>1</v>
      </c>
      <c r="F542" s="63" t="s">
        <v>361</v>
      </c>
      <c r="G542" s="136">
        <v>0</v>
      </c>
      <c r="H542" s="136">
        <v>1030.1099999999999</v>
      </c>
      <c r="I542" s="136">
        <v>4120.43</v>
      </c>
      <c r="J542" s="137">
        <f t="shared" si="4"/>
        <v>5150.54</v>
      </c>
      <c r="K542" s="138"/>
      <c r="L542" s="138"/>
      <c r="M542" s="138"/>
      <c r="N542" s="138"/>
      <c r="O542" s="138"/>
      <c r="P542" s="138"/>
      <c r="Q542" s="138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x14ac:dyDescent="0.2">
      <c r="A543" s="61" t="s">
        <v>397</v>
      </c>
      <c r="B543" s="48" t="s">
        <v>35</v>
      </c>
      <c r="C543" s="48" t="s">
        <v>188</v>
      </c>
      <c r="D543" s="48" t="s">
        <v>189</v>
      </c>
      <c r="E543" s="143">
        <v>1</v>
      </c>
      <c r="F543" s="63" t="s">
        <v>382</v>
      </c>
      <c r="G543" s="136">
        <v>0</v>
      </c>
      <c r="H543" s="136">
        <v>0</v>
      </c>
      <c r="I543" s="136">
        <v>4120.43</v>
      </c>
      <c r="J543" s="137">
        <f t="shared" si="4"/>
        <v>4120.43</v>
      </c>
      <c r="K543" s="138"/>
      <c r="L543" s="138"/>
      <c r="M543" s="138"/>
      <c r="N543" s="138"/>
      <c r="O543" s="138"/>
      <c r="P543" s="138"/>
      <c r="Q543" s="138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5" customHeight="1" x14ac:dyDescent="0.2">
      <c r="A544" s="61" t="s">
        <v>397</v>
      </c>
      <c r="B544" s="48" t="s">
        <v>35</v>
      </c>
      <c r="C544" s="83" t="s">
        <v>186</v>
      </c>
      <c r="D544" s="48" t="s">
        <v>190</v>
      </c>
      <c r="E544" s="143">
        <v>1</v>
      </c>
      <c r="F544" s="63" t="s">
        <v>731</v>
      </c>
      <c r="G544" s="140">
        <v>0</v>
      </c>
      <c r="H544" s="136">
        <v>1030.1099999999999</v>
      </c>
      <c r="I544" s="136">
        <v>4120.43</v>
      </c>
      <c r="J544" s="137">
        <f t="shared" si="4"/>
        <v>5150.54</v>
      </c>
      <c r="K544" s="138"/>
      <c r="L544" s="138"/>
      <c r="M544" s="138"/>
      <c r="N544" s="138"/>
      <c r="O544" s="138"/>
      <c r="P544" s="138"/>
      <c r="Q544" s="138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x14ac:dyDescent="0.2">
      <c r="A545" s="61" t="s">
        <v>404</v>
      </c>
      <c r="B545" s="48" t="s">
        <v>35</v>
      </c>
      <c r="C545" s="83" t="s">
        <v>191</v>
      </c>
      <c r="D545" s="48" t="s">
        <v>189</v>
      </c>
      <c r="E545" s="143">
        <v>1</v>
      </c>
      <c r="F545" s="207" t="s">
        <v>488</v>
      </c>
      <c r="G545" s="136">
        <v>0</v>
      </c>
      <c r="H545" s="136">
        <v>0</v>
      </c>
      <c r="I545" s="140">
        <v>4120.43</v>
      </c>
      <c r="J545" s="137">
        <f t="shared" si="4"/>
        <v>4120.43</v>
      </c>
      <c r="K545" s="138"/>
      <c r="L545" s="138"/>
      <c r="M545" s="138"/>
      <c r="N545" s="138"/>
      <c r="O545" s="138"/>
      <c r="P545" s="138"/>
      <c r="Q545" s="138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x14ac:dyDescent="0.2">
      <c r="A546" s="126" t="s">
        <v>404</v>
      </c>
      <c r="B546" s="48" t="s">
        <v>35</v>
      </c>
      <c r="C546" s="83" t="s">
        <v>191</v>
      </c>
      <c r="D546" s="48" t="s">
        <v>189</v>
      </c>
      <c r="E546" s="143">
        <v>1</v>
      </c>
      <c r="F546" s="63" t="s">
        <v>724</v>
      </c>
      <c r="G546" s="136">
        <v>0</v>
      </c>
      <c r="H546" s="136">
        <v>0</v>
      </c>
      <c r="I546" s="136">
        <v>4120.43</v>
      </c>
      <c r="J546" s="137">
        <f t="shared" si="4"/>
        <v>4120.43</v>
      </c>
      <c r="K546" s="138"/>
      <c r="L546" s="138"/>
      <c r="M546" s="138"/>
      <c r="N546" s="138"/>
      <c r="O546" s="138"/>
      <c r="P546" s="138"/>
      <c r="Q546" s="138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x14ac:dyDescent="0.2">
      <c r="A547" s="61" t="s">
        <v>404</v>
      </c>
      <c r="B547" s="48" t="s">
        <v>35</v>
      </c>
      <c r="C547" s="48" t="s">
        <v>235</v>
      </c>
      <c r="D547" s="48" t="s">
        <v>190</v>
      </c>
      <c r="E547" s="143">
        <v>1</v>
      </c>
      <c r="F547" s="63" t="s">
        <v>368</v>
      </c>
      <c r="G547" s="136">
        <v>0</v>
      </c>
      <c r="H547" s="136">
        <v>1030.1099999999999</v>
      </c>
      <c r="I547" s="136">
        <v>4120.43</v>
      </c>
      <c r="J547" s="137">
        <f t="shared" si="4"/>
        <v>5150.54</v>
      </c>
      <c r="K547" s="138"/>
      <c r="L547" s="138"/>
      <c r="M547" s="138"/>
      <c r="N547" s="138"/>
      <c r="O547" s="138"/>
      <c r="P547" s="138"/>
      <c r="Q547" s="138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x14ac:dyDescent="0.2">
      <c r="A548" s="107" t="s">
        <v>809</v>
      </c>
      <c r="B548" s="48" t="s">
        <v>35</v>
      </c>
      <c r="C548" s="101" t="s">
        <v>188</v>
      </c>
      <c r="D548" s="48" t="s">
        <v>190</v>
      </c>
      <c r="E548" s="143">
        <v>1</v>
      </c>
      <c r="F548" s="87" t="s">
        <v>406</v>
      </c>
      <c r="G548" s="136">
        <v>0</v>
      </c>
      <c r="H548" s="136">
        <v>1030.1099999999999</v>
      </c>
      <c r="I548" s="136">
        <v>4120.43</v>
      </c>
      <c r="J548" s="137">
        <f t="shared" si="4"/>
        <v>5150.54</v>
      </c>
      <c r="K548" s="138"/>
      <c r="L548" s="138"/>
      <c r="M548" s="138"/>
      <c r="N548" s="138"/>
      <c r="O548" s="138"/>
      <c r="P548" s="138"/>
      <c r="Q548" s="138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x14ac:dyDescent="0.2">
      <c r="A549" s="107" t="s">
        <v>397</v>
      </c>
      <c r="B549" s="67" t="s">
        <v>35</v>
      </c>
      <c r="C549" s="101" t="s">
        <v>187</v>
      </c>
      <c r="D549" s="67" t="s">
        <v>190</v>
      </c>
      <c r="E549" s="144">
        <v>1</v>
      </c>
      <c r="F549" s="63" t="s">
        <v>753</v>
      </c>
      <c r="G549" s="140">
        <v>0</v>
      </c>
      <c r="H549" s="140">
        <v>1030.1099999999999</v>
      </c>
      <c r="I549" s="140">
        <v>4120.43</v>
      </c>
      <c r="J549" s="141">
        <f t="shared" si="4"/>
        <v>5150.54</v>
      </c>
      <c r="K549" s="142"/>
      <c r="L549" s="142"/>
      <c r="M549" s="142"/>
      <c r="N549" s="142"/>
      <c r="O549" s="142"/>
      <c r="P549" s="142"/>
      <c r="Q549" s="142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05"/>
      <c r="AD549" s="105"/>
    </row>
    <row r="550" spans="1:30" x14ac:dyDescent="0.2">
      <c r="A550" s="126" t="s">
        <v>810</v>
      </c>
      <c r="B550" s="48" t="s">
        <v>35</v>
      </c>
      <c r="C550" s="83" t="s">
        <v>188</v>
      </c>
      <c r="D550" s="48" t="s">
        <v>190</v>
      </c>
      <c r="E550" s="143">
        <v>1</v>
      </c>
      <c r="F550" s="87" t="s">
        <v>450</v>
      </c>
      <c r="G550" s="136">
        <v>0</v>
      </c>
      <c r="H550" s="140">
        <v>1030.1099999999999</v>
      </c>
      <c r="I550" s="140">
        <v>4120.43</v>
      </c>
      <c r="J550" s="141">
        <f t="shared" si="4"/>
        <v>5150.54</v>
      </c>
      <c r="K550" s="138"/>
      <c r="L550" s="138"/>
      <c r="M550" s="138"/>
      <c r="N550" s="138"/>
      <c r="O550" s="138"/>
      <c r="P550" s="138"/>
      <c r="Q550" s="138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x14ac:dyDescent="0.2">
      <c r="A551" s="61" t="s">
        <v>455</v>
      </c>
      <c r="B551" s="48" t="s">
        <v>35</v>
      </c>
      <c r="C551" s="67" t="s">
        <v>257</v>
      </c>
      <c r="D551" s="48" t="s">
        <v>190</v>
      </c>
      <c r="E551" s="143">
        <v>1</v>
      </c>
      <c r="F551" s="178" t="s">
        <v>661</v>
      </c>
      <c r="G551" s="136">
        <v>0</v>
      </c>
      <c r="H551" s="136">
        <v>1030.1099999999999</v>
      </c>
      <c r="I551" s="136">
        <v>4120.43</v>
      </c>
      <c r="J551" s="137">
        <f t="shared" si="4"/>
        <v>5150.54</v>
      </c>
      <c r="K551" s="138"/>
      <c r="L551" s="138"/>
      <c r="M551" s="138"/>
      <c r="N551" s="138"/>
      <c r="O551" s="138"/>
      <c r="P551" s="138"/>
      <c r="Q551" s="138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x14ac:dyDescent="0.2">
      <c r="A552" s="107" t="s">
        <v>397</v>
      </c>
      <c r="B552" s="48" t="s">
        <v>35</v>
      </c>
      <c r="C552" s="83" t="s">
        <v>187</v>
      </c>
      <c r="D552" s="48" t="s">
        <v>190</v>
      </c>
      <c r="E552" s="143">
        <v>1</v>
      </c>
      <c r="F552" s="87" t="s">
        <v>660</v>
      </c>
      <c r="G552" s="136">
        <v>0</v>
      </c>
      <c r="H552" s="136">
        <v>1030.1099999999999</v>
      </c>
      <c r="I552" s="136">
        <v>4120.43</v>
      </c>
      <c r="J552" s="137">
        <f t="shared" si="4"/>
        <v>5150.54</v>
      </c>
      <c r="K552" s="138"/>
      <c r="L552" s="138"/>
      <c r="M552" s="138"/>
      <c r="N552" s="138"/>
      <c r="O552" s="138"/>
      <c r="P552" s="138"/>
      <c r="Q552" s="138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x14ac:dyDescent="0.2">
      <c r="A553" s="126" t="s">
        <v>404</v>
      </c>
      <c r="B553" s="48" t="s">
        <v>35</v>
      </c>
      <c r="C553" s="83" t="s">
        <v>387</v>
      </c>
      <c r="D553" s="48" t="s">
        <v>190</v>
      </c>
      <c r="E553" s="143">
        <v>1</v>
      </c>
      <c r="F553" s="111" t="s">
        <v>363</v>
      </c>
      <c r="G553" s="136">
        <v>0</v>
      </c>
      <c r="H553" s="136">
        <v>1030.1099999999999</v>
      </c>
      <c r="I553" s="136">
        <v>4120.43</v>
      </c>
      <c r="J553" s="137">
        <f t="shared" si="4"/>
        <v>5150.54</v>
      </c>
      <c r="K553" s="138"/>
      <c r="L553" s="138"/>
      <c r="M553" s="138"/>
      <c r="N553" s="138"/>
      <c r="O553" s="138"/>
      <c r="P553" s="138"/>
      <c r="Q553" s="138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x14ac:dyDescent="0.2">
      <c r="A554" s="107" t="s">
        <v>397</v>
      </c>
      <c r="B554" s="48" t="s">
        <v>35</v>
      </c>
      <c r="C554" s="83" t="s">
        <v>188</v>
      </c>
      <c r="D554" s="48" t="s">
        <v>189</v>
      </c>
      <c r="E554" s="143">
        <v>1</v>
      </c>
      <c r="F554" s="63" t="s">
        <v>506</v>
      </c>
      <c r="G554" s="136">
        <v>0</v>
      </c>
      <c r="H554" s="136">
        <v>0</v>
      </c>
      <c r="I554" s="136">
        <v>4120.43</v>
      </c>
      <c r="J554" s="137">
        <f t="shared" si="4"/>
        <v>4120.43</v>
      </c>
      <c r="K554" s="138"/>
      <c r="L554" s="138"/>
      <c r="M554" s="138"/>
      <c r="N554" s="138"/>
      <c r="O554" s="138"/>
      <c r="P554" s="138"/>
      <c r="Q554" s="138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x14ac:dyDescent="0.2">
      <c r="A555" s="107" t="s">
        <v>397</v>
      </c>
      <c r="B555" s="48" t="s">
        <v>35</v>
      </c>
      <c r="C555" s="83" t="s">
        <v>212</v>
      </c>
      <c r="D555" s="48" t="s">
        <v>190</v>
      </c>
      <c r="E555" s="143">
        <v>1</v>
      </c>
      <c r="F555" s="204" t="s">
        <v>779</v>
      </c>
      <c r="G555" s="136">
        <v>0</v>
      </c>
      <c r="H555" s="136">
        <v>1030.1099999999999</v>
      </c>
      <c r="I555" s="136">
        <v>4120.43</v>
      </c>
      <c r="J555" s="137">
        <f t="shared" si="4"/>
        <v>5150.54</v>
      </c>
      <c r="K555" s="138"/>
      <c r="L555" s="138"/>
      <c r="M555" s="138"/>
      <c r="N555" s="138"/>
      <c r="O555" s="138"/>
      <c r="P555" s="138"/>
      <c r="Q555" s="138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x14ac:dyDescent="0.2">
      <c r="A556" s="126" t="s">
        <v>811</v>
      </c>
      <c r="B556" s="48" t="s">
        <v>35</v>
      </c>
      <c r="C556" s="83" t="s">
        <v>188</v>
      </c>
      <c r="D556" s="48" t="s">
        <v>190</v>
      </c>
      <c r="E556" s="143">
        <v>1</v>
      </c>
      <c r="F556" s="87" t="s">
        <v>812</v>
      </c>
      <c r="G556" s="136">
        <v>0</v>
      </c>
      <c r="H556" s="136">
        <v>1030.1099999999999</v>
      </c>
      <c r="I556" s="136">
        <v>4120.43</v>
      </c>
      <c r="J556" s="137">
        <f t="shared" si="4"/>
        <v>5150.54</v>
      </c>
      <c r="K556" s="138"/>
      <c r="L556" s="138"/>
      <c r="M556" s="138"/>
      <c r="N556" s="138"/>
      <c r="O556" s="138"/>
      <c r="P556" s="138"/>
      <c r="Q556" s="138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x14ac:dyDescent="0.2">
      <c r="A557" s="126" t="s">
        <v>817</v>
      </c>
      <c r="B557" s="48" t="s">
        <v>35</v>
      </c>
      <c r="C557" s="83" t="s">
        <v>188</v>
      </c>
      <c r="D557" s="48" t="s">
        <v>190</v>
      </c>
      <c r="E557" s="143">
        <v>1</v>
      </c>
      <c r="F557" s="87" t="s">
        <v>670</v>
      </c>
      <c r="G557" s="136">
        <v>0</v>
      </c>
      <c r="H557" s="136">
        <v>1030.1099999999999</v>
      </c>
      <c r="I557" s="136">
        <v>4120.43</v>
      </c>
      <c r="J557" s="137">
        <f t="shared" si="4"/>
        <v>5150.54</v>
      </c>
      <c r="K557" s="138"/>
      <c r="L557" s="138"/>
      <c r="M557" s="138"/>
      <c r="N557" s="138"/>
      <c r="O557" s="138"/>
      <c r="P557" s="138"/>
      <c r="Q557" s="138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x14ac:dyDescent="0.2">
      <c r="A558" s="126" t="s">
        <v>258</v>
      </c>
      <c r="B558" s="48" t="s">
        <v>35</v>
      </c>
      <c r="C558" s="83" t="s">
        <v>188</v>
      </c>
      <c r="D558" s="48" t="s">
        <v>190</v>
      </c>
      <c r="E558" s="143">
        <v>1</v>
      </c>
      <c r="F558" s="87" t="s">
        <v>571</v>
      </c>
      <c r="G558" s="136">
        <v>0</v>
      </c>
      <c r="H558" s="136">
        <v>1030.1099999999999</v>
      </c>
      <c r="I558" s="136">
        <v>4120.43</v>
      </c>
      <c r="J558" s="137">
        <f t="shared" si="4"/>
        <v>5150.54</v>
      </c>
      <c r="K558" s="138"/>
      <c r="L558" s="138"/>
      <c r="M558" s="138"/>
      <c r="N558" s="138"/>
      <c r="O558" s="138"/>
      <c r="P558" s="138"/>
      <c r="Q558" s="138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x14ac:dyDescent="0.2">
      <c r="A559" s="126" t="s">
        <v>397</v>
      </c>
      <c r="B559" s="48" t="s">
        <v>35</v>
      </c>
      <c r="C559" s="83" t="s">
        <v>187</v>
      </c>
      <c r="D559" s="48" t="s">
        <v>190</v>
      </c>
      <c r="E559" s="143">
        <v>1</v>
      </c>
      <c r="F559" s="204" t="s">
        <v>830</v>
      </c>
      <c r="G559" s="136">
        <v>0</v>
      </c>
      <c r="H559" s="136">
        <v>1030.1099999999999</v>
      </c>
      <c r="I559" s="136">
        <v>4120.43</v>
      </c>
      <c r="J559" s="137">
        <f t="shared" si="4"/>
        <v>5150.54</v>
      </c>
      <c r="K559" s="138"/>
      <c r="L559" s="138"/>
      <c r="M559" s="138"/>
      <c r="N559" s="138"/>
      <c r="O559" s="138"/>
      <c r="P559" s="138"/>
      <c r="Q559" s="138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x14ac:dyDescent="0.2">
      <c r="A560" s="126" t="s">
        <v>397</v>
      </c>
      <c r="B560" s="48" t="s">
        <v>35</v>
      </c>
      <c r="C560" s="83" t="s">
        <v>188</v>
      </c>
      <c r="D560" s="48" t="s">
        <v>190</v>
      </c>
      <c r="E560" s="143">
        <v>1</v>
      </c>
      <c r="F560" s="204" t="s">
        <v>835</v>
      </c>
      <c r="G560" s="136">
        <v>0</v>
      </c>
      <c r="H560" s="136">
        <v>1030.1099999999999</v>
      </c>
      <c r="I560" s="136">
        <v>4120.43</v>
      </c>
      <c r="J560" s="137">
        <f t="shared" si="4"/>
        <v>5150.54</v>
      </c>
      <c r="K560" s="138"/>
      <c r="L560" s="138"/>
      <c r="M560" s="138"/>
      <c r="N560" s="138"/>
      <c r="O560" s="138"/>
      <c r="P560" s="138"/>
      <c r="Q560" s="138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x14ac:dyDescent="0.2">
      <c r="A561" s="126" t="s">
        <v>397</v>
      </c>
      <c r="B561" s="48" t="s">
        <v>35</v>
      </c>
      <c r="C561" s="83" t="s">
        <v>212</v>
      </c>
      <c r="D561" s="48" t="s">
        <v>190</v>
      </c>
      <c r="E561" s="143">
        <v>1</v>
      </c>
      <c r="F561" s="204" t="s">
        <v>836</v>
      </c>
      <c r="G561" s="136">
        <v>0</v>
      </c>
      <c r="H561" s="136">
        <v>1030.1099999999999</v>
      </c>
      <c r="I561" s="136">
        <v>4120.43</v>
      </c>
      <c r="J561" s="137">
        <f t="shared" si="4"/>
        <v>5150.54</v>
      </c>
      <c r="K561" s="138"/>
      <c r="L561" s="138"/>
      <c r="M561" s="138"/>
      <c r="N561" s="138"/>
      <c r="O561" s="138"/>
      <c r="P561" s="138"/>
      <c r="Q561" s="138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x14ac:dyDescent="0.2">
      <c r="A562" s="126" t="s">
        <v>397</v>
      </c>
      <c r="B562" s="48" t="s">
        <v>35</v>
      </c>
      <c r="C562" s="83" t="s">
        <v>187</v>
      </c>
      <c r="D562" s="48" t="s">
        <v>190</v>
      </c>
      <c r="E562" s="143">
        <v>1</v>
      </c>
      <c r="F562" s="204" t="s">
        <v>837</v>
      </c>
      <c r="G562" s="136">
        <v>0</v>
      </c>
      <c r="H562" s="136">
        <v>1030.1099999999999</v>
      </c>
      <c r="I562" s="136">
        <v>4120.43</v>
      </c>
      <c r="J562" s="137">
        <f t="shared" si="4"/>
        <v>5150.54</v>
      </c>
      <c r="K562" s="138"/>
      <c r="L562" s="138"/>
      <c r="M562" s="138"/>
      <c r="N562" s="138"/>
      <c r="O562" s="138"/>
      <c r="P562" s="138"/>
      <c r="Q562" s="138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x14ac:dyDescent="0.2">
      <c r="A563" s="62" t="s">
        <v>192</v>
      </c>
      <c r="B563" s="48" t="s">
        <v>35</v>
      </c>
      <c r="C563" s="52" t="s">
        <v>192</v>
      </c>
      <c r="D563" s="48" t="s">
        <v>192</v>
      </c>
      <c r="E563" s="143">
        <v>1</v>
      </c>
      <c r="F563" s="64" t="s">
        <v>192</v>
      </c>
      <c r="G563" s="136">
        <v>0</v>
      </c>
      <c r="H563" s="136">
        <v>0</v>
      </c>
      <c r="I563" s="136">
        <v>0</v>
      </c>
      <c r="J563" s="137">
        <f t="shared" si="4"/>
        <v>0</v>
      </c>
      <c r="K563" s="138"/>
      <c r="L563" s="138"/>
      <c r="M563" s="138"/>
      <c r="N563" s="138"/>
      <c r="O563" s="138"/>
      <c r="P563" s="138"/>
      <c r="Q563" s="138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x14ac:dyDescent="0.2">
      <c r="A564" s="62" t="s">
        <v>192</v>
      </c>
      <c r="B564" s="48" t="s">
        <v>35</v>
      </c>
      <c r="C564" s="52" t="s">
        <v>192</v>
      </c>
      <c r="D564" s="48" t="s">
        <v>192</v>
      </c>
      <c r="E564" s="143">
        <v>1</v>
      </c>
      <c r="F564" s="64" t="s">
        <v>192</v>
      </c>
      <c r="G564" s="136">
        <v>0</v>
      </c>
      <c r="H564" s="136">
        <v>0</v>
      </c>
      <c r="I564" s="136">
        <v>0</v>
      </c>
      <c r="J564" s="137">
        <f t="shared" si="4"/>
        <v>0</v>
      </c>
      <c r="K564" s="138"/>
      <c r="L564" s="138"/>
      <c r="M564" s="138"/>
      <c r="N564" s="138"/>
      <c r="O564" s="138"/>
      <c r="P564" s="138"/>
      <c r="Q564" s="138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x14ac:dyDescent="0.2">
      <c r="A565" s="62" t="s">
        <v>192</v>
      </c>
      <c r="B565" s="48" t="s">
        <v>35</v>
      </c>
      <c r="C565" s="52" t="s">
        <v>192</v>
      </c>
      <c r="D565" s="48" t="s">
        <v>192</v>
      </c>
      <c r="E565" s="143">
        <v>1</v>
      </c>
      <c r="F565" s="64" t="s">
        <v>192</v>
      </c>
      <c r="G565" s="136">
        <v>0</v>
      </c>
      <c r="H565" s="136">
        <v>0</v>
      </c>
      <c r="I565" s="136">
        <v>0</v>
      </c>
      <c r="J565" s="137">
        <f t="shared" si="4"/>
        <v>0</v>
      </c>
      <c r="K565" s="138"/>
      <c r="L565" s="138"/>
      <c r="M565" s="138"/>
      <c r="N565" s="138"/>
      <c r="O565" s="138"/>
      <c r="P565" s="138"/>
      <c r="Q565" s="138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x14ac:dyDescent="0.2">
      <c r="A566" s="62" t="s">
        <v>192</v>
      </c>
      <c r="B566" s="48" t="s">
        <v>35</v>
      </c>
      <c r="C566" s="52" t="s">
        <v>192</v>
      </c>
      <c r="D566" s="48" t="s">
        <v>192</v>
      </c>
      <c r="E566" s="143">
        <v>1</v>
      </c>
      <c r="F566" s="64" t="s">
        <v>192</v>
      </c>
      <c r="G566" s="136">
        <v>0</v>
      </c>
      <c r="H566" s="136">
        <v>0</v>
      </c>
      <c r="I566" s="136">
        <v>0</v>
      </c>
      <c r="J566" s="137">
        <f t="shared" si="4"/>
        <v>0</v>
      </c>
      <c r="K566" s="138"/>
      <c r="L566" s="138"/>
      <c r="M566" s="138"/>
      <c r="N566" s="138"/>
      <c r="O566" s="138"/>
      <c r="P566" s="138"/>
      <c r="Q566" s="138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x14ac:dyDescent="0.2">
      <c r="A567" s="62" t="s">
        <v>192</v>
      </c>
      <c r="B567" s="48" t="s">
        <v>35</v>
      </c>
      <c r="C567" s="52" t="s">
        <v>192</v>
      </c>
      <c r="D567" s="48" t="s">
        <v>192</v>
      </c>
      <c r="E567" s="143">
        <v>1</v>
      </c>
      <c r="F567" s="64" t="s">
        <v>192</v>
      </c>
      <c r="G567" s="136">
        <v>0</v>
      </c>
      <c r="H567" s="136">
        <v>0</v>
      </c>
      <c r="I567" s="136">
        <v>0</v>
      </c>
      <c r="J567" s="137">
        <f t="shared" si="4"/>
        <v>0</v>
      </c>
      <c r="K567" s="138"/>
      <c r="L567" s="138"/>
      <c r="M567" s="138"/>
      <c r="N567" s="138"/>
      <c r="O567" s="138"/>
      <c r="P567" s="138"/>
      <c r="Q567" s="138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x14ac:dyDescent="0.2">
      <c r="A568" s="62" t="s">
        <v>192</v>
      </c>
      <c r="B568" s="48" t="s">
        <v>35</v>
      </c>
      <c r="C568" s="52" t="s">
        <v>192</v>
      </c>
      <c r="D568" s="48" t="s">
        <v>192</v>
      </c>
      <c r="E568" s="143">
        <v>1</v>
      </c>
      <c r="F568" s="64" t="s">
        <v>192</v>
      </c>
      <c r="G568" s="136">
        <v>0</v>
      </c>
      <c r="H568" s="136">
        <v>0</v>
      </c>
      <c r="I568" s="136">
        <v>0</v>
      </c>
      <c r="J568" s="137">
        <f t="shared" si="4"/>
        <v>0</v>
      </c>
      <c r="K568" s="138"/>
      <c r="L568" s="138"/>
      <c r="M568" s="138"/>
      <c r="N568" s="138"/>
      <c r="O568" s="138"/>
      <c r="P568" s="138"/>
      <c r="Q568" s="138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x14ac:dyDescent="0.2">
      <c r="A569" s="62" t="s">
        <v>192</v>
      </c>
      <c r="B569" s="48" t="s">
        <v>35</v>
      </c>
      <c r="C569" s="52" t="s">
        <v>192</v>
      </c>
      <c r="D569" s="48" t="s">
        <v>192</v>
      </c>
      <c r="E569" s="143">
        <v>1</v>
      </c>
      <c r="F569" s="64" t="s">
        <v>192</v>
      </c>
      <c r="G569" s="136">
        <v>0</v>
      </c>
      <c r="H569" s="136">
        <v>0</v>
      </c>
      <c r="I569" s="136">
        <v>0</v>
      </c>
      <c r="J569" s="137">
        <f t="shared" si="4"/>
        <v>0</v>
      </c>
      <c r="K569" s="138"/>
      <c r="L569" s="138"/>
      <c r="M569" s="138"/>
      <c r="N569" s="138"/>
      <c r="O569" s="138"/>
      <c r="P569" s="138"/>
      <c r="Q569" s="138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x14ac:dyDescent="0.2">
      <c r="A570" s="62" t="s">
        <v>192</v>
      </c>
      <c r="B570" s="48" t="s">
        <v>35</v>
      </c>
      <c r="C570" s="52" t="s">
        <v>192</v>
      </c>
      <c r="D570" s="48" t="s">
        <v>192</v>
      </c>
      <c r="E570" s="143">
        <v>1</v>
      </c>
      <c r="F570" s="64" t="s">
        <v>192</v>
      </c>
      <c r="G570" s="136">
        <v>0</v>
      </c>
      <c r="H570" s="136">
        <v>0</v>
      </c>
      <c r="I570" s="136">
        <v>0</v>
      </c>
      <c r="J570" s="137">
        <f t="shared" si="4"/>
        <v>0</v>
      </c>
      <c r="K570" s="138"/>
      <c r="L570" s="138"/>
      <c r="M570" s="138"/>
      <c r="N570" s="138"/>
      <c r="O570" s="138"/>
      <c r="P570" s="138"/>
      <c r="Q570" s="138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x14ac:dyDescent="0.2">
      <c r="A571" s="62" t="s">
        <v>192</v>
      </c>
      <c r="B571" s="48" t="s">
        <v>35</v>
      </c>
      <c r="C571" s="52" t="s">
        <v>192</v>
      </c>
      <c r="D571" s="48" t="s">
        <v>192</v>
      </c>
      <c r="E571" s="143">
        <v>1</v>
      </c>
      <c r="F571" s="64" t="s">
        <v>192</v>
      </c>
      <c r="G571" s="136">
        <v>0</v>
      </c>
      <c r="H571" s="136">
        <v>0</v>
      </c>
      <c r="I571" s="136">
        <v>0</v>
      </c>
      <c r="J571" s="137">
        <f t="shared" si="4"/>
        <v>0</v>
      </c>
      <c r="K571" s="138"/>
      <c r="L571" s="138"/>
      <c r="M571" s="138"/>
      <c r="N571" s="138"/>
      <c r="O571" s="138"/>
      <c r="P571" s="138"/>
      <c r="Q571" s="138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x14ac:dyDescent="0.2">
      <c r="A572" s="62" t="s">
        <v>192</v>
      </c>
      <c r="B572" s="48" t="s">
        <v>35</v>
      </c>
      <c r="C572" s="52" t="s">
        <v>192</v>
      </c>
      <c r="D572" s="48" t="s">
        <v>192</v>
      </c>
      <c r="E572" s="143">
        <v>1</v>
      </c>
      <c r="F572" s="64" t="s">
        <v>192</v>
      </c>
      <c r="G572" s="136">
        <v>0</v>
      </c>
      <c r="H572" s="136">
        <v>0</v>
      </c>
      <c r="I572" s="136">
        <v>0</v>
      </c>
      <c r="J572" s="137">
        <f t="shared" si="4"/>
        <v>0</v>
      </c>
      <c r="K572" s="138"/>
      <c r="L572" s="138"/>
      <c r="M572" s="138"/>
      <c r="N572" s="138"/>
      <c r="O572" s="138"/>
      <c r="P572" s="138"/>
      <c r="Q572" s="138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x14ac:dyDescent="0.2">
      <c r="A573" s="62" t="s">
        <v>192</v>
      </c>
      <c r="B573" s="48" t="s">
        <v>35</v>
      </c>
      <c r="C573" s="52" t="s">
        <v>192</v>
      </c>
      <c r="D573" s="48" t="s">
        <v>192</v>
      </c>
      <c r="E573" s="143">
        <v>1</v>
      </c>
      <c r="F573" s="64" t="s">
        <v>192</v>
      </c>
      <c r="G573" s="136">
        <v>0</v>
      </c>
      <c r="H573" s="136">
        <v>0</v>
      </c>
      <c r="I573" s="136">
        <v>0</v>
      </c>
      <c r="J573" s="137">
        <f t="shared" si="4"/>
        <v>0</v>
      </c>
      <c r="K573" s="138"/>
      <c r="L573" s="138"/>
      <c r="M573" s="138"/>
      <c r="N573" s="138"/>
      <c r="O573" s="138"/>
      <c r="P573" s="138"/>
      <c r="Q573" s="138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x14ac:dyDescent="0.2">
      <c r="A574" s="62" t="s">
        <v>192</v>
      </c>
      <c r="B574" s="48" t="s">
        <v>35</v>
      </c>
      <c r="C574" s="52" t="s">
        <v>192</v>
      </c>
      <c r="D574" s="48" t="s">
        <v>192</v>
      </c>
      <c r="E574" s="143">
        <v>1</v>
      </c>
      <c r="F574" s="64" t="s">
        <v>192</v>
      </c>
      <c r="G574" s="136">
        <v>0</v>
      </c>
      <c r="H574" s="136">
        <v>0</v>
      </c>
      <c r="I574" s="136">
        <v>0</v>
      </c>
      <c r="J574" s="137">
        <f t="shared" si="4"/>
        <v>0</v>
      </c>
      <c r="K574" s="138"/>
      <c r="L574" s="138"/>
      <c r="M574" s="138"/>
      <c r="N574" s="138"/>
      <c r="O574" s="138"/>
      <c r="P574" s="138"/>
      <c r="Q574" s="138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x14ac:dyDescent="0.2">
      <c r="A575" s="62" t="s">
        <v>192</v>
      </c>
      <c r="B575" s="48" t="s">
        <v>35</v>
      </c>
      <c r="C575" s="52" t="s">
        <v>192</v>
      </c>
      <c r="D575" s="48" t="s">
        <v>192</v>
      </c>
      <c r="E575" s="143">
        <v>1</v>
      </c>
      <c r="F575" s="64" t="s">
        <v>192</v>
      </c>
      <c r="G575" s="136">
        <v>0</v>
      </c>
      <c r="H575" s="136">
        <v>0</v>
      </c>
      <c r="I575" s="136">
        <v>0</v>
      </c>
      <c r="J575" s="137">
        <f t="shared" si="4"/>
        <v>0</v>
      </c>
      <c r="K575" s="138"/>
      <c r="L575" s="138"/>
      <c r="M575" s="138"/>
      <c r="N575" s="138"/>
      <c r="O575" s="138"/>
      <c r="P575" s="138"/>
      <c r="Q575" s="138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x14ac:dyDescent="0.2">
      <c r="A576" s="62" t="s">
        <v>192</v>
      </c>
      <c r="B576" s="48" t="s">
        <v>35</v>
      </c>
      <c r="C576" s="52" t="s">
        <v>192</v>
      </c>
      <c r="D576" s="48" t="s">
        <v>192</v>
      </c>
      <c r="E576" s="143">
        <v>1</v>
      </c>
      <c r="F576" s="64" t="s">
        <v>192</v>
      </c>
      <c r="G576" s="136">
        <v>0</v>
      </c>
      <c r="H576" s="136">
        <v>0</v>
      </c>
      <c r="I576" s="136">
        <v>0</v>
      </c>
      <c r="J576" s="137">
        <f t="shared" si="4"/>
        <v>0</v>
      </c>
      <c r="K576" s="138"/>
      <c r="L576" s="138"/>
      <c r="M576" s="138"/>
      <c r="N576" s="138"/>
      <c r="O576" s="138"/>
      <c r="P576" s="138"/>
      <c r="Q576" s="138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x14ac:dyDescent="0.2">
      <c r="A577" s="62" t="s">
        <v>192</v>
      </c>
      <c r="B577" s="48" t="s">
        <v>35</v>
      </c>
      <c r="C577" s="52" t="s">
        <v>192</v>
      </c>
      <c r="D577" s="48" t="s">
        <v>192</v>
      </c>
      <c r="E577" s="143">
        <v>1</v>
      </c>
      <c r="F577" s="64" t="s">
        <v>192</v>
      </c>
      <c r="G577" s="136">
        <v>0</v>
      </c>
      <c r="H577" s="136">
        <v>0</v>
      </c>
      <c r="I577" s="136">
        <v>0</v>
      </c>
      <c r="J577" s="137">
        <f t="shared" si="4"/>
        <v>0</v>
      </c>
      <c r="K577" s="138"/>
      <c r="L577" s="138"/>
      <c r="M577" s="138"/>
      <c r="N577" s="138"/>
      <c r="O577" s="138"/>
      <c r="P577" s="138"/>
      <c r="Q577" s="138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x14ac:dyDescent="0.2">
      <c r="A578" s="62" t="s">
        <v>192</v>
      </c>
      <c r="B578" s="48" t="s">
        <v>35</v>
      </c>
      <c r="C578" s="52" t="s">
        <v>192</v>
      </c>
      <c r="D578" s="48" t="s">
        <v>192</v>
      </c>
      <c r="E578" s="143">
        <v>1</v>
      </c>
      <c r="F578" s="64" t="s">
        <v>192</v>
      </c>
      <c r="G578" s="136">
        <v>0</v>
      </c>
      <c r="H578" s="136">
        <v>0</v>
      </c>
      <c r="I578" s="136">
        <v>0</v>
      </c>
      <c r="J578" s="137">
        <f t="shared" si="4"/>
        <v>0</v>
      </c>
      <c r="K578" s="138"/>
      <c r="L578" s="138"/>
      <c r="M578" s="138"/>
      <c r="N578" s="138"/>
      <c r="O578" s="138"/>
      <c r="P578" s="138"/>
      <c r="Q578" s="138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x14ac:dyDescent="0.2">
      <c r="A579" s="62" t="s">
        <v>192</v>
      </c>
      <c r="B579" s="48" t="s">
        <v>35</v>
      </c>
      <c r="C579" s="52" t="s">
        <v>192</v>
      </c>
      <c r="D579" s="48" t="s">
        <v>192</v>
      </c>
      <c r="E579" s="143">
        <v>1</v>
      </c>
      <c r="F579" s="64" t="s">
        <v>192</v>
      </c>
      <c r="G579" s="136">
        <v>0</v>
      </c>
      <c r="H579" s="136">
        <v>0</v>
      </c>
      <c r="I579" s="136">
        <v>0</v>
      </c>
      <c r="J579" s="137">
        <f t="shared" si="4"/>
        <v>0</v>
      </c>
      <c r="K579" s="138"/>
      <c r="L579" s="138"/>
      <c r="M579" s="138"/>
      <c r="N579" s="138"/>
      <c r="O579" s="138"/>
      <c r="P579" s="138"/>
      <c r="Q579" s="138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x14ac:dyDescent="0.2">
      <c r="A580" s="62" t="s">
        <v>192</v>
      </c>
      <c r="B580" s="48" t="s">
        <v>35</v>
      </c>
      <c r="C580" s="52" t="s">
        <v>192</v>
      </c>
      <c r="D580" s="48" t="s">
        <v>192</v>
      </c>
      <c r="E580" s="143">
        <v>1</v>
      </c>
      <c r="F580" s="64" t="s">
        <v>192</v>
      </c>
      <c r="G580" s="136">
        <v>0</v>
      </c>
      <c r="H580" s="136">
        <v>0</v>
      </c>
      <c r="I580" s="136">
        <v>0</v>
      </c>
      <c r="J580" s="137">
        <f t="shared" si="4"/>
        <v>0</v>
      </c>
      <c r="K580" s="138"/>
      <c r="L580" s="138"/>
      <c r="M580" s="138"/>
      <c r="N580" s="138"/>
      <c r="O580" s="138"/>
      <c r="P580" s="138"/>
      <c r="Q580" s="138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x14ac:dyDescent="0.2">
      <c r="A581" s="62" t="s">
        <v>192</v>
      </c>
      <c r="B581" s="48" t="s">
        <v>35</v>
      </c>
      <c r="C581" s="52" t="s">
        <v>192</v>
      </c>
      <c r="D581" s="48" t="s">
        <v>192</v>
      </c>
      <c r="E581" s="143">
        <v>1</v>
      </c>
      <c r="F581" s="64" t="s">
        <v>192</v>
      </c>
      <c r="G581" s="136">
        <v>0</v>
      </c>
      <c r="H581" s="136">
        <v>0</v>
      </c>
      <c r="I581" s="136">
        <v>0</v>
      </c>
      <c r="J581" s="137">
        <f t="shared" si="4"/>
        <v>0</v>
      </c>
      <c r="K581" s="138"/>
      <c r="L581" s="138"/>
      <c r="M581" s="138"/>
      <c r="N581" s="138"/>
      <c r="O581" s="138"/>
      <c r="P581" s="138"/>
      <c r="Q581" s="138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x14ac:dyDescent="0.2">
      <c r="A582" s="62" t="s">
        <v>192</v>
      </c>
      <c r="B582" s="48" t="s">
        <v>35</v>
      </c>
      <c r="C582" s="52" t="s">
        <v>192</v>
      </c>
      <c r="D582" s="48" t="s">
        <v>192</v>
      </c>
      <c r="E582" s="143">
        <v>1</v>
      </c>
      <c r="F582" s="64" t="s">
        <v>192</v>
      </c>
      <c r="G582" s="136">
        <v>0</v>
      </c>
      <c r="H582" s="136">
        <v>0</v>
      </c>
      <c r="I582" s="136">
        <v>0</v>
      </c>
      <c r="J582" s="137">
        <f t="shared" si="4"/>
        <v>0</v>
      </c>
      <c r="K582" s="138"/>
      <c r="L582" s="138"/>
      <c r="M582" s="138"/>
      <c r="N582" s="138"/>
      <c r="O582" s="138"/>
      <c r="P582" s="138"/>
      <c r="Q582" s="138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x14ac:dyDescent="0.2">
      <c r="A583" s="62" t="s">
        <v>192</v>
      </c>
      <c r="B583" s="48" t="s">
        <v>35</v>
      </c>
      <c r="C583" s="52" t="s">
        <v>192</v>
      </c>
      <c r="D583" s="48" t="s">
        <v>192</v>
      </c>
      <c r="E583" s="143">
        <v>1</v>
      </c>
      <c r="F583" s="64" t="s">
        <v>192</v>
      </c>
      <c r="G583" s="136">
        <v>0</v>
      </c>
      <c r="H583" s="136">
        <v>0</v>
      </c>
      <c r="I583" s="136">
        <v>0</v>
      </c>
      <c r="J583" s="137">
        <f t="shared" si="4"/>
        <v>0</v>
      </c>
      <c r="K583" s="138"/>
      <c r="L583" s="138"/>
      <c r="M583" s="138"/>
      <c r="N583" s="138"/>
      <c r="O583" s="138"/>
      <c r="P583" s="138"/>
      <c r="Q583" s="138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x14ac:dyDescent="0.2">
      <c r="A584" s="62" t="s">
        <v>192</v>
      </c>
      <c r="B584" s="48" t="s">
        <v>35</v>
      </c>
      <c r="C584" s="52" t="s">
        <v>192</v>
      </c>
      <c r="D584" s="48" t="s">
        <v>192</v>
      </c>
      <c r="E584" s="143">
        <v>1</v>
      </c>
      <c r="F584" s="64" t="s">
        <v>192</v>
      </c>
      <c r="G584" s="136">
        <v>0</v>
      </c>
      <c r="H584" s="136">
        <v>0</v>
      </c>
      <c r="I584" s="136">
        <v>0</v>
      </c>
      <c r="J584" s="137">
        <f t="shared" si="4"/>
        <v>0</v>
      </c>
      <c r="K584" s="138"/>
      <c r="L584" s="138"/>
      <c r="M584" s="138"/>
      <c r="N584" s="138"/>
      <c r="O584" s="138"/>
      <c r="P584" s="138"/>
      <c r="Q584" s="138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x14ac:dyDescent="0.2">
      <c r="A585" s="62" t="s">
        <v>192</v>
      </c>
      <c r="B585" s="48" t="s">
        <v>35</v>
      </c>
      <c r="C585" s="52" t="s">
        <v>192</v>
      </c>
      <c r="D585" s="48" t="s">
        <v>192</v>
      </c>
      <c r="E585" s="143">
        <v>1</v>
      </c>
      <c r="F585" s="64" t="s">
        <v>192</v>
      </c>
      <c r="G585" s="136">
        <v>0</v>
      </c>
      <c r="H585" s="136">
        <v>0</v>
      </c>
      <c r="I585" s="136">
        <v>0</v>
      </c>
      <c r="J585" s="137">
        <f t="shared" si="4"/>
        <v>0</v>
      </c>
      <c r="K585" s="138"/>
      <c r="L585" s="138"/>
      <c r="M585" s="138"/>
      <c r="N585" s="138"/>
      <c r="O585" s="138"/>
      <c r="P585" s="138"/>
      <c r="Q585" s="138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x14ac:dyDescent="0.2">
      <c r="A586" s="62" t="s">
        <v>192</v>
      </c>
      <c r="B586" s="48" t="s">
        <v>35</v>
      </c>
      <c r="C586" s="52" t="s">
        <v>192</v>
      </c>
      <c r="D586" s="48" t="s">
        <v>192</v>
      </c>
      <c r="E586" s="143">
        <v>1</v>
      </c>
      <c r="F586" s="64" t="s">
        <v>192</v>
      </c>
      <c r="G586" s="136">
        <v>0</v>
      </c>
      <c r="H586" s="136">
        <v>0</v>
      </c>
      <c r="I586" s="136">
        <v>0</v>
      </c>
      <c r="J586" s="137">
        <f t="shared" si="4"/>
        <v>0</v>
      </c>
      <c r="K586" s="138"/>
      <c r="L586" s="138"/>
      <c r="M586" s="138"/>
      <c r="N586" s="138"/>
      <c r="O586" s="138"/>
      <c r="P586" s="138"/>
      <c r="Q586" s="138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x14ac:dyDescent="0.2">
      <c r="A587" s="62" t="s">
        <v>192</v>
      </c>
      <c r="B587" s="48" t="s">
        <v>35</v>
      </c>
      <c r="C587" s="52" t="s">
        <v>192</v>
      </c>
      <c r="D587" s="48" t="s">
        <v>192</v>
      </c>
      <c r="E587" s="143">
        <v>1</v>
      </c>
      <c r="F587" s="64" t="s">
        <v>192</v>
      </c>
      <c r="G587" s="136">
        <v>0</v>
      </c>
      <c r="H587" s="136">
        <v>0</v>
      </c>
      <c r="I587" s="136">
        <v>0</v>
      </c>
      <c r="J587" s="137">
        <f t="shared" si="4"/>
        <v>0</v>
      </c>
      <c r="K587" s="138"/>
      <c r="L587" s="138"/>
      <c r="M587" s="138"/>
      <c r="N587" s="138"/>
      <c r="O587" s="138"/>
      <c r="P587" s="138"/>
      <c r="Q587" s="138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x14ac:dyDescent="0.2">
      <c r="A588" s="62" t="s">
        <v>192</v>
      </c>
      <c r="B588" s="48" t="s">
        <v>35</v>
      </c>
      <c r="C588" s="52" t="s">
        <v>192</v>
      </c>
      <c r="D588" s="48" t="s">
        <v>192</v>
      </c>
      <c r="E588" s="143">
        <v>1</v>
      </c>
      <c r="F588" s="64" t="s">
        <v>192</v>
      </c>
      <c r="G588" s="136">
        <v>0</v>
      </c>
      <c r="H588" s="136">
        <v>0</v>
      </c>
      <c r="I588" s="136">
        <v>0</v>
      </c>
      <c r="J588" s="137">
        <f t="shared" si="4"/>
        <v>0</v>
      </c>
      <c r="K588" s="138"/>
      <c r="L588" s="138"/>
      <c r="M588" s="138"/>
      <c r="N588" s="138"/>
      <c r="O588" s="138"/>
      <c r="P588" s="138"/>
      <c r="Q588" s="138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x14ac:dyDescent="0.2">
      <c r="A589" s="62" t="s">
        <v>192</v>
      </c>
      <c r="B589" s="48" t="s">
        <v>35</v>
      </c>
      <c r="C589" s="52" t="s">
        <v>192</v>
      </c>
      <c r="D589" s="48" t="s">
        <v>192</v>
      </c>
      <c r="E589" s="143">
        <v>1</v>
      </c>
      <c r="F589" s="64" t="s">
        <v>192</v>
      </c>
      <c r="G589" s="136">
        <v>0</v>
      </c>
      <c r="H589" s="136">
        <v>0</v>
      </c>
      <c r="I589" s="136">
        <v>0</v>
      </c>
      <c r="J589" s="137">
        <f t="shared" si="4"/>
        <v>0</v>
      </c>
      <c r="K589" s="138"/>
      <c r="L589" s="138"/>
      <c r="M589" s="138"/>
      <c r="N589" s="138"/>
      <c r="O589" s="138"/>
      <c r="P589" s="138"/>
      <c r="Q589" s="138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x14ac:dyDescent="0.2">
      <c r="A590" s="62" t="s">
        <v>192</v>
      </c>
      <c r="B590" s="48" t="s">
        <v>35</v>
      </c>
      <c r="C590" s="52" t="s">
        <v>192</v>
      </c>
      <c r="D590" s="48" t="s">
        <v>192</v>
      </c>
      <c r="E590" s="143">
        <v>1</v>
      </c>
      <c r="F590" s="64" t="s">
        <v>192</v>
      </c>
      <c r="G590" s="136">
        <v>0</v>
      </c>
      <c r="H590" s="136">
        <v>0</v>
      </c>
      <c r="I590" s="136">
        <v>0</v>
      </c>
      <c r="J590" s="137">
        <f t="shared" si="4"/>
        <v>0</v>
      </c>
      <c r="K590" s="138"/>
      <c r="L590" s="138"/>
      <c r="M590" s="138"/>
      <c r="N590" s="138"/>
      <c r="O590" s="138"/>
      <c r="P590" s="138"/>
      <c r="Q590" s="138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x14ac:dyDescent="0.2">
      <c r="A591" s="62" t="s">
        <v>192</v>
      </c>
      <c r="B591" s="48" t="s">
        <v>35</v>
      </c>
      <c r="C591" s="52" t="s">
        <v>192</v>
      </c>
      <c r="D591" s="48" t="s">
        <v>192</v>
      </c>
      <c r="E591" s="143">
        <v>1</v>
      </c>
      <c r="F591" s="64" t="s">
        <v>192</v>
      </c>
      <c r="G591" s="136">
        <v>0</v>
      </c>
      <c r="H591" s="136">
        <v>0</v>
      </c>
      <c r="I591" s="136">
        <v>0</v>
      </c>
      <c r="J591" s="137">
        <f t="shared" si="4"/>
        <v>0</v>
      </c>
      <c r="K591" s="138"/>
      <c r="L591" s="138"/>
      <c r="M591" s="138"/>
      <c r="N591" s="138"/>
      <c r="O591" s="138"/>
      <c r="P591" s="138"/>
      <c r="Q591" s="138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x14ac:dyDescent="0.2">
      <c r="A592" s="62" t="s">
        <v>192</v>
      </c>
      <c r="B592" s="48" t="s">
        <v>35</v>
      </c>
      <c r="C592" s="52" t="s">
        <v>192</v>
      </c>
      <c r="D592" s="48" t="s">
        <v>192</v>
      </c>
      <c r="E592" s="143">
        <v>1</v>
      </c>
      <c r="F592" s="64" t="s">
        <v>192</v>
      </c>
      <c r="G592" s="136">
        <v>0</v>
      </c>
      <c r="H592" s="136">
        <v>0</v>
      </c>
      <c r="I592" s="136">
        <v>0</v>
      </c>
      <c r="J592" s="137">
        <f t="shared" si="4"/>
        <v>0</v>
      </c>
      <c r="K592" s="138"/>
      <c r="L592" s="138"/>
      <c r="M592" s="138"/>
      <c r="N592" s="138"/>
      <c r="O592" s="138"/>
      <c r="P592" s="138"/>
      <c r="Q592" s="138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x14ac:dyDescent="0.2">
      <c r="A593" s="62" t="s">
        <v>192</v>
      </c>
      <c r="B593" s="48" t="s">
        <v>35</v>
      </c>
      <c r="C593" s="52" t="s">
        <v>192</v>
      </c>
      <c r="D593" s="48" t="s">
        <v>192</v>
      </c>
      <c r="E593" s="143">
        <v>1</v>
      </c>
      <c r="F593" s="64" t="s">
        <v>192</v>
      </c>
      <c r="G593" s="136">
        <v>0</v>
      </c>
      <c r="H593" s="136">
        <v>0</v>
      </c>
      <c r="I593" s="136">
        <v>0</v>
      </c>
      <c r="J593" s="137">
        <f t="shared" si="4"/>
        <v>0</v>
      </c>
      <c r="K593" s="138"/>
      <c r="L593" s="138"/>
      <c r="M593" s="138"/>
      <c r="N593" s="138"/>
      <c r="O593" s="138"/>
      <c r="P593" s="138"/>
      <c r="Q593" s="138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x14ac:dyDescent="0.2">
      <c r="A594" s="62" t="s">
        <v>192</v>
      </c>
      <c r="B594" s="48" t="s">
        <v>35</v>
      </c>
      <c r="C594" s="52" t="s">
        <v>192</v>
      </c>
      <c r="D594" s="48" t="s">
        <v>192</v>
      </c>
      <c r="E594" s="143">
        <v>1</v>
      </c>
      <c r="F594" s="64" t="s">
        <v>192</v>
      </c>
      <c r="G594" s="136">
        <v>0</v>
      </c>
      <c r="H594" s="136">
        <v>0</v>
      </c>
      <c r="I594" s="136">
        <v>0</v>
      </c>
      <c r="J594" s="137">
        <f t="shared" si="4"/>
        <v>0</v>
      </c>
      <c r="K594" s="138"/>
      <c r="L594" s="138"/>
      <c r="M594" s="138"/>
      <c r="N594" s="138"/>
      <c r="O594" s="138"/>
      <c r="P594" s="138"/>
      <c r="Q594" s="138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x14ac:dyDescent="0.2">
      <c r="A595" s="62" t="s">
        <v>192</v>
      </c>
      <c r="B595" s="48" t="s">
        <v>35</v>
      </c>
      <c r="C595" s="52" t="s">
        <v>192</v>
      </c>
      <c r="D595" s="48" t="s">
        <v>192</v>
      </c>
      <c r="E595" s="143">
        <v>1</v>
      </c>
      <c r="F595" s="64" t="s">
        <v>192</v>
      </c>
      <c r="G595" s="136">
        <v>0</v>
      </c>
      <c r="H595" s="136">
        <v>0</v>
      </c>
      <c r="I595" s="136">
        <v>0</v>
      </c>
      <c r="J595" s="137">
        <f t="shared" si="4"/>
        <v>0</v>
      </c>
      <c r="K595" s="138"/>
      <c r="L595" s="138"/>
      <c r="M595" s="138"/>
      <c r="N595" s="138"/>
      <c r="O595" s="138"/>
      <c r="P595" s="138"/>
      <c r="Q595" s="138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x14ac:dyDescent="0.2">
      <c r="A596" s="62" t="s">
        <v>192</v>
      </c>
      <c r="B596" s="48" t="s">
        <v>35</v>
      </c>
      <c r="C596" s="52" t="s">
        <v>192</v>
      </c>
      <c r="D596" s="48" t="s">
        <v>192</v>
      </c>
      <c r="E596" s="143">
        <v>1</v>
      </c>
      <c r="F596" s="64" t="s">
        <v>192</v>
      </c>
      <c r="G596" s="136">
        <v>0</v>
      </c>
      <c r="H596" s="136">
        <v>0</v>
      </c>
      <c r="I596" s="136">
        <v>0</v>
      </c>
      <c r="J596" s="137">
        <f t="shared" si="4"/>
        <v>0</v>
      </c>
      <c r="K596" s="138"/>
      <c r="L596" s="138"/>
      <c r="M596" s="138"/>
      <c r="N596" s="138"/>
      <c r="O596" s="138"/>
      <c r="P596" s="138"/>
      <c r="Q596" s="138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x14ac:dyDescent="0.2">
      <c r="A597" s="62" t="s">
        <v>192</v>
      </c>
      <c r="B597" s="48" t="s">
        <v>35</v>
      </c>
      <c r="C597" s="52" t="s">
        <v>192</v>
      </c>
      <c r="D597" s="48" t="s">
        <v>192</v>
      </c>
      <c r="E597" s="143">
        <v>1</v>
      </c>
      <c r="F597" s="64" t="s">
        <v>192</v>
      </c>
      <c r="G597" s="136">
        <v>0</v>
      </c>
      <c r="H597" s="136">
        <v>0</v>
      </c>
      <c r="I597" s="136">
        <v>0</v>
      </c>
      <c r="J597" s="137">
        <f t="shared" si="4"/>
        <v>0</v>
      </c>
      <c r="K597" s="138"/>
      <c r="L597" s="138"/>
      <c r="M597" s="138"/>
      <c r="N597" s="138"/>
      <c r="O597" s="138"/>
      <c r="P597" s="138"/>
      <c r="Q597" s="138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x14ac:dyDescent="0.2">
      <c r="A598" s="62" t="s">
        <v>192</v>
      </c>
      <c r="B598" s="48" t="s">
        <v>35</v>
      </c>
      <c r="C598" s="52" t="s">
        <v>192</v>
      </c>
      <c r="D598" s="48" t="s">
        <v>192</v>
      </c>
      <c r="E598" s="143">
        <v>1</v>
      </c>
      <c r="F598" s="64" t="s">
        <v>192</v>
      </c>
      <c r="G598" s="136">
        <v>0</v>
      </c>
      <c r="H598" s="136">
        <v>0</v>
      </c>
      <c r="I598" s="136">
        <v>0</v>
      </c>
      <c r="J598" s="137">
        <f t="shared" si="4"/>
        <v>0</v>
      </c>
      <c r="K598" s="138"/>
      <c r="L598" s="138"/>
      <c r="M598" s="138"/>
      <c r="N598" s="138"/>
      <c r="O598" s="138"/>
      <c r="P598" s="138"/>
      <c r="Q598" s="138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x14ac:dyDescent="0.2">
      <c r="A599" s="62" t="s">
        <v>192</v>
      </c>
      <c r="B599" s="48" t="s">
        <v>35</v>
      </c>
      <c r="C599" s="52" t="s">
        <v>192</v>
      </c>
      <c r="D599" s="48" t="s">
        <v>192</v>
      </c>
      <c r="E599" s="143">
        <v>1</v>
      </c>
      <c r="F599" s="64" t="s">
        <v>192</v>
      </c>
      <c r="G599" s="136">
        <v>0</v>
      </c>
      <c r="H599" s="136">
        <v>0</v>
      </c>
      <c r="I599" s="136">
        <v>0</v>
      </c>
      <c r="J599" s="137">
        <f t="shared" si="4"/>
        <v>0</v>
      </c>
      <c r="K599" s="138"/>
      <c r="L599" s="138"/>
      <c r="M599" s="138"/>
      <c r="N599" s="138"/>
      <c r="O599" s="138"/>
      <c r="P599" s="138"/>
      <c r="Q599" s="138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x14ac:dyDescent="0.2">
      <c r="A600" s="62" t="s">
        <v>192</v>
      </c>
      <c r="B600" s="48" t="s">
        <v>35</v>
      </c>
      <c r="C600" s="52" t="s">
        <v>192</v>
      </c>
      <c r="D600" s="48" t="s">
        <v>192</v>
      </c>
      <c r="E600" s="143">
        <v>1</v>
      </c>
      <c r="F600" s="64" t="s">
        <v>192</v>
      </c>
      <c r="G600" s="136">
        <v>0</v>
      </c>
      <c r="H600" s="136">
        <v>0</v>
      </c>
      <c r="I600" s="136">
        <v>0</v>
      </c>
      <c r="J600" s="137">
        <f t="shared" si="4"/>
        <v>0</v>
      </c>
      <c r="K600" s="138"/>
      <c r="L600" s="138"/>
      <c r="M600" s="138"/>
      <c r="N600" s="138"/>
      <c r="O600" s="138"/>
      <c r="P600" s="138"/>
      <c r="Q600" s="138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x14ac:dyDescent="0.2">
      <c r="A601" s="62" t="s">
        <v>192</v>
      </c>
      <c r="B601" s="48" t="s">
        <v>35</v>
      </c>
      <c r="C601" s="52" t="s">
        <v>192</v>
      </c>
      <c r="D601" s="48" t="s">
        <v>192</v>
      </c>
      <c r="E601" s="143">
        <v>1</v>
      </c>
      <c r="F601" s="64" t="s">
        <v>192</v>
      </c>
      <c r="G601" s="136">
        <v>0</v>
      </c>
      <c r="H601" s="136">
        <v>0</v>
      </c>
      <c r="I601" s="136">
        <v>0</v>
      </c>
      <c r="J601" s="137">
        <f t="shared" si="4"/>
        <v>0</v>
      </c>
      <c r="K601" s="138"/>
      <c r="L601" s="138"/>
      <c r="M601" s="138"/>
      <c r="N601" s="138"/>
      <c r="O601" s="138"/>
      <c r="P601" s="138"/>
      <c r="Q601" s="138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x14ac:dyDescent="0.2">
      <c r="A602" s="62" t="s">
        <v>192</v>
      </c>
      <c r="B602" s="48" t="s">
        <v>35</v>
      </c>
      <c r="C602" s="52" t="s">
        <v>192</v>
      </c>
      <c r="D602" s="48" t="s">
        <v>192</v>
      </c>
      <c r="E602" s="143">
        <v>1</v>
      </c>
      <c r="F602" s="64" t="s">
        <v>192</v>
      </c>
      <c r="G602" s="136">
        <v>0</v>
      </c>
      <c r="H602" s="136">
        <v>0</v>
      </c>
      <c r="I602" s="136">
        <v>0</v>
      </c>
      <c r="J602" s="137">
        <f t="shared" si="4"/>
        <v>0</v>
      </c>
      <c r="K602" s="138"/>
      <c r="L602" s="138"/>
      <c r="M602" s="138"/>
      <c r="N602" s="138"/>
      <c r="O602" s="138"/>
      <c r="P602" s="138"/>
      <c r="Q602" s="138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x14ac:dyDescent="0.2">
      <c r="A603" s="62" t="s">
        <v>192</v>
      </c>
      <c r="B603" s="48" t="s">
        <v>35</v>
      </c>
      <c r="C603" s="52" t="s">
        <v>192</v>
      </c>
      <c r="D603" s="48" t="s">
        <v>192</v>
      </c>
      <c r="E603" s="143">
        <v>1</v>
      </c>
      <c r="F603" s="64" t="s">
        <v>192</v>
      </c>
      <c r="G603" s="136">
        <v>0</v>
      </c>
      <c r="H603" s="136">
        <v>0</v>
      </c>
      <c r="I603" s="136">
        <v>0</v>
      </c>
      <c r="J603" s="137">
        <f t="shared" si="4"/>
        <v>0</v>
      </c>
      <c r="K603" s="138"/>
      <c r="L603" s="138"/>
      <c r="M603" s="138"/>
      <c r="N603" s="138"/>
      <c r="O603" s="138"/>
      <c r="P603" s="138"/>
      <c r="Q603" s="138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x14ac:dyDescent="0.2">
      <c r="A604" s="62" t="s">
        <v>192</v>
      </c>
      <c r="B604" s="48" t="s">
        <v>35</v>
      </c>
      <c r="C604" s="52" t="s">
        <v>192</v>
      </c>
      <c r="D604" s="48" t="s">
        <v>192</v>
      </c>
      <c r="E604" s="143">
        <v>1</v>
      </c>
      <c r="F604" s="64" t="s">
        <v>192</v>
      </c>
      <c r="G604" s="136">
        <v>0</v>
      </c>
      <c r="H604" s="136">
        <v>0</v>
      </c>
      <c r="I604" s="136">
        <v>0</v>
      </c>
      <c r="J604" s="137">
        <f t="shared" si="4"/>
        <v>0</v>
      </c>
      <c r="K604" s="138"/>
      <c r="L604" s="138"/>
      <c r="M604" s="138"/>
      <c r="N604" s="138"/>
      <c r="O604" s="138"/>
      <c r="P604" s="138"/>
      <c r="Q604" s="138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x14ac:dyDescent="0.2">
      <c r="A605" s="62" t="s">
        <v>192</v>
      </c>
      <c r="B605" s="48" t="s">
        <v>35</v>
      </c>
      <c r="C605" s="52" t="s">
        <v>192</v>
      </c>
      <c r="D605" s="48" t="s">
        <v>192</v>
      </c>
      <c r="E605" s="143">
        <v>1</v>
      </c>
      <c r="F605" s="64" t="s">
        <v>192</v>
      </c>
      <c r="G605" s="136">
        <v>0</v>
      </c>
      <c r="H605" s="136">
        <v>0</v>
      </c>
      <c r="I605" s="136">
        <v>0</v>
      </c>
      <c r="J605" s="137">
        <f t="shared" si="4"/>
        <v>0</v>
      </c>
      <c r="K605" s="138"/>
      <c r="L605" s="138"/>
      <c r="M605" s="138"/>
      <c r="N605" s="138"/>
      <c r="O605" s="138"/>
      <c r="P605" s="138"/>
      <c r="Q605" s="138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x14ac:dyDescent="0.2">
      <c r="A606" s="62" t="s">
        <v>192</v>
      </c>
      <c r="B606" s="48" t="s">
        <v>35</v>
      </c>
      <c r="C606" s="52" t="s">
        <v>192</v>
      </c>
      <c r="D606" s="48" t="s">
        <v>192</v>
      </c>
      <c r="E606" s="143">
        <v>1</v>
      </c>
      <c r="F606" s="64" t="s">
        <v>192</v>
      </c>
      <c r="G606" s="136">
        <v>0</v>
      </c>
      <c r="H606" s="136">
        <v>0</v>
      </c>
      <c r="I606" s="136">
        <v>0</v>
      </c>
      <c r="J606" s="137">
        <f t="shared" si="4"/>
        <v>0</v>
      </c>
      <c r="K606" s="138"/>
      <c r="L606" s="138"/>
      <c r="M606" s="138"/>
      <c r="N606" s="138"/>
      <c r="O606" s="138"/>
      <c r="P606" s="138"/>
      <c r="Q606" s="138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x14ac:dyDescent="0.2">
      <c r="A607" s="62" t="s">
        <v>192</v>
      </c>
      <c r="B607" s="48" t="s">
        <v>35</v>
      </c>
      <c r="C607" s="52" t="s">
        <v>192</v>
      </c>
      <c r="D607" s="48" t="s">
        <v>192</v>
      </c>
      <c r="E607" s="143">
        <v>1</v>
      </c>
      <c r="F607" s="64" t="s">
        <v>192</v>
      </c>
      <c r="G607" s="136">
        <v>0</v>
      </c>
      <c r="H607" s="136">
        <v>0</v>
      </c>
      <c r="I607" s="136">
        <v>0</v>
      </c>
      <c r="J607" s="137">
        <f t="shared" si="4"/>
        <v>0</v>
      </c>
      <c r="K607" s="138"/>
      <c r="L607" s="138"/>
      <c r="M607" s="138"/>
      <c r="N607" s="138"/>
      <c r="O607" s="138"/>
      <c r="P607" s="138"/>
      <c r="Q607" s="138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x14ac:dyDescent="0.2">
      <c r="A608" s="62" t="s">
        <v>192</v>
      </c>
      <c r="B608" s="48" t="s">
        <v>35</v>
      </c>
      <c r="C608" s="52" t="s">
        <v>192</v>
      </c>
      <c r="D608" s="48" t="s">
        <v>192</v>
      </c>
      <c r="E608" s="143">
        <v>1</v>
      </c>
      <c r="F608" s="64" t="s">
        <v>192</v>
      </c>
      <c r="G608" s="136">
        <v>0</v>
      </c>
      <c r="H608" s="136">
        <v>0</v>
      </c>
      <c r="I608" s="136">
        <v>0</v>
      </c>
      <c r="J608" s="137">
        <f t="shared" si="4"/>
        <v>0</v>
      </c>
      <c r="K608" s="138"/>
      <c r="L608" s="138"/>
      <c r="M608" s="138"/>
      <c r="N608" s="138"/>
      <c r="O608" s="138"/>
      <c r="P608" s="138"/>
      <c r="Q608" s="138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x14ac:dyDescent="0.2">
      <c r="A609" s="62" t="s">
        <v>192</v>
      </c>
      <c r="B609" s="48" t="s">
        <v>35</v>
      </c>
      <c r="C609" s="52" t="s">
        <v>192</v>
      </c>
      <c r="D609" s="48" t="s">
        <v>192</v>
      </c>
      <c r="E609" s="143">
        <v>1</v>
      </c>
      <c r="F609" s="64" t="s">
        <v>192</v>
      </c>
      <c r="G609" s="136">
        <v>0</v>
      </c>
      <c r="H609" s="136">
        <v>0</v>
      </c>
      <c r="I609" s="136">
        <v>0</v>
      </c>
      <c r="J609" s="137">
        <f t="shared" si="4"/>
        <v>0</v>
      </c>
      <c r="K609" s="138"/>
      <c r="L609" s="138"/>
      <c r="M609" s="138"/>
      <c r="N609" s="138"/>
      <c r="O609" s="138"/>
      <c r="P609" s="138"/>
      <c r="Q609" s="138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x14ac:dyDescent="0.2">
      <c r="A610" s="62" t="s">
        <v>192</v>
      </c>
      <c r="B610" s="48" t="s">
        <v>35</v>
      </c>
      <c r="C610" s="52" t="s">
        <v>192</v>
      </c>
      <c r="D610" s="48" t="s">
        <v>192</v>
      </c>
      <c r="E610" s="143">
        <v>1</v>
      </c>
      <c r="F610" s="64" t="s">
        <v>192</v>
      </c>
      <c r="G610" s="136">
        <v>0</v>
      </c>
      <c r="H610" s="136">
        <v>0</v>
      </c>
      <c r="I610" s="136">
        <v>0</v>
      </c>
      <c r="J610" s="137">
        <f t="shared" si="4"/>
        <v>0</v>
      </c>
      <c r="K610" s="138"/>
      <c r="L610" s="138"/>
      <c r="M610" s="138"/>
      <c r="N610" s="138"/>
      <c r="O610" s="138"/>
      <c r="P610" s="138"/>
      <c r="Q610" s="138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x14ac:dyDescent="0.2">
      <c r="A611" s="62" t="s">
        <v>192</v>
      </c>
      <c r="B611" s="48" t="s">
        <v>35</v>
      </c>
      <c r="C611" s="52" t="s">
        <v>192</v>
      </c>
      <c r="D611" s="48" t="s">
        <v>192</v>
      </c>
      <c r="E611" s="143">
        <v>1</v>
      </c>
      <c r="F611" s="64" t="s">
        <v>192</v>
      </c>
      <c r="G611" s="136">
        <v>0</v>
      </c>
      <c r="H611" s="136">
        <v>0</v>
      </c>
      <c r="I611" s="136">
        <v>0</v>
      </c>
      <c r="J611" s="137">
        <f t="shared" si="4"/>
        <v>0</v>
      </c>
      <c r="K611" s="138"/>
      <c r="L611" s="138"/>
      <c r="M611" s="138"/>
      <c r="N611" s="138"/>
      <c r="O611" s="138"/>
      <c r="P611" s="138"/>
      <c r="Q611" s="138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x14ac:dyDescent="0.2">
      <c r="A612" s="62" t="s">
        <v>192</v>
      </c>
      <c r="B612" s="48" t="s">
        <v>35</v>
      </c>
      <c r="C612" s="52" t="s">
        <v>192</v>
      </c>
      <c r="D612" s="48" t="s">
        <v>192</v>
      </c>
      <c r="E612" s="143">
        <v>1</v>
      </c>
      <c r="F612" s="64" t="s">
        <v>192</v>
      </c>
      <c r="G612" s="136">
        <v>0</v>
      </c>
      <c r="H612" s="136">
        <v>0</v>
      </c>
      <c r="I612" s="136">
        <v>0</v>
      </c>
      <c r="J612" s="137">
        <f t="shared" si="4"/>
        <v>0</v>
      </c>
      <c r="K612" s="138"/>
      <c r="L612" s="138"/>
      <c r="M612" s="138"/>
      <c r="N612" s="138"/>
      <c r="O612" s="138"/>
      <c r="P612" s="138"/>
      <c r="Q612" s="138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x14ac:dyDescent="0.2">
      <c r="A613" s="62" t="s">
        <v>192</v>
      </c>
      <c r="B613" s="48" t="s">
        <v>35</v>
      </c>
      <c r="C613" s="52" t="s">
        <v>192</v>
      </c>
      <c r="D613" s="48" t="s">
        <v>192</v>
      </c>
      <c r="E613" s="143">
        <v>1</v>
      </c>
      <c r="F613" s="64" t="s">
        <v>192</v>
      </c>
      <c r="G613" s="136">
        <v>0</v>
      </c>
      <c r="H613" s="136">
        <v>0</v>
      </c>
      <c r="I613" s="136">
        <v>0</v>
      </c>
      <c r="J613" s="137">
        <f t="shared" si="4"/>
        <v>0</v>
      </c>
      <c r="K613" s="138"/>
      <c r="L613" s="138"/>
      <c r="M613" s="138"/>
      <c r="N613" s="138"/>
      <c r="O613" s="138"/>
      <c r="P613" s="138"/>
      <c r="Q613" s="138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x14ac:dyDescent="0.2">
      <c r="A614" s="62" t="s">
        <v>192</v>
      </c>
      <c r="B614" s="48" t="s">
        <v>35</v>
      </c>
      <c r="C614" s="52" t="s">
        <v>192</v>
      </c>
      <c r="D614" s="48" t="s">
        <v>192</v>
      </c>
      <c r="E614" s="143">
        <v>1</v>
      </c>
      <c r="F614" s="64" t="s">
        <v>192</v>
      </c>
      <c r="G614" s="136">
        <v>0</v>
      </c>
      <c r="H614" s="136">
        <v>0</v>
      </c>
      <c r="I614" s="136">
        <v>0</v>
      </c>
      <c r="J614" s="137">
        <f t="shared" si="4"/>
        <v>0</v>
      </c>
      <c r="K614" s="138"/>
      <c r="L614" s="138"/>
      <c r="M614" s="138"/>
      <c r="N614" s="138"/>
      <c r="O614" s="138"/>
      <c r="P614" s="138"/>
      <c r="Q614" s="138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x14ac:dyDescent="0.2">
      <c r="A615" s="62" t="s">
        <v>192</v>
      </c>
      <c r="B615" s="48" t="s">
        <v>35</v>
      </c>
      <c r="C615" s="52" t="s">
        <v>192</v>
      </c>
      <c r="D615" s="48" t="s">
        <v>192</v>
      </c>
      <c r="E615" s="143">
        <v>1</v>
      </c>
      <c r="F615" s="64" t="s">
        <v>192</v>
      </c>
      <c r="G615" s="136">
        <v>0</v>
      </c>
      <c r="H615" s="136">
        <v>0</v>
      </c>
      <c r="I615" s="136">
        <v>0</v>
      </c>
      <c r="J615" s="137">
        <f t="shared" si="4"/>
        <v>0</v>
      </c>
      <c r="K615" s="138"/>
      <c r="L615" s="138"/>
      <c r="M615" s="138"/>
      <c r="N615" s="138"/>
      <c r="O615" s="138"/>
      <c r="P615" s="138"/>
      <c r="Q615" s="138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x14ac:dyDescent="0.2">
      <c r="A616" s="62" t="s">
        <v>192</v>
      </c>
      <c r="B616" s="48" t="s">
        <v>35</v>
      </c>
      <c r="C616" s="52" t="s">
        <v>192</v>
      </c>
      <c r="D616" s="48" t="s">
        <v>192</v>
      </c>
      <c r="E616" s="143">
        <v>1</v>
      </c>
      <c r="F616" s="64" t="s">
        <v>192</v>
      </c>
      <c r="G616" s="136">
        <v>0</v>
      </c>
      <c r="H616" s="136">
        <v>0</v>
      </c>
      <c r="I616" s="136">
        <v>0</v>
      </c>
      <c r="J616" s="137">
        <f t="shared" si="4"/>
        <v>0</v>
      </c>
      <c r="K616" s="138"/>
      <c r="L616" s="138"/>
      <c r="M616" s="138"/>
      <c r="N616" s="138"/>
      <c r="O616" s="138"/>
      <c r="P616" s="138"/>
      <c r="Q616" s="138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x14ac:dyDescent="0.2">
      <c r="A617" s="62" t="s">
        <v>192</v>
      </c>
      <c r="B617" s="48" t="s">
        <v>35</v>
      </c>
      <c r="C617" s="52" t="s">
        <v>192</v>
      </c>
      <c r="D617" s="48" t="s">
        <v>192</v>
      </c>
      <c r="E617" s="143">
        <v>1</v>
      </c>
      <c r="F617" s="64" t="s">
        <v>192</v>
      </c>
      <c r="G617" s="136">
        <v>0</v>
      </c>
      <c r="H617" s="136">
        <v>0</v>
      </c>
      <c r="I617" s="136">
        <v>0</v>
      </c>
      <c r="J617" s="137">
        <f t="shared" si="4"/>
        <v>0</v>
      </c>
      <c r="K617" s="138"/>
      <c r="L617" s="138"/>
      <c r="M617" s="138"/>
      <c r="N617" s="138"/>
      <c r="O617" s="138"/>
      <c r="P617" s="138"/>
      <c r="Q617" s="138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x14ac:dyDescent="0.2">
      <c r="A618" s="62" t="s">
        <v>192</v>
      </c>
      <c r="B618" s="48" t="s">
        <v>35</v>
      </c>
      <c r="C618" s="52" t="s">
        <v>192</v>
      </c>
      <c r="D618" s="48" t="s">
        <v>192</v>
      </c>
      <c r="E618" s="143">
        <v>1</v>
      </c>
      <c r="F618" s="64" t="s">
        <v>192</v>
      </c>
      <c r="G618" s="136">
        <v>0</v>
      </c>
      <c r="H618" s="136">
        <v>0</v>
      </c>
      <c r="I618" s="136">
        <v>0</v>
      </c>
      <c r="J618" s="137">
        <f t="shared" si="4"/>
        <v>0</v>
      </c>
      <c r="K618" s="138"/>
      <c r="L618" s="138"/>
      <c r="M618" s="138"/>
      <c r="N618" s="138"/>
      <c r="O618" s="138"/>
      <c r="P618" s="138"/>
      <c r="Q618" s="138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x14ac:dyDescent="0.2">
      <c r="A619" s="62" t="s">
        <v>192</v>
      </c>
      <c r="B619" s="48" t="s">
        <v>35</v>
      </c>
      <c r="C619" s="52" t="s">
        <v>192</v>
      </c>
      <c r="D619" s="48" t="s">
        <v>192</v>
      </c>
      <c r="E619" s="143">
        <v>1</v>
      </c>
      <c r="F619" s="64" t="s">
        <v>192</v>
      </c>
      <c r="G619" s="136">
        <v>0</v>
      </c>
      <c r="H619" s="136">
        <v>0</v>
      </c>
      <c r="I619" s="136">
        <v>0</v>
      </c>
      <c r="J619" s="137">
        <f t="shared" si="4"/>
        <v>0</v>
      </c>
      <c r="K619" s="138"/>
      <c r="L619" s="138"/>
      <c r="M619" s="138"/>
      <c r="N619" s="138"/>
      <c r="O619" s="138"/>
      <c r="P619" s="138"/>
      <c r="Q619" s="138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x14ac:dyDescent="0.2">
      <c r="A620" s="62" t="s">
        <v>192</v>
      </c>
      <c r="B620" s="48" t="s">
        <v>35</v>
      </c>
      <c r="C620" s="52" t="s">
        <v>192</v>
      </c>
      <c r="D620" s="48" t="s">
        <v>192</v>
      </c>
      <c r="E620" s="143">
        <v>1</v>
      </c>
      <c r="F620" s="115" t="s">
        <v>192</v>
      </c>
      <c r="G620" s="136">
        <v>0</v>
      </c>
      <c r="H620" s="136">
        <v>0</v>
      </c>
      <c r="I620" s="136">
        <v>0</v>
      </c>
      <c r="J620" s="137">
        <f t="shared" si="4"/>
        <v>0</v>
      </c>
      <c r="K620" s="138"/>
      <c r="L620" s="138"/>
      <c r="M620" s="138"/>
      <c r="N620" s="138"/>
      <c r="O620" s="138"/>
      <c r="P620" s="138"/>
      <c r="Q620" s="138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x14ac:dyDescent="0.2">
      <c r="A621" s="126" t="s">
        <v>823</v>
      </c>
      <c r="B621" s="48" t="s">
        <v>37</v>
      </c>
      <c r="C621" s="83" t="s">
        <v>188</v>
      </c>
      <c r="D621" s="48" t="s">
        <v>190</v>
      </c>
      <c r="E621" s="143">
        <v>1</v>
      </c>
      <c r="F621" s="87" t="s">
        <v>464</v>
      </c>
      <c r="G621" s="136">
        <v>0</v>
      </c>
      <c r="H621" s="136">
        <v>847.83</v>
      </c>
      <c r="I621" s="136">
        <v>3391.31</v>
      </c>
      <c r="J621" s="137">
        <f t="shared" si="4"/>
        <v>4239.1400000000003</v>
      </c>
      <c r="K621" s="138"/>
      <c r="L621" s="138"/>
      <c r="M621" s="138"/>
      <c r="N621" s="138"/>
      <c r="O621" s="138"/>
      <c r="P621" s="138"/>
      <c r="Q621" s="138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x14ac:dyDescent="0.2">
      <c r="A622" s="126" t="s">
        <v>823</v>
      </c>
      <c r="B622" s="48" t="s">
        <v>37</v>
      </c>
      <c r="C622" s="101" t="s">
        <v>188</v>
      </c>
      <c r="D622" s="48" t="s">
        <v>190</v>
      </c>
      <c r="E622" s="143">
        <v>1</v>
      </c>
      <c r="F622" s="87" t="s">
        <v>463</v>
      </c>
      <c r="G622" s="136">
        <v>0</v>
      </c>
      <c r="H622" s="136">
        <v>847.83</v>
      </c>
      <c r="I622" s="136">
        <v>3391.31</v>
      </c>
      <c r="J622" s="137">
        <f t="shared" si="4"/>
        <v>4239.1400000000003</v>
      </c>
      <c r="K622" s="138"/>
      <c r="L622" s="138"/>
      <c r="M622" s="138"/>
      <c r="N622" s="138"/>
      <c r="O622" s="138"/>
      <c r="P622" s="138"/>
      <c r="Q622" s="138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x14ac:dyDescent="0.2">
      <c r="A623" s="61" t="s">
        <v>424</v>
      </c>
      <c r="B623" s="48" t="s">
        <v>37</v>
      </c>
      <c r="C623" s="48" t="s">
        <v>385</v>
      </c>
      <c r="D623" s="48" t="s">
        <v>190</v>
      </c>
      <c r="E623" s="143">
        <v>1</v>
      </c>
      <c r="F623" s="63" t="s">
        <v>408</v>
      </c>
      <c r="G623" s="136">
        <v>0</v>
      </c>
      <c r="H623" s="136">
        <v>847.83</v>
      </c>
      <c r="I623" s="136">
        <v>3391.31</v>
      </c>
      <c r="J623" s="137">
        <f t="shared" si="4"/>
        <v>4239.1400000000003</v>
      </c>
      <c r="K623" s="138"/>
      <c r="L623" s="138"/>
      <c r="M623" s="138"/>
      <c r="N623" s="138"/>
      <c r="O623" s="138"/>
      <c r="P623" s="138"/>
      <c r="Q623" s="138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x14ac:dyDescent="0.2">
      <c r="A624" s="126" t="s">
        <v>823</v>
      </c>
      <c r="B624" s="48" t="s">
        <v>37</v>
      </c>
      <c r="C624" s="83" t="s">
        <v>188</v>
      </c>
      <c r="D624" s="48" t="s">
        <v>190</v>
      </c>
      <c r="E624" s="143">
        <v>1</v>
      </c>
      <c r="F624" s="87" t="s">
        <v>452</v>
      </c>
      <c r="G624" s="136">
        <v>0</v>
      </c>
      <c r="H624" s="136">
        <v>847.83</v>
      </c>
      <c r="I624" s="136">
        <v>3391.31</v>
      </c>
      <c r="J624" s="137">
        <f t="shared" si="4"/>
        <v>4239.1400000000003</v>
      </c>
      <c r="K624" s="138"/>
      <c r="L624" s="138"/>
      <c r="M624" s="138"/>
      <c r="N624" s="138"/>
      <c r="O624" s="138"/>
      <c r="P624" s="138"/>
      <c r="Q624" s="138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x14ac:dyDescent="0.2">
      <c r="A625" s="61" t="s">
        <v>426</v>
      </c>
      <c r="B625" s="48" t="s">
        <v>37</v>
      </c>
      <c r="C625" s="48" t="s">
        <v>185</v>
      </c>
      <c r="D625" s="48" t="s">
        <v>189</v>
      </c>
      <c r="E625" s="143">
        <v>1</v>
      </c>
      <c r="F625" s="63" t="s">
        <v>410</v>
      </c>
      <c r="G625" s="136">
        <v>0</v>
      </c>
      <c r="H625" s="136">
        <v>0</v>
      </c>
      <c r="I625" s="136">
        <v>3391.31</v>
      </c>
      <c r="J625" s="137">
        <f t="shared" si="4"/>
        <v>3391.31</v>
      </c>
      <c r="K625" s="138"/>
      <c r="L625" s="138"/>
      <c r="M625" s="138"/>
      <c r="N625" s="138"/>
      <c r="O625" s="138"/>
      <c r="P625" s="138"/>
      <c r="Q625" s="138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x14ac:dyDescent="0.2">
      <c r="A626" s="126" t="s">
        <v>813</v>
      </c>
      <c r="B626" s="48" t="s">
        <v>37</v>
      </c>
      <c r="C626" s="83" t="s">
        <v>188</v>
      </c>
      <c r="D626" s="83" t="s">
        <v>190</v>
      </c>
      <c r="E626" s="224">
        <v>1</v>
      </c>
      <c r="F626" s="87" t="s">
        <v>566</v>
      </c>
      <c r="G626" s="136">
        <v>0</v>
      </c>
      <c r="H626" s="136">
        <v>847.83</v>
      </c>
      <c r="I626" s="136">
        <v>3391.31</v>
      </c>
      <c r="J626" s="137">
        <f t="shared" si="4"/>
        <v>4239.1400000000003</v>
      </c>
      <c r="K626" s="138"/>
      <c r="L626" s="138"/>
      <c r="M626" s="138"/>
      <c r="N626" s="138"/>
      <c r="O626" s="138"/>
      <c r="P626" s="138"/>
      <c r="Q626" s="138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x14ac:dyDescent="0.2">
      <c r="A627" s="61" t="s">
        <v>397</v>
      </c>
      <c r="B627" s="48" t="s">
        <v>37</v>
      </c>
      <c r="C627" s="83" t="s">
        <v>191</v>
      </c>
      <c r="D627" s="48" t="s">
        <v>190</v>
      </c>
      <c r="E627" s="143">
        <v>1</v>
      </c>
      <c r="F627" s="86" t="s">
        <v>534</v>
      </c>
      <c r="G627" s="136">
        <v>0</v>
      </c>
      <c r="H627" s="136">
        <v>847.83</v>
      </c>
      <c r="I627" s="136">
        <v>3391.31</v>
      </c>
      <c r="J627" s="137">
        <f t="shared" si="4"/>
        <v>4239.1400000000003</v>
      </c>
      <c r="K627" s="138"/>
      <c r="L627" s="138"/>
      <c r="M627" s="138"/>
      <c r="N627" s="138"/>
      <c r="O627" s="138"/>
      <c r="P627" s="138"/>
      <c r="Q627" s="138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x14ac:dyDescent="0.2">
      <c r="A628" s="61" t="s">
        <v>397</v>
      </c>
      <c r="B628" s="48" t="s">
        <v>37</v>
      </c>
      <c r="C628" s="83" t="s">
        <v>212</v>
      </c>
      <c r="D628" s="48" t="s">
        <v>190</v>
      </c>
      <c r="E628" s="143">
        <v>1</v>
      </c>
      <c r="F628" s="204" t="s">
        <v>739</v>
      </c>
      <c r="G628" s="136">
        <v>0</v>
      </c>
      <c r="H628" s="136">
        <v>847.83</v>
      </c>
      <c r="I628" s="136">
        <v>3391.31</v>
      </c>
      <c r="J628" s="137">
        <f t="shared" si="4"/>
        <v>4239.1400000000003</v>
      </c>
      <c r="K628" s="138"/>
      <c r="L628" s="138"/>
      <c r="M628" s="138"/>
      <c r="N628" s="138"/>
      <c r="O628" s="138"/>
      <c r="P628" s="138"/>
      <c r="Q628" s="138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x14ac:dyDescent="0.2">
      <c r="A629" s="61" t="s">
        <v>397</v>
      </c>
      <c r="B629" s="48" t="s">
        <v>37</v>
      </c>
      <c r="C629" s="83" t="s">
        <v>212</v>
      </c>
      <c r="D629" s="48" t="s">
        <v>190</v>
      </c>
      <c r="E629" s="143">
        <v>1</v>
      </c>
      <c r="F629" s="204" t="s">
        <v>740</v>
      </c>
      <c r="G629" s="136">
        <v>0</v>
      </c>
      <c r="H629" s="136">
        <v>847.83</v>
      </c>
      <c r="I629" s="136">
        <v>3391.31</v>
      </c>
      <c r="J629" s="137">
        <f t="shared" si="4"/>
        <v>4239.1400000000003</v>
      </c>
      <c r="K629" s="138"/>
      <c r="L629" s="138"/>
      <c r="M629" s="138"/>
      <c r="N629" s="138"/>
      <c r="O629" s="138"/>
      <c r="P629" s="138"/>
      <c r="Q629" s="138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x14ac:dyDescent="0.2">
      <c r="A630" s="61" t="s">
        <v>397</v>
      </c>
      <c r="B630" s="48" t="s">
        <v>37</v>
      </c>
      <c r="C630" s="83" t="s">
        <v>187</v>
      </c>
      <c r="D630" s="48" t="s">
        <v>190</v>
      </c>
      <c r="E630" s="143">
        <v>1</v>
      </c>
      <c r="F630" s="204" t="s">
        <v>827</v>
      </c>
      <c r="G630" s="136">
        <v>0</v>
      </c>
      <c r="H630" s="136">
        <v>847.83</v>
      </c>
      <c r="I630" s="136">
        <v>3391.31</v>
      </c>
      <c r="J630" s="137">
        <f t="shared" si="4"/>
        <v>4239.1400000000003</v>
      </c>
      <c r="K630" s="138"/>
      <c r="L630" s="138"/>
      <c r="M630" s="138"/>
      <c r="N630" s="138"/>
      <c r="O630" s="138"/>
      <c r="P630" s="138"/>
      <c r="Q630" s="138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x14ac:dyDescent="0.2">
      <c r="A631" s="61" t="s">
        <v>434</v>
      </c>
      <c r="B631" s="48" t="s">
        <v>37</v>
      </c>
      <c r="C631" s="48" t="s">
        <v>188</v>
      </c>
      <c r="D631" s="48" t="s">
        <v>190</v>
      </c>
      <c r="E631" s="143">
        <v>1</v>
      </c>
      <c r="F631" s="63" t="s">
        <v>418</v>
      </c>
      <c r="G631" s="136">
        <v>0</v>
      </c>
      <c r="H631" s="136">
        <v>847.83</v>
      </c>
      <c r="I631" s="136">
        <v>3391.31</v>
      </c>
      <c r="J631" s="137">
        <f t="shared" si="4"/>
        <v>4239.1400000000003</v>
      </c>
      <c r="K631" s="138"/>
      <c r="L631" s="138"/>
      <c r="M631" s="138"/>
      <c r="N631" s="138"/>
      <c r="O631" s="138"/>
      <c r="P631" s="138"/>
      <c r="Q631" s="138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x14ac:dyDescent="0.2">
      <c r="A632" s="61" t="s">
        <v>397</v>
      </c>
      <c r="B632" s="48" t="s">
        <v>37</v>
      </c>
      <c r="C632" s="48" t="s">
        <v>187</v>
      </c>
      <c r="D632" s="48" t="s">
        <v>190</v>
      </c>
      <c r="E632" s="143">
        <v>1</v>
      </c>
      <c r="F632" s="63" t="s">
        <v>419</v>
      </c>
      <c r="G632" s="136">
        <v>0</v>
      </c>
      <c r="H632" s="136">
        <v>847.83</v>
      </c>
      <c r="I632" s="136">
        <v>3391.31</v>
      </c>
      <c r="J632" s="137">
        <f t="shared" si="4"/>
        <v>4239.1400000000003</v>
      </c>
      <c r="K632" s="138"/>
      <c r="L632" s="138"/>
      <c r="M632" s="138"/>
      <c r="N632" s="138"/>
      <c r="O632" s="138"/>
      <c r="P632" s="138"/>
      <c r="Q632" s="138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x14ac:dyDescent="0.2">
      <c r="A633" s="61" t="s">
        <v>435</v>
      </c>
      <c r="B633" s="48" t="s">
        <v>37</v>
      </c>
      <c r="C633" s="48" t="s">
        <v>185</v>
      </c>
      <c r="D633" s="48" t="s">
        <v>190</v>
      </c>
      <c r="E633" s="143">
        <v>1</v>
      </c>
      <c r="F633" s="63" t="s">
        <v>420</v>
      </c>
      <c r="G633" s="136">
        <v>0</v>
      </c>
      <c r="H633" s="136">
        <v>847.83</v>
      </c>
      <c r="I633" s="136">
        <v>3391.31</v>
      </c>
      <c r="J633" s="137">
        <f t="shared" si="4"/>
        <v>4239.1400000000003</v>
      </c>
      <c r="K633" s="138"/>
      <c r="L633" s="138"/>
      <c r="M633" s="138"/>
      <c r="N633" s="138"/>
      <c r="O633" s="138"/>
      <c r="P633" s="138"/>
      <c r="Q633" s="138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x14ac:dyDescent="0.2">
      <c r="A634" s="61" t="s">
        <v>436</v>
      </c>
      <c r="B634" s="48" t="s">
        <v>37</v>
      </c>
      <c r="C634" s="48" t="s">
        <v>257</v>
      </c>
      <c r="D634" s="48" t="s">
        <v>190</v>
      </c>
      <c r="E634" s="143">
        <v>1</v>
      </c>
      <c r="F634" s="63" t="s">
        <v>421</v>
      </c>
      <c r="G634" s="136">
        <v>0</v>
      </c>
      <c r="H634" s="136">
        <v>847.83</v>
      </c>
      <c r="I634" s="136">
        <v>3391.31</v>
      </c>
      <c r="J634" s="137">
        <f t="shared" si="4"/>
        <v>4239.1400000000003</v>
      </c>
      <c r="K634" s="138"/>
      <c r="L634" s="138"/>
      <c r="M634" s="138"/>
      <c r="N634" s="138"/>
      <c r="O634" s="138"/>
      <c r="P634" s="138"/>
      <c r="Q634" s="138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x14ac:dyDescent="0.2">
      <c r="A635" s="61" t="s">
        <v>437</v>
      </c>
      <c r="B635" s="48" t="s">
        <v>37</v>
      </c>
      <c r="C635" s="48" t="s">
        <v>213</v>
      </c>
      <c r="D635" s="48" t="s">
        <v>190</v>
      </c>
      <c r="E635" s="143">
        <v>1</v>
      </c>
      <c r="F635" s="63" t="s">
        <v>422</v>
      </c>
      <c r="G635" s="136">
        <v>0</v>
      </c>
      <c r="H635" s="136">
        <v>847.83</v>
      </c>
      <c r="I635" s="136">
        <v>3391.31</v>
      </c>
      <c r="J635" s="137">
        <f t="shared" si="4"/>
        <v>4239.1400000000003</v>
      </c>
      <c r="K635" s="138"/>
      <c r="L635" s="138"/>
      <c r="M635" s="138"/>
      <c r="N635" s="138"/>
      <c r="O635" s="138"/>
      <c r="P635" s="138"/>
      <c r="Q635" s="138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x14ac:dyDescent="0.2">
      <c r="A636" s="126" t="s">
        <v>397</v>
      </c>
      <c r="B636" s="48" t="s">
        <v>37</v>
      </c>
      <c r="C636" s="83" t="s">
        <v>191</v>
      </c>
      <c r="D636" s="48" t="s">
        <v>190</v>
      </c>
      <c r="E636" s="143">
        <v>1</v>
      </c>
      <c r="F636" s="202" t="s">
        <v>716</v>
      </c>
      <c r="G636" s="136">
        <v>0</v>
      </c>
      <c r="H636" s="136">
        <v>847.83</v>
      </c>
      <c r="I636" s="136">
        <v>3391.31</v>
      </c>
      <c r="J636" s="137">
        <f t="shared" si="4"/>
        <v>4239.1400000000003</v>
      </c>
      <c r="K636" s="138"/>
      <c r="L636" s="138"/>
      <c r="M636" s="138"/>
      <c r="N636" s="138"/>
      <c r="O636" s="138"/>
      <c r="P636" s="138"/>
      <c r="Q636" s="138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x14ac:dyDescent="0.2">
      <c r="A637" s="126" t="s">
        <v>397</v>
      </c>
      <c r="B637" s="48" t="s">
        <v>37</v>
      </c>
      <c r="C637" s="83" t="s">
        <v>188</v>
      </c>
      <c r="D637" s="48" t="s">
        <v>189</v>
      </c>
      <c r="E637" s="143">
        <v>1</v>
      </c>
      <c r="F637" s="63" t="s">
        <v>505</v>
      </c>
      <c r="G637" s="136">
        <v>0</v>
      </c>
      <c r="H637" s="136">
        <v>0</v>
      </c>
      <c r="I637" s="136">
        <v>3391.31</v>
      </c>
      <c r="J637" s="137">
        <f t="shared" si="4"/>
        <v>3391.31</v>
      </c>
      <c r="K637" s="138"/>
      <c r="L637" s="138"/>
      <c r="M637" s="138"/>
      <c r="N637" s="138"/>
      <c r="O637" s="138"/>
      <c r="P637" s="138"/>
      <c r="Q637" s="138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x14ac:dyDescent="0.2">
      <c r="A638" s="126" t="s">
        <v>397</v>
      </c>
      <c r="B638" s="48" t="s">
        <v>37</v>
      </c>
      <c r="C638" s="83" t="s">
        <v>212</v>
      </c>
      <c r="D638" s="48" t="s">
        <v>190</v>
      </c>
      <c r="E638" s="143">
        <v>1</v>
      </c>
      <c r="F638" s="86" t="s">
        <v>772</v>
      </c>
      <c r="G638" s="136">
        <v>0</v>
      </c>
      <c r="H638" s="136">
        <v>847.83</v>
      </c>
      <c r="I638" s="136">
        <v>3391.31</v>
      </c>
      <c r="J638" s="137">
        <f t="shared" si="4"/>
        <v>4239.1400000000003</v>
      </c>
      <c r="K638" s="138"/>
      <c r="L638" s="138"/>
      <c r="M638" s="138"/>
      <c r="N638" s="138"/>
      <c r="O638" s="138"/>
      <c r="P638" s="138"/>
      <c r="Q638" s="138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x14ac:dyDescent="0.2">
      <c r="A639" s="126" t="s">
        <v>397</v>
      </c>
      <c r="B639" s="48" t="s">
        <v>37</v>
      </c>
      <c r="C639" s="83" t="s">
        <v>212</v>
      </c>
      <c r="D639" s="48" t="s">
        <v>190</v>
      </c>
      <c r="E639" s="143">
        <v>1</v>
      </c>
      <c r="F639" s="86" t="s">
        <v>773</v>
      </c>
      <c r="G639" s="136">
        <v>0</v>
      </c>
      <c r="H639" s="136">
        <v>847.83</v>
      </c>
      <c r="I639" s="136">
        <v>3391.31</v>
      </c>
      <c r="J639" s="137">
        <f t="shared" si="4"/>
        <v>4239.1400000000003</v>
      </c>
      <c r="K639" s="138"/>
      <c r="L639" s="138"/>
      <c r="M639" s="138"/>
      <c r="N639" s="138"/>
      <c r="O639" s="138"/>
      <c r="P639" s="138"/>
      <c r="Q639" s="138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x14ac:dyDescent="0.2">
      <c r="A640" s="126" t="s">
        <v>397</v>
      </c>
      <c r="B640" s="48" t="s">
        <v>37</v>
      </c>
      <c r="C640" s="83" t="s">
        <v>212</v>
      </c>
      <c r="D640" s="48" t="s">
        <v>190</v>
      </c>
      <c r="E640" s="143">
        <v>1</v>
      </c>
      <c r="F640" s="86" t="s">
        <v>856</v>
      </c>
      <c r="G640" s="136">
        <v>0</v>
      </c>
      <c r="H640" s="136">
        <v>847.83</v>
      </c>
      <c r="I640" s="136">
        <v>3391.31</v>
      </c>
      <c r="J640" s="137">
        <f t="shared" si="4"/>
        <v>4239.1400000000003</v>
      </c>
      <c r="K640" s="138"/>
      <c r="L640" s="138"/>
      <c r="M640" s="138"/>
      <c r="N640" s="138"/>
      <c r="O640" s="138"/>
      <c r="P640" s="138"/>
      <c r="Q640" s="138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x14ac:dyDescent="0.2">
      <c r="A641" s="126" t="s">
        <v>397</v>
      </c>
      <c r="B641" s="48" t="s">
        <v>37</v>
      </c>
      <c r="C641" s="83" t="s">
        <v>212</v>
      </c>
      <c r="D641" s="48" t="s">
        <v>190</v>
      </c>
      <c r="E641" s="143">
        <v>1</v>
      </c>
      <c r="F641" s="86" t="s">
        <v>864</v>
      </c>
      <c r="G641" s="136">
        <v>0</v>
      </c>
      <c r="H641" s="136">
        <v>847.83</v>
      </c>
      <c r="I641" s="136">
        <v>3391.31</v>
      </c>
      <c r="J641" s="137">
        <f t="shared" si="4"/>
        <v>4239.1400000000003</v>
      </c>
      <c r="K641" s="138"/>
      <c r="L641" s="138"/>
      <c r="M641" s="138"/>
      <c r="N641" s="138"/>
      <c r="O641" s="138"/>
      <c r="P641" s="138"/>
      <c r="Q641" s="138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x14ac:dyDescent="0.2">
      <c r="A642" s="126" t="s">
        <v>397</v>
      </c>
      <c r="B642" s="48" t="s">
        <v>37</v>
      </c>
      <c r="C642" s="83" t="s">
        <v>187</v>
      </c>
      <c r="D642" s="48" t="s">
        <v>190</v>
      </c>
      <c r="E642" s="143">
        <v>1</v>
      </c>
      <c r="F642" s="86" t="s">
        <v>865</v>
      </c>
      <c r="G642" s="136">
        <v>0</v>
      </c>
      <c r="H642" s="136">
        <v>847.83</v>
      </c>
      <c r="I642" s="136">
        <v>3391.31</v>
      </c>
      <c r="J642" s="137">
        <f t="shared" si="4"/>
        <v>4239.1400000000003</v>
      </c>
      <c r="K642" s="138"/>
      <c r="L642" s="138"/>
      <c r="M642" s="138"/>
      <c r="N642" s="138"/>
      <c r="O642" s="138"/>
      <c r="P642" s="138"/>
      <c r="Q642" s="138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x14ac:dyDescent="0.2">
      <c r="A643" s="126" t="s">
        <v>397</v>
      </c>
      <c r="B643" s="48" t="s">
        <v>37</v>
      </c>
      <c r="C643" s="83" t="s">
        <v>212</v>
      </c>
      <c r="D643" s="48" t="s">
        <v>190</v>
      </c>
      <c r="E643" s="143">
        <v>1</v>
      </c>
      <c r="F643" s="86" t="s">
        <v>868</v>
      </c>
      <c r="G643" s="136">
        <v>0</v>
      </c>
      <c r="H643" s="136">
        <v>847.83</v>
      </c>
      <c r="I643" s="136">
        <v>3391.31</v>
      </c>
      <c r="J643" s="137">
        <f t="shared" si="4"/>
        <v>4239.1400000000003</v>
      </c>
      <c r="K643" s="138"/>
      <c r="L643" s="138"/>
      <c r="M643" s="138"/>
      <c r="N643" s="138"/>
      <c r="O643" s="138"/>
      <c r="P643" s="138"/>
      <c r="Q643" s="138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x14ac:dyDescent="0.2">
      <c r="A644" s="126" t="s">
        <v>533</v>
      </c>
      <c r="B644" s="48" t="s">
        <v>37</v>
      </c>
      <c r="C644" s="83" t="s">
        <v>187</v>
      </c>
      <c r="D644" s="48" t="s">
        <v>190</v>
      </c>
      <c r="E644" s="143">
        <v>1</v>
      </c>
      <c r="F644" s="86" t="s">
        <v>874</v>
      </c>
      <c r="G644" s="136">
        <v>0</v>
      </c>
      <c r="H644" s="136">
        <v>847.83</v>
      </c>
      <c r="I644" s="136">
        <v>3391.31</v>
      </c>
      <c r="J644" s="137">
        <f t="shared" si="4"/>
        <v>4239.1400000000003</v>
      </c>
      <c r="K644" s="138"/>
      <c r="L644" s="138"/>
      <c r="M644" s="138"/>
      <c r="N644" s="138"/>
      <c r="O644" s="138"/>
      <c r="P644" s="138"/>
      <c r="Q644" s="138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x14ac:dyDescent="0.2">
      <c r="A645" s="126" t="s">
        <v>533</v>
      </c>
      <c r="B645" s="48" t="s">
        <v>37</v>
      </c>
      <c r="C645" s="83" t="s">
        <v>212</v>
      </c>
      <c r="D645" s="48" t="s">
        <v>190</v>
      </c>
      <c r="E645" s="143">
        <v>1</v>
      </c>
      <c r="F645" s="86" t="s">
        <v>877</v>
      </c>
      <c r="G645" s="136">
        <v>0</v>
      </c>
      <c r="H645" s="136">
        <v>847.83</v>
      </c>
      <c r="I645" s="136">
        <v>3391.31</v>
      </c>
      <c r="J645" s="137">
        <f t="shared" si="4"/>
        <v>4239.1400000000003</v>
      </c>
      <c r="K645" s="138"/>
      <c r="L645" s="138"/>
      <c r="M645" s="138"/>
      <c r="N645" s="138"/>
      <c r="O645" s="138"/>
      <c r="P645" s="138"/>
      <c r="Q645" s="138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x14ac:dyDescent="0.2">
      <c r="A646" s="62" t="s">
        <v>192</v>
      </c>
      <c r="B646" s="48" t="s">
        <v>37</v>
      </c>
      <c r="C646" s="52" t="s">
        <v>192</v>
      </c>
      <c r="D646" s="48" t="s">
        <v>192</v>
      </c>
      <c r="E646" s="143">
        <v>1</v>
      </c>
      <c r="F646" s="172" t="s">
        <v>192</v>
      </c>
      <c r="G646" s="136">
        <v>0</v>
      </c>
      <c r="H646" s="136">
        <v>0</v>
      </c>
      <c r="I646" s="136">
        <v>0</v>
      </c>
      <c r="J646" s="137">
        <f t="shared" si="4"/>
        <v>0</v>
      </c>
      <c r="K646" s="138"/>
      <c r="L646" s="138"/>
      <c r="M646" s="138"/>
      <c r="N646" s="138"/>
      <c r="O646" s="138"/>
      <c r="P646" s="138"/>
      <c r="Q646" s="138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x14ac:dyDescent="0.2">
      <c r="A647" s="62" t="s">
        <v>192</v>
      </c>
      <c r="B647" s="48" t="s">
        <v>37</v>
      </c>
      <c r="C647" s="52" t="s">
        <v>192</v>
      </c>
      <c r="D647" s="48" t="s">
        <v>192</v>
      </c>
      <c r="E647" s="143">
        <v>1</v>
      </c>
      <c r="F647" s="172" t="s">
        <v>192</v>
      </c>
      <c r="G647" s="136">
        <v>0</v>
      </c>
      <c r="H647" s="136">
        <v>0</v>
      </c>
      <c r="I647" s="136">
        <v>0</v>
      </c>
      <c r="J647" s="137">
        <f t="shared" si="4"/>
        <v>0</v>
      </c>
      <c r="K647" s="138"/>
      <c r="L647" s="138"/>
      <c r="M647" s="138"/>
      <c r="N647" s="138"/>
      <c r="O647" s="138"/>
      <c r="P647" s="138"/>
      <c r="Q647" s="138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x14ac:dyDescent="0.2">
      <c r="A648" s="62" t="s">
        <v>192</v>
      </c>
      <c r="B648" s="48" t="s">
        <v>37</v>
      </c>
      <c r="C648" s="52" t="s">
        <v>192</v>
      </c>
      <c r="D648" s="48" t="s">
        <v>192</v>
      </c>
      <c r="E648" s="143">
        <v>1</v>
      </c>
      <c r="F648" s="172" t="s">
        <v>192</v>
      </c>
      <c r="G648" s="136">
        <v>0</v>
      </c>
      <c r="H648" s="136">
        <v>0</v>
      </c>
      <c r="I648" s="136">
        <v>0</v>
      </c>
      <c r="J648" s="137">
        <f t="shared" si="4"/>
        <v>0</v>
      </c>
      <c r="K648" s="138"/>
      <c r="L648" s="138"/>
      <c r="M648" s="138"/>
      <c r="N648" s="138"/>
      <c r="O648" s="138"/>
      <c r="P648" s="138"/>
      <c r="Q648" s="138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x14ac:dyDescent="0.2">
      <c r="A649" s="62" t="s">
        <v>192</v>
      </c>
      <c r="B649" s="48" t="s">
        <v>37</v>
      </c>
      <c r="C649" s="52" t="s">
        <v>192</v>
      </c>
      <c r="D649" s="48" t="s">
        <v>192</v>
      </c>
      <c r="E649" s="143">
        <v>1</v>
      </c>
      <c r="F649" s="172" t="s">
        <v>192</v>
      </c>
      <c r="G649" s="136">
        <v>0</v>
      </c>
      <c r="H649" s="136">
        <v>0</v>
      </c>
      <c r="I649" s="136">
        <v>0</v>
      </c>
      <c r="J649" s="137">
        <f t="shared" si="4"/>
        <v>0</v>
      </c>
      <c r="K649" s="138"/>
      <c r="L649" s="138"/>
      <c r="M649" s="138"/>
      <c r="N649" s="138"/>
      <c r="O649" s="138"/>
      <c r="P649" s="138"/>
      <c r="Q649" s="138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x14ac:dyDescent="0.2">
      <c r="A650" s="62" t="s">
        <v>192</v>
      </c>
      <c r="B650" s="48" t="s">
        <v>37</v>
      </c>
      <c r="C650" s="52" t="s">
        <v>192</v>
      </c>
      <c r="D650" s="48" t="s">
        <v>192</v>
      </c>
      <c r="E650" s="143">
        <v>1</v>
      </c>
      <c r="F650" s="172" t="s">
        <v>192</v>
      </c>
      <c r="G650" s="136">
        <v>0</v>
      </c>
      <c r="H650" s="136">
        <v>0</v>
      </c>
      <c r="I650" s="136">
        <v>0</v>
      </c>
      <c r="J650" s="137">
        <f t="shared" si="4"/>
        <v>0</v>
      </c>
      <c r="K650" s="138"/>
      <c r="L650" s="138"/>
      <c r="M650" s="138"/>
      <c r="N650" s="138"/>
      <c r="O650" s="138"/>
      <c r="P650" s="138"/>
      <c r="Q650" s="138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x14ac:dyDescent="0.2">
      <c r="A651" s="62" t="s">
        <v>192</v>
      </c>
      <c r="B651" s="48" t="s">
        <v>37</v>
      </c>
      <c r="C651" s="52" t="s">
        <v>192</v>
      </c>
      <c r="D651" s="48" t="s">
        <v>192</v>
      </c>
      <c r="E651" s="143">
        <v>1</v>
      </c>
      <c r="F651" s="172" t="s">
        <v>192</v>
      </c>
      <c r="G651" s="136">
        <v>0</v>
      </c>
      <c r="H651" s="136">
        <v>0</v>
      </c>
      <c r="I651" s="136">
        <v>0</v>
      </c>
      <c r="J651" s="137">
        <f t="shared" si="4"/>
        <v>0</v>
      </c>
      <c r="K651" s="138"/>
      <c r="L651" s="138"/>
      <c r="M651" s="138"/>
      <c r="N651" s="138"/>
      <c r="O651" s="138"/>
      <c r="P651" s="138"/>
      <c r="Q651" s="138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x14ac:dyDescent="0.2">
      <c r="A652" s="62" t="s">
        <v>192</v>
      </c>
      <c r="B652" s="48" t="s">
        <v>37</v>
      </c>
      <c r="C652" s="52" t="s">
        <v>192</v>
      </c>
      <c r="D652" s="48" t="s">
        <v>192</v>
      </c>
      <c r="E652" s="143">
        <v>1</v>
      </c>
      <c r="F652" s="172" t="s">
        <v>192</v>
      </c>
      <c r="G652" s="136">
        <v>0</v>
      </c>
      <c r="H652" s="136">
        <v>0</v>
      </c>
      <c r="I652" s="136">
        <v>0</v>
      </c>
      <c r="J652" s="137">
        <f t="shared" si="4"/>
        <v>0</v>
      </c>
      <c r="K652" s="138"/>
      <c r="L652" s="138"/>
      <c r="M652" s="138"/>
      <c r="N652" s="138"/>
      <c r="O652" s="138"/>
      <c r="P652" s="138"/>
      <c r="Q652" s="138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x14ac:dyDescent="0.2">
      <c r="A653" s="62" t="s">
        <v>192</v>
      </c>
      <c r="B653" s="48" t="s">
        <v>37</v>
      </c>
      <c r="C653" s="52" t="s">
        <v>192</v>
      </c>
      <c r="D653" s="48" t="s">
        <v>192</v>
      </c>
      <c r="E653" s="143">
        <v>1</v>
      </c>
      <c r="F653" s="172" t="s">
        <v>192</v>
      </c>
      <c r="G653" s="136">
        <v>0</v>
      </c>
      <c r="H653" s="136">
        <v>0</v>
      </c>
      <c r="I653" s="136">
        <v>0</v>
      </c>
      <c r="J653" s="137">
        <f t="shared" si="4"/>
        <v>0</v>
      </c>
      <c r="K653" s="138"/>
      <c r="L653" s="138"/>
      <c r="M653" s="138"/>
      <c r="N653" s="138"/>
      <c r="O653" s="138"/>
      <c r="P653" s="138"/>
      <c r="Q653" s="138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x14ac:dyDescent="0.2">
      <c r="A654" s="62" t="s">
        <v>192</v>
      </c>
      <c r="B654" s="48" t="s">
        <v>37</v>
      </c>
      <c r="C654" s="52" t="s">
        <v>192</v>
      </c>
      <c r="D654" s="48" t="s">
        <v>192</v>
      </c>
      <c r="E654" s="143">
        <v>1</v>
      </c>
      <c r="F654" s="172" t="s">
        <v>192</v>
      </c>
      <c r="G654" s="136">
        <v>0</v>
      </c>
      <c r="H654" s="136">
        <v>0</v>
      </c>
      <c r="I654" s="136">
        <v>0</v>
      </c>
      <c r="J654" s="137">
        <f t="shared" si="4"/>
        <v>0</v>
      </c>
      <c r="K654" s="138"/>
      <c r="L654" s="138"/>
      <c r="M654" s="138"/>
      <c r="N654" s="138"/>
      <c r="O654" s="138"/>
      <c r="P654" s="138"/>
      <c r="Q654" s="138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x14ac:dyDescent="0.2">
      <c r="A655" s="62" t="s">
        <v>192</v>
      </c>
      <c r="B655" s="48" t="s">
        <v>37</v>
      </c>
      <c r="C655" s="52" t="s">
        <v>192</v>
      </c>
      <c r="D655" s="48" t="s">
        <v>192</v>
      </c>
      <c r="E655" s="143">
        <v>1</v>
      </c>
      <c r="F655" s="172" t="s">
        <v>192</v>
      </c>
      <c r="G655" s="136">
        <v>0</v>
      </c>
      <c r="H655" s="136">
        <v>0</v>
      </c>
      <c r="I655" s="136">
        <v>0</v>
      </c>
      <c r="J655" s="137">
        <f t="shared" si="4"/>
        <v>0</v>
      </c>
      <c r="K655" s="138"/>
      <c r="L655" s="138"/>
      <c r="M655" s="138"/>
      <c r="N655" s="138"/>
      <c r="O655" s="138"/>
      <c r="P655" s="138"/>
      <c r="Q655" s="138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x14ac:dyDescent="0.2">
      <c r="A656" s="62" t="s">
        <v>192</v>
      </c>
      <c r="B656" s="48" t="s">
        <v>37</v>
      </c>
      <c r="C656" s="52" t="s">
        <v>192</v>
      </c>
      <c r="D656" s="48" t="s">
        <v>192</v>
      </c>
      <c r="E656" s="143">
        <v>1</v>
      </c>
      <c r="F656" s="172" t="s">
        <v>192</v>
      </c>
      <c r="G656" s="136">
        <v>0</v>
      </c>
      <c r="H656" s="136">
        <v>0</v>
      </c>
      <c r="I656" s="136">
        <v>0</v>
      </c>
      <c r="J656" s="137">
        <f t="shared" si="4"/>
        <v>0</v>
      </c>
      <c r="K656" s="138"/>
      <c r="L656" s="138"/>
      <c r="M656" s="138"/>
      <c r="N656" s="138"/>
      <c r="O656" s="138"/>
      <c r="P656" s="138"/>
      <c r="Q656" s="138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x14ac:dyDescent="0.2">
      <c r="A657" s="62" t="s">
        <v>192</v>
      </c>
      <c r="B657" s="48" t="s">
        <v>37</v>
      </c>
      <c r="C657" s="52" t="s">
        <v>192</v>
      </c>
      <c r="D657" s="48" t="s">
        <v>192</v>
      </c>
      <c r="E657" s="143">
        <v>1</v>
      </c>
      <c r="F657" s="172" t="s">
        <v>192</v>
      </c>
      <c r="G657" s="136">
        <v>0</v>
      </c>
      <c r="H657" s="136">
        <v>0</v>
      </c>
      <c r="I657" s="136">
        <v>0</v>
      </c>
      <c r="J657" s="137">
        <f t="shared" si="4"/>
        <v>0</v>
      </c>
      <c r="K657" s="138"/>
      <c r="L657" s="138"/>
      <c r="M657" s="138"/>
      <c r="N657" s="138"/>
      <c r="O657" s="138"/>
      <c r="P657" s="138"/>
      <c r="Q657" s="138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x14ac:dyDescent="0.2">
      <c r="A658" s="62" t="s">
        <v>192</v>
      </c>
      <c r="B658" s="48" t="s">
        <v>37</v>
      </c>
      <c r="C658" s="52" t="s">
        <v>192</v>
      </c>
      <c r="D658" s="48" t="s">
        <v>192</v>
      </c>
      <c r="E658" s="143">
        <v>1</v>
      </c>
      <c r="F658" s="172" t="s">
        <v>192</v>
      </c>
      <c r="G658" s="136">
        <v>0</v>
      </c>
      <c r="H658" s="136">
        <v>0</v>
      </c>
      <c r="I658" s="136">
        <v>0</v>
      </c>
      <c r="J658" s="137">
        <f t="shared" si="4"/>
        <v>0</v>
      </c>
      <c r="K658" s="138"/>
      <c r="L658" s="138"/>
      <c r="M658" s="138"/>
      <c r="N658" s="138"/>
      <c r="O658" s="138"/>
      <c r="P658" s="138"/>
      <c r="Q658" s="138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x14ac:dyDescent="0.2">
      <c r="A659" s="62" t="s">
        <v>192</v>
      </c>
      <c r="B659" s="48" t="s">
        <v>37</v>
      </c>
      <c r="C659" s="52" t="s">
        <v>192</v>
      </c>
      <c r="D659" s="48" t="s">
        <v>192</v>
      </c>
      <c r="E659" s="143">
        <v>1</v>
      </c>
      <c r="F659" s="172" t="s">
        <v>192</v>
      </c>
      <c r="G659" s="136">
        <v>0</v>
      </c>
      <c r="H659" s="136">
        <v>0</v>
      </c>
      <c r="I659" s="136">
        <v>0</v>
      </c>
      <c r="J659" s="137">
        <f t="shared" si="4"/>
        <v>0</v>
      </c>
      <c r="K659" s="138"/>
      <c r="L659" s="138"/>
      <c r="M659" s="138"/>
      <c r="N659" s="138"/>
      <c r="O659" s="138"/>
      <c r="P659" s="138"/>
      <c r="Q659" s="138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x14ac:dyDescent="0.2">
      <c r="A660" s="62" t="s">
        <v>192</v>
      </c>
      <c r="B660" s="48" t="s">
        <v>37</v>
      </c>
      <c r="C660" s="52" t="s">
        <v>192</v>
      </c>
      <c r="D660" s="48" t="s">
        <v>192</v>
      </c>
      <c r="E660" s="143">
        <v>1</v>
      </c>
      <c r="F660" s="172" t="s">
        <v>192</v>
      </c>
      <c r="G660" s="136">
        <v>0</v>
      </c>
      <c r="H660" s="136">
        <v>0</v>
      </c>
      <c r="I660" s="136">
        <v>0</v>
      </c>
      <c r="J660" s="137">
        <f t="shared" si="4"/>
        <v>0</v>
      </c>
      <c r="K660" s="138"/>
      <c r="L660" s="138"/>
      <c r="M660" s="138"/>
      <c r="N660" s="138"/>
      <c r="O660" s="138"/>
      <c r="P660" s="138"/>
      <c r="Q660" s="138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x14ac:dyDescent="0.2">
      <c r="A661" s="62" t="s">
        <v>192</v>
      </c>
      <c r="B661" s="48" t="s">
        <v>37</v>
      </c>
      <c r="C661" s="52" t="s">
        <v>192</v>
      </c>
      <c r="D661" s="48" t="s">
        <v>192</v>
      </c>
      <c r="E661" s="143">
        <v>1</v>
      </c>
      <c r="F661" s="172" t="s">
        <v>192</v>
      </c>
      <c r="G661" s="136">
        <v>0</v>
      </c>
      <c r="H661" s="136">
        <v>0</v>
      </c>
      <c r="I661" s="136">
        <v>0</v>
      </c>
      <c r="J661" s="137">
        <f t="shared" si="4"/>
        <v>0</v>
      </c>
      <c r="K661" s="138"/>
      <c r="L661" s="138"/>
      <c r="M661" s="138"/>
      <c r="N661" s="138"/>
      <c r="O661" s="138"/>
      <c r="P661" s="138"/>
      <c r="Q661" s="138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x14ac:dyDescent="0.2">
      <c r="A662" s="62" t="s">
        <v>192</v>
      </c>
      <c r="B662" s="48" t="s">
        <v>37</v>
      </c>
      <c r="C662" s="52" t="s">
        <v>192</v>
      </c>
      <c r="D662" s="48" t="s">
        <v>192</v>
      </c>
      <c r="E662" s="143">
        <v>1</v>
      </c>
      <c r="F662" s="172" t="s">
        <v>192</v>
      </c>
      <c r="G662" s="136">
        <v>0</v>
      </c>
      <c r="H662" s="136">
        <v>0</v>
      </c>
      <c r="I662" s="136">
        <v>0</v>
      </c>
      <c r="J662" s="137">
        <f t="shared" si="4"/>
        <v>0</v>
      </c>
      <c r="K662" s="138"/>
      <c r="L662" s="138"/>
      <c r="M662" s="138"/>
      <c r="N662" s="138"/>
      <c r="O662" s="138"/>
      <c r="P662" s="138"/>
      <c r="Q662" s="138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x14ac:dyDescent="0.2">
      <c r="A663" s="126" t="s">
        <v>549</v>
      </c>
      <c r="B663" s="48" t="s">
        <v>39</v>
      </c>
      <c r="C663" s="101" t="s">
        <v>188</v>
      </c>
      <c r="D663" s="48" t="s">
        <v>190</v>
      </c>
      <c r="E663" s="144">
        <v>1</v>
      </c>
      <c r="F663" s="202" t="s">
        <v>465</v>
      </c>
      <c r="G663" s="136">
        <v>0</v>
      </c>
      <c r="H663" s="140">
        <v>551.09</v>
      </c>
      <c r="I663" s="140">
        <v>2204.36</v>
      </c>
      <c r="J663" s="137">
        <f t="shared" si="4"/>
        <v>2755.4500000000003</v>
      </c>
      <c r="K663" s="138"/>
      <c r="L663" s="138"/>
      <c r="M663" s="138"/>
      <c r="N663" s="138"/>
      <c r="O663" s="138"/>
      <c r="P663" s="138"/>
      <c r="Q663" s="138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x14ac:dyDescent="0.2">
      <c r="A664" s="61" t="s">
        <v>453</v>
      </c>
      <c r="B664" s="48" t="s">
        <v>39</v>
      </c>
      <c r="C664" s="67" t="s">
        <v>345</v>
      </c>
      <c r="D664" s="48" t="s">
        <v>190</v>
      </c>
      <c r="E664" s="143">
        <v>1</v>
      </c>
      <c r="F664" s="63" t="s">
        <v>439</v>
      </c>
      <c r="G664" s="136">
        <v>0</v>
      </c>
      <c r="H664" s="136">
        <v>551.09</v>
      </c>
      <c r="I664" s="136">
        <v>2204.36</v>
      </c>
      <c r="J664" s="137">
        <f t="shared" si="4"/>
        <v>2755.4500000000003</v>
      </c>
      <c r="K664" s="138"/>
      <c r="L664" s="138"/>
      <c r="M664" s="138"/>
      <c r="N664" s="138"/>
      <c r="O664" s="138"/>
      <c r="P664" s="138"/>
      <c r="Q664" s="138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s="106" customFormat="1" x14ac:dyDescent="0.2">
      <c r="A665" s="110" t="s">
        <v>397</v>
      </c>
      <c r="B665" s="48" t="s">
        <v>39</v>
      </c>
      <c r="C665" s="112" t="s">
        <v>188</v>
      </c>
      <c r="D665" s="67" t="s">
        <v>190</v>
      </c>
      <c r="E665" s="144">
        <v>1</v>
      </c>
      <c r="F665" s="113" t="s">
        <v>543</v>
      </c>
      <c r="G665" s="140">
        <v>0</v>
      </c>
      <c r="H665" s="140">
        <v>551.09</v>
      </c>
      <c r="I665" s="140">
        <v>2204.36</v>
      </c>
      <c r="J665" s="141">
        <f t="shared" si="4"/>
        <v>2755.4500000000003</v>
      </c>
      <c r="K665" s="142"/>
      <c r="L665" s="142"/>
      <c r="M665" s="142"/>
      <c r="N665" s="142"/>
      <c r="O665" s="142"/>
      <c r="P665" s="142"/>
      <c r="Q665" s="142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  <c r="AB665" s="105"/>
      <c r="AC665" s="105"/>
      <c r="AD665" s="105"/>
    </row>
    <row r="666" spans="1:30" s="106" customFormat="1" x14ac:dyDescent="0.2">
      <c r="A666" s="61" t="s">
        <v>453</v>
      </c>
      <c r="B666" s="48" t="s">
        <v>39</v>
      </c>
      <c r="C666" s="101" t="s">
        <v>191</v>
      </c>
      <c r="D666" s="48" t="s">
        <v>190</v>
      </c>
      <c r="E666" s="143">
        <v>1</v>
      </c>
      <c r="F666" s="87" t="s">
        <v>559</v>
      </c>
      <c r="G666" s="136">
        <v>0</v>
      </c>
      <c r="H666" s="136">
        <v>551.09</v>
      </c>
      <c r="I666" s="136">
        <v>2204.36</v>
      </c>
      <c r="J666" s="137">
        <f t="shared" si="4"/>
        <v>2755.4500000000003</v>
      </c>
      <c r="K666" s="142"/>
      <c r="L666" s="142"/>
      <c r="M666" s="142"/>
      <c r="N666" s="142"/>
      <c r="O666" s="142"/>
      <c r="P666" s="142"/>
      <c r="Q666" s="142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  <c r="AB666" s="105"/>
      <c r="AC666" s="105"/>
      <c r="AD666" s="105"/>
    </row>
    <row r="667" spans="1:30" s="106" customFormat="1" x14ac:dyDescent="0.2">
      <c r="A667" s="61" t="s">
        <v>453</v>
      </c>
      <c r="B667" s="48" t="s">
        <v>39</v>
      </c>
      <c r="C667" s="101" t="s">
        <v>212</v>
      </c>
      <c r="D667" s="48" t="s">
        <v>190</v>
      </c>
      <c r="E667" s="143">
        <v>1</v>
      </c>
      <c r="F667" s="87" t="s">
        <v>855</v>
      </c>
      <c r="G667" s="136">
        <v>0</v>
      </c>
      <c r="H667" s="136">
        <v>551.09</v>
      </c>
      <c r="I667" s="136">
        <v>2204.36</v>
      </c>
      <c r="J667" s="137">
        <f t="shared" si="4"/>
        <v>2755.4500000000003</v>
      </c>
      <c r="K667" s="142"/>
      <c r="L667" s="142"/>
      <c r="M667" s="142"/>
      <c r="N667" s="142"/>
      <c r="O667" s="142"/>
      <c r="P667" s="142"/>
      <c r="Q667" s="142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  <c r="AB667" s="105"/>
      <c r="AC667" s="105"/>
      <c r="AD667" s="105"/>
    </row>
    <row r="668" spans="1:30" s="106" customFormat="1" x14ac:dyDescent="0.2">
      <c r="A668" s="61" t="s">
        <v>453</v>
      </c>
      <c r="B668" s="48" t="s">
        <v>39</v>
      </c>
      <c r="C668" s="83" t="s">
        <v>185</v>
      </c>
      <c r="D668" s="48" t="s">
        <v>190</v>
      </c>
      <c r="E668" s="143">
        <v>1</v>
      </c>
      <c r="F668" s="204" t="s">
        <v>699</v>
      </c>
      <c r="G668" s="136">
        <v>0</v>
      </c>
      <c r="H668" s="136">
        <v>551.09</v>
      </c>
      <c r="I668" s="136">
        <v>2204.36</v>
      </c>
      <c r="J668" s="137">
        <f t="shared" si="4"/>
        <v>2755.4500000000003</v>
      </c>
      <c r="K668" s="142"/>
      <c r="L668" s="142"/>
      <c r="M668" s="142"/>
      <c r="N668" s="142"/>
      <c r="O668" s="142"/>
      <c r="P668" s="142"/>
      <c r="Q668" s="142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  <c r="AB668" s="105"/>
      <c r="AC668" s="105"/>
      <c r="AD668" s="105"/>
    </row>
    <row r="669" spans="1:30" s="106" customFormat="1" x14ac:dyDescent="0.2">
      <c r="A669" s="126" t="s">
        <v>822</v>
      </c>
      <c r="B669" s="48" t="s">
        <v>39</v>
      </c>
      <c r="C669" s="101" t="s">
        <v>188</v>
      </c>
      <c r="D669" s="48" t="s">
        <v>190</v>
      </c>
      <c r="E669" s="143">
        <v>1</v>
      </c>
      <c r="F669" s="87" t="s">
        <v>648</v>
      </c>
      <c r="G669" s="136">
        <v>0</v>
      </c>
      <c r="H669" s="136">
        <v>551.09</v>
      </c>
      <c r="I669" s="136">
        <v>2204.36</v>
      </c>
      <c r="J669" s="137">
        <f t="shared" si="4"/>
        <v>2755.4500000000003</v>
      </c>
      <c r="K669" s="142"/>
      <c r="L669" s="142"/>
      <c r="M669" s="142"/>
      <c r="N669" s="142"/>
      <c r="O669" s="142"/>
      <c r="P669" s="142"/>
      <c r="Q669" s="142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  <c r="AB669" s="105"/>
      <c r="AC669" s="105"/>
      <c r="AD669" s="105"/>
    </row>
    <row r="670" spans="1:30" s="106" customFormat="1" x14ac:dyDescent="0.2">
      <c r="A670" s="126" t="s">
        <v>397</v>
      </c>
      <c r="B670" s="48" t="s">
        <v>39</v>
      </c>
      <c r="C670" s="101" t="s">
        <v>187</v>
      </c>
      <c r="D670" s="48" t="s">
        <v>190</v>
      </c>
      <c r="E670" s="143">
        <v>1</v>
      </c>
      <c r="F670" s="202" t="s">
        <v>675</v>
      </c>
      <c r="G670" s="136">
        <v>0</v>
      </c>
      <c r="H670" s="136">
        <v>551.09</v>
      </c>
      <c r="I670" s="136">
        <v>2204.36</v>
      </c>
      <c r="J670" s="137">
        <f t="shared" si="4"/>
        <v>2755.4500000000003</v>
      </c>
      <c r="K670" s="142"/>
      <c r="L670" s="142"/>
      <c r="M670" s="142"/>
      <c r="N670" s="142"/>
      <c r="O670" s="142"/>
      <c r="P670" s="142"/>
      <c r="Q670" s="142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  <c r="AB670" s="105"/>
      <c r="AC670" s="105"/>
      <c r="AD670" s="105"/>
    </row>
    <row r="671" spans="1:30" s="106" customFormat="1" x14ac:dyDescent="0.2">
      <c r="A671" s="126" t="s">
        <v>397</v>
      </c>
      <c r="B671" s="48" t="s">
        <v>39</v>
      </c>
      <c r="C671" s="101" t="s">
        <v>212</v>
      </c>
      <c r="D671" s="48" t="s">
        <v>190</v>
      </c>
      <c r="E671" s="143">
        <v>1</v>
      </c>
      <c r="F671" s="87" t="s">
        <v>857</v>
      </c>
      <c r="G671" s="136">
        <v>0</v>
      </c>
      <c r="H671" s="136">
        <v>551.09</v>
      </c>
      <c r="I671" s="136">
        <v>2204.36</v>
      </c>
      <c r="J671" s="137">
        <f t="shared" si="4"/>
        <v>2755.4500000000003</v>
      </c>
      <c r="K671" s="142"/>
      <c r="L671" s="142"/>
      <c r="M671" s="142"/>
      <c r="N671" s="142"/>
      <c r="O671" s="142"/>
      <c r="P671" s="142"/>
      <c r="Q671" s="142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  <c r="AB671" s="105"/>
      <c r="AC671" s="105"/>
      <c r="AD671" s="105"/>
    </row>
    <row r="672" spans="1:30" s="106" customFormat="1" x14ac:dyDescent="0.2">
      <c r="A672" s="126" t="s">
        <v>397</v>
      </c>
      <c r="B672" s="48" t="s">
        <v>39</v>
      </c>
      <c r="C672" s="101" t="s">
        <v>212</v>
      </c>
      <c r="D672" s="48" t="s">
        <v>190</v>
      </c>
      <c r="E672" s="143">
        <v>1</v>
      </c>
      <c r="F672" s="204" t="s">
        <v>732</v>
      </c>
      <c r="G672" s="136">
        <v>0</v>
      </c>
      <c r="H672" s="136">
        <v>551.09</v>
      </c>
      <c r="I672" s="136">
        <v>2204.36</v>
      </c>
      <c r="J672" s="137">
        <f t="shared" si="4"/>
        <v>2755.4500000000003</v>
      </c>
      <c r="K672" s="142"/>
      <c r="L672" s="142"/>
      <c r="M672" s="142"/>
      <c r="N672" s="142"/>
      <c r="O672" s="142"/>
      <c r="P672" s="142"/>
      <c r="Q672" s="142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  <c r="AB672" s="105"/>
      <c r="AC672" s="105"/>
      <c r="AD672" s="105"/>
    </row>
    <row r="673" spans="1:30" s="106" customFormat="1" x14ac:dyDescent="0.2">
      <c r="A673" s="126" t="s">
        <v>397</v>
      </c>
      <c r="B673" s="48" t="s">
        <v>39</v>
      </c>
      <c r="C673" s="101" t="s">
        <v>212</v>
      </c>
      <c r="D673" s="48" t="s">
        <v>190</v>
      </c>
      <c r="E673" s="143">
        <v>1</v>
      </c>
      <c r="F673" s="87" t="s">
        <v>858</v>
      </c>
      <c r="G673" s="136">
        <v>0</v>
      </c>
      <c r="H673" s="136">
        <v>551.09</v>
      </c>
      <c r="I673" s="136">
        <v>2204.36</v>
      </c>
      <c r="J673" s="137">
        <f t="shared" si="4"/>
        <v>2755.4500000000003</v>
      </c>
      <c r="K673" s="142"/>
      <c r="L673" s="142"/>
      <c r="M673" s="142"/>
      <c r="N673" s="142"/>
      <c r="O673" s="142"/>
      <c r="P673" s="142"/>
      <c r="Q673" s="142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  <c r="AB673" s="105"/>
      <c r="AC673" s="105"/>
      <c r="AD673" s="105"/>
    </row>
    <row r="674" spans="1:30" s="106" customFormat="1" x14ac:dyDescent="0.2">
      <c r="A674" s="126" t="s">
        <v>397</v>
      </c>
      <c r="B674" s="48" t="s">
        <v>39</v>
      </c>
      <c r="C674" s="101" t="s">
        <v>212</v>
      </c>
      <c r="D674" s="48" t="s">
        <v>190</v>
      </c>
      <c r="E674" s="143">
        <v>1</v>
      </c>
      <c r="F674" s="87" t="s">
        <v>859</v>
      </c>
      <c r="G674" s="136">
        <v>0</v>
      </c>
      <c r="H674" s="136">
        <v>551.09</v>
      </c>
      <c r="I674" s="136">
        <v>2204.36</v>
      </c>
      <c r="J674" s="137">
        <f t="shared" si="4"/>
        <v>2755.4500000000003</v>
      </c>
      <c r="K674" s="142"/>
      <c r="L674" s="142"/>
      <c r="M674" s="142"/>
      <c r="N674" s="142"/>
      <c r="O674" s="142"/>
      <c r="P674" s="142"/>
      <c r="Q674" s="142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  <c r="AB674" s="105"/>
      <c r="AC674" s="105"/>
      <c r="AD674" s="105"/>
    </row>
    <row r="675" spans="1:30" s="106" customFormat="1" x14ac:dyDescent="0.2">
      <c r="A675" s="61" t="s">
        <v>460</v>
      </c>
      <c r="B675" s="48" t="s">
        <v>39</v>
      </c>
      <c r="C675" s="67" t="s">
        <v>186</v>
      </c>
      <c r="D675" s="48" t="s">
        <v>190</v>
      </c>
      <c r="E675" s="143">
        <v>1</v>
      </c>
      <c r="F675" s="63" t="s">
        <v>451</v>
      </c>
      <c r="G675" s="136">
        <v>0</v>
      </c>
      <c r="H675" s="136">
        <v>551.09</v>
      </c>
      <c r="I675" s="136">
        <v>2204.36</v>
      </c>
      <c r="J675" s="137">
        <f t="shared" si="4"/>
        <v>2755.4500000000003</v>
      </c>
      <c r="K675" s="142"/>
      <c r="L675" s="142"/>
      <c r="M675" s="142"/>
      <c r="N675" s="142"/>
      <c r="O675" s="142"/>
      <c r="P675" s="142"/>
      <c r="Q675" s="142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  <c r="AB675" s="105"/>
      <c r="AC675" s="105"/>
      <c r="AD675" s="105"/>
    </row>
    <row r="676" spans="1:30" s="106" customFormat="1" x14ac:dyDescent="0.2">
      <c r="A676" s="126" t="s">
        <v>397</v>
      </c>
      <c r="B676" s="48" t="s">
        <v>39</v>
      </c>
      <c r="C676" s="101" t="s">
        <v>191</v>
      </c>
      <c r="D676" s="48" t="s">
        <v>190</v>
      </c>
      <c r="E676" s="143">
        <v>1</v>
      </c>
      <c r="F676" s="63" t="s">
        <v>461</v>
      </c>
      <c r="G676" s="136">
        <v>0</v>
      </c>
      <c r="H676" s="136">
        <v>551.09</v>
      </c>
      <c r="I676" s="136">
        <v>2204.36</v>
      </c>
      <c r="J676" s="137">
        <f t="shared" si="4"/>
        <v>2755.4500000000003</v>
      </c>
      <c r="K676" s="142"/>
      <c r="L676" s="142"/>
      <c r="M676" s="142"/>
      <c r="N676" s="142"/>
      <c r="O676" s="142"/>
      <c r="P676" s="142"/>
      <c r="Q676" s="142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  <c r="AB676" s="105"/>
      <c r="AC676" s="105"/>
      <c r="AD676" s="105"/>
    </row>
    <row r="677" spans="1:30" s="106" customFormat="1" x14ac:dyDescent="0.2">
      <c r="A677" s="126" t="s">
        <v>397</v>
      </c>
      <c r="B677" s="48" t="s">
        <v>39</v>
      </c>
      <c r="C677" s="101" t="s">
        <v>187</v>
      </c>
      <c r="D677" s="48" t="s">
        <v>190</v>
      </c>
      <c r="E677" s="143">
        <v>1</v>
      </c>
      <c r="F677" s="87" t="s">
        <v>860</v>
      </c>
      <c r="G677" s="136">
        <v>0</v>
      </c>
      <c r="H677" s="136">
        <v>551.09</v>
      </c>
      <c r="I677" s="136">
        <v>2204.36</v>
      </c>
      <c r="J677" s="137">
        <f t="shared" si="4"/>
        <v>2755.4500000000003</v>
      </c>
      <c r="K677" s="142"/>
      <c r="L677" s="142"/>
      <c r="M677" s="142"/>
      <c r="N677" s="142"/>
      <c r="O677" s="142"/>
      <c r="P677" s="142"/>
      <c r="Q677" s="142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  <c r="AB677" s="105"/>
      <c r="AC677" s="105"/>
      <c r="AD677" s="105"/>
    </row>
    <row r="678" spans="1:30" s="106" customFormat="1" x14ac:dyDescent="0.2">
      <c r="A678" s="126" t="s">
        <v>397</v>
      </c>
      <c r="B678" s="48" t="s">
        <v>39</v>
      </c>
      <c r="C678" s="101" t="s">
        <v>188</v>
      </c>
      <c r="D678" s="48" t="s">
        <v>189</v>
      </c>
      <c r="E678" s="144">
        <v>1</v>
      </c>
      <c r="F678" s="63" t="s">
        <v>504</v>
      </c>
      <c r="G678" s="136">
        <v>0</v>
      </c>
      <c r="H678" s="136">
        <v>0</v>
      </c>
      <c r="I678" s="136">
        <v>2204.36</v>
      </c>
      <c r="J678" s="137">
        <f t="shared" si="4"/>
        <v>2204.36</v>
      </c>
      <c r="K678" s="142"/>
      <c r="L678" s="142"/>
      <c r="M678" s="142"/>
      <c r="N678" s="142"/>
      <c r="O678" s="142"/>
      <c r="P678" s="142"/>
      <c r="Q678" s="142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  <c r="AB678" s="105"/>
      <c r="AC678" s="105"/>
      <c r="AD678" s="105"/>
    </row>
    <row r="679" spans="1:30" s="106" customFormat="1" x14ac:dyDescent="0.2">
      <c r="A679" s="126" t="s">
        <v>397</v>
      </c>
      <c r="B679" s="48" t="s">
        <v>39</v>
      </c>
      <c r="C679" s="101" t="s">
        <v>191</v>
      </c>
      <c r="D679" s="48" t="s">
        <v>189</v>
      </c>
      <c r="E679" s="144">
        <v>1</v>
      </c>
      <c r="F679" s="63" t="s">
        <v>499</v>
      </c>
      <c r="G679" s="136">
        <v>0</v>
      </c>
      <c r="H679" s="136">
        <v>0</v>
      </c>
      <c r="I679" s="136">
        <v>2204.36</v>
      </c>
      <c r="J679" s="137">
        <f t="shared" si="4"/>
        <v>2204.36</v>
      </c>
      <c r="K679" s="142"/>
      <c r="L679" s="142"/>
      <c r="M679" s="142"/>
      <c r="N679" s="142"/>
      <c r="O679" s="142"/>
      <c r="P679" s="142"/>
      <c r="Q679" s="142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  <c r="AB679" s="105"/>
      <c r="AC679" s="105"/>
      <c r="AD679" s="105"/>
    </row>
    <row r="680" spans="1:30" s="106" customFormat="1" x14ac:dyDescent="0.2">
      <c r="A680" s="126" t="s">
        <v>397</v>
      </c>
      <c r="B680" s="48" t="s">
        <v>39</v>
      </c>
      <c r="C680" s="101" t="s">
        <v>187</v>
      </c>
      <c r="D680" s="48" t="s">
        <v>189</v>
      </c>
      <c r="E680" s="144">
        <v>1</v>
      </c>
      <c r="F680" s="63" t="s">
        <v>501</v>
      </c>
      <c r="G680" s="136">
        <v>0</v>
      </c>
      <c r="H680" s="136">
        <v>0</v>
      </c>
      <c r="I680" s="136">
        <v>2204.36</v>
      </c>
      <c r="J680" s="137">
        <f t="shared" si="4"/>
        <v>2204.36</v>
      </c>
      <c r="K680" s="142"/>
      <c r="L680" s="142"/>
      <c r="M680" s="142"/>
      <c r="N680" s="142"/>
      <c r="O680" s="142"/>
      <c r="P680" s="142"/>
      <c r="Q680" s="142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  <c r="AB680" s="105"/>
      <c r="AC680" s="105"/>
      <c r="AD680" s="105"/>
    </row>
    <row r="681" spans="1:30" s="106" customFormat="1" x14ac:dyDescent="0.2">
      <c r="A681" s="126" t="s">
        <v>397</v>
      </c>
      <c r="B681" s="48" t="s">
        <v>39</v>
      </c>
      <c r="C681" s="101" t="s">
        <v>212</v>
      </c>
      <c r="D681" s="48" t="s">
        <v>190</v>
      </c>
      <c r="E681" s="144">
        <v>1</v>
      </c>
      <c r="F681" s="178" t="s">
        <v>770</v>
      </c>
      <c r="G681" s="136">
        <v>0</v>
      </c>
      <c r="H681" s="136">
        <v>551.09</v>
      </c>
      <c r="I681" s="136">
        <v>2204.36</v>
      </c>
      <c r="J681" s="137">
        <f t="shared" si="4"/>
        <v>2755.4500000000003</v>
      </c>
      <c r="K681" s="142"/>
      <c r="L681" s="142"/>
      <c r="M681" s="142"/>
      <c r="N681" s="142"/>
      <c r="O681" s="142"/>
      <c r="P681" s="142"/>
      <c r="Q681" s="142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  <c r="AB681" s="105"/>
      <c r="AC681" s="105"/>
      <c r="AD681" s="105"/>
    </row>
    <row r="682" spans="1:30" s="106" customFormat="1" x14ac:dyDescent="0.2">
      <c r="A682" s="126" t="s">
        <v>397</v>
      </c>
      <c r="B682" s="48" t="s">
        <v>39</v>
      </c>
      <c r="C682" s="101" t="s">
        <v>212</v>
      </c>
      <c r="D682" s="48" t="s">
        <v>190</v>
      </c>
      <c r="E682" s="144">
        <v>1</v>
      </c>
      <c r="F682" s="178" t="s">
        <v>771</v>
      </c>
      <c r="G682" s="136">
        <v>0</v>
      </c>
      <c r="H682" s="136">
        <v>551.09</v>
      </c>
      <c r="I682" s="136">
        <v>2204.36</v>
      </c>
      <c r="J682" s="137">
        <f t="shared" si="4"/>
        <v>2755.4500000000003</v>
      </c>
      <c r="K682" s="142"/>
      <c r="L682" s="142"/>
      <c r="M682" s="142"/>
      <c r="N682" s="142"/>
      <c r="O682" s="142"/>
      <c r="P682" s="142"/>
      <c r="Q682" s="142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  <c r="AB682" s="105"/>
      <c r="AC682" s="105"/>
      <c r="AD682" s="105"/>
    </row>
    <row r="683" spans="1:30" s="106" customFormat="1" x14ac:dyDescent="0.2">
      <c r="A683" s="126" t="s">
        <v>397</v>
      </c>
      <c r="B683" s="48" t="s">
        <v>39</v>
      </c>
      <c r="C683" s="101" t="s">
        <v>187</v>
      </c>
      <c r="D683" s="48" t="s">
        <v>190</v>
      </c>
      <c r="E683" s="144">
        <v>1</v>
      </c>
      <c r="F683" s="102" t="s">
        <v>861</v>
      </c>
      <c r="G683" s="136">
        <v>0</v>
      </c>
      <c r="H683" s="136">
        <v>551.09</v>
      </c>
      <c r="I683" s="136">
        <v>2204.36</v>
      </c>
      <c r="J683" s="137">
        <f t="shared" si="4"/>
        <v>2755.4500000000003</v>
      </c>
      <c r="K683" s="142"/>
      <c r="L683" s="142"/>
      <c r="M683" s="142"/>
      <c r="N683" s="142"/>
      <c r="O683" s="142"/>
      <c r="P683" s="142"/>
      <c r="Q683" s="142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  <c r="AB683" s="105"/>
      <c r="AC683" s="105"/>
      <c r="AD683" s="105"/>
    </row>
    <row r="684" spans="1:30" s="106" customFormat="1" x14ac:dyDescent="0.2">
      <c r="A684" s="126" t="s">
        <v>397</v>
      </c>
      <c r="B684" s="48" t="s">
        <v>39</v>
      </c>
      <c r="C684" s="101" t="s">
        <v>187</v>
      </c>
      <c r="D684" s="48" t="s">
        <v>190</v>
      </c>
      <c r="E684" s="144">
        <v>1</v>
      </c>
      <c r="F684" s="102" t="s">
        <v>862</v>
      </c>
      <c r="G684" s="136">
        <v>0</v>
      </c>
      <c r="H684" s="136">
        <v>551.09</v>
      </c>
      <c r="I684" s="136">
        <v>2204.36</v>
      </c>
      <c r="J684" s="137">
        <f t="shared" si="4"/>
        <v>2755.4500000000003</v>
      </c>
      <c r="K684" s="142"/>
      <c r="L684" s="142"/>
      <c r="M684" s="142"/>
      <c r="N684" s="142"/>
      <c r="O684" s="142"/>
      <c r="P684" s="142"/>
      <c r="Q684" s="142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  <c r="AB684" s="105"/>
      <c r="AC684" s="105"/>
      <c r="AD684" s="105"/>
    </row>
    <row r="685" spans="1:30" s="106" customFormat="1" x14ac:dyDescent="0.2">
      <c r="A685" s="126" t="s">
        <v>397</v>
      </c>
      <c r="B685" s="48" t="s">
        <v>39</v>
      </c>
      <c r="C685" s="101" t="s">
        <v>187</v>
      </c>
      <c r="D685" s="48" t="s">
        <v>190</v>
      </c>
      <c r="E685" s="144">
        <v>1</v>
      </c>
      <c r="F685" s="102" t="s">
        <v>863</v>
      </c>
      <c r="G685" s="136">
        <v>0</v>
      </c>
      <c r="H685" s="136">
        <v>551.09</v>
      </c>
      <c r="I685" s="136">
        <v>2204.36</v>
      </c>
      <c r="J685" s="137">
        <f t="shared" si="4"/>
        <v>2755.4500000000003</v>
      </c>
      <c r="K685" s="142"/>
      <c r="L685" s="142"/>
      <c r="M685" s="142"/>
      <c r="N685" s="142"/>
      <c r="O685" s="142"/>
      <c r="P685" s="142"/>
      <c r="Q685" s="142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  <c r="AB685" s="105"/>
      <c r="AC685" s="105"/>
      <c r="AD685" s="105"/>
    </row>
    <row r="686" spans="1:30" s="106" customFormat="1" x14ac:dyDescent="0.2">
      <c r="A686" s="126" t="s">
        <v>397</v>
      </c>
      <c r="B686" s="48" t="s">
        <v>39</v>
      </c>
      <c r="C686" s="101" t="s">
        <v>212</v>
      </c>
      <c r="D686" s="48" t="s">
        <v>190</v>
      </c>
      <c r="E686" s="144">
        <v>1</v>
      </c>
      <c r="F686" s="102" t="s">
        <v>866</v>
      </c>
      <c r="G686" s="136">
        <v>0</v>
      </c>
      <c r="H686" s="136">
        <v>551.09</v>
      </c>
      <c r="I686" s="136">
        <v>2204.36</v>
      </c>
      <c r="J686" s="137">
        <f t="shared" si="4"/>
        <v>2755.4500000000003</v>
      </c>
      <c r="K686" s="142"/>
      <c r="L686" s="142"/>
      <c r="M686" s="142"/>
      <c r="N686" s="142"/>
      <c r="O686" s="142"/>
      <c r="P686" s="142"/>
      <c r="Q686" s="142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  <c r="AB686" s="105"/>
      <c r="AC686" s="105"/>
      <c r="AD686" s="105"/>
    </row>
    <row r="687" spans="1:30" s="106" customFormat="1" x14ac:dyDescent="0.2">
      <c r="A687" s="126" t="s">
        <v>397</v>
      </c>
      <c r="B687" s="48" t="s">
        <v>39</v>
      </c>
      <c r="C687" s="101" t="s">
        <v>187</v>
      </c>
      <c r="D687" s="48" t="s">
        <v>190</v>
      </c>
      <c r="E687" s="144">
        <v>1</v>
      </c>
      <c r="F687" s="102" t="s">
        <v>867</v>
      </c>
      <c r="G687" s="136">
        <v>0</v>
      </c>
      <c r="H687" s="136">
        <v>551.09</v>
      </c>
      <c r="I687" s="136">
        <v>2204.36</v>
      </c>
      <c r="J687" s="137">
        <f t="shared" si="4"/>
        <v>2755.4500000000003</v>
      </c>
      <c r="K687" s="142"/>
      <c r="L687" s="142"/>
      <c r="M687" s="142"/>
      <c r="N687" s="142"/>
      <c r="O687" s="142"/>
      <c r="P687" s="142"/>
      <c r="Q687" s="142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  <c r="AB687" s="105"/>
      <c r="AC687" s="105"/>
      <c r="AD687" s="105"/>
    </row>
    <row r="688" spans="1:30" s="106" customFormat="1" x14ac:dyDescent="0.2">
      <c r="A688" s="126" t="s">
        <v>397</v>
      </c>
      <c r="B688" s="48" t="s">
        <v>39</v>
      </c>
      <c r="C688" s="101" t="s">
        <v>187</v>
      </c>
      <c r="D688" s="48" t="s">
        <v>190</v>
      </c>
      <c r="E688" s="144">
        <v>1</v>
      </c>
      <c r="F688" s="102" t="s">
        <v>869</v>
      </c>
      <c r="G688" s="136">
        <v>0</v>
      </c>
      <c r="H688" s="136">
        <v>551.09</v>
      </c>
      <c r="I688" s="136">
        <v>2204.36</v>
      </c>
      <c r="J688" s="137">
        <f t="shared" si="4"/>
        <v>2755.4500000000003</v>
      </c>
      <c r="K688" s="142"/>
      <c r="L688" s="142"/>
      <c r="M688" s="142"/>
      <c r="N688" s="142"/>
      <c r="O688" s="142"/>
      <c r="P688" s="142"/>
      <c r="Q688" s="142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  <c r="AB688" s="105"/>
      <c r="AC688" s="105"/>
      <c r="AD688" s="105"/>
    </row>
    <row r="689" spans="1:30" x14ac:dyDescent="0.2">
      <c r="A689" s="126" t="s">
        <v>397</v>
      </c>
      <c r="B689" s="48" t="s">
        <v>39</v>
      </c>
      <c r="C689" s="101" t="s">
        <v>187</v>
      </c>
      <c r="D689" s="48" t="s">
        <v>190</v>
      </c>
      <c r="E689" s="144">
        <v>1</v>
      </c>
      <c r="F689" s="223" t="s">
        <v>870</v>
      </c>
      <c r="G689" s="136">
        <v>0</v>
      </c>
      <c r="H689" s="136">
        <v>551.09</v>
      </c>
      <c r="I689" s="136">
        <v>2204.36</v>
      </c>
      <c r="J689" s="137">
        <f t="shared" si="4"/>
        <v>2755.4500000000003</v>
      </c>
      <c r="K689" s="138"/>
      <c r="L689" s="138"/>
      <c r="M689" s="138"/>
      <c r="N689" s="138"/>
      <c r="O689" s="138"/>
      <c r="P689" s="138"/>
      <c r="Q689" s="138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x14ac:dyDescent="0.2">
      <c r="A690" s="126" t="s">
        <v>397</v>
      </c>
      <c r="B690" s="48" t="s">
        <v>39</v>
      </c>
      <c r="C690" s="101" t="s">
        <v>187</v>
      </c>
      <c r="D690" s="48" t="s">
        <v>190</v>
      </c>
      <c r="E690" s="143">
        <v>1</v>
      </c>
      <c r="F690" s="87" t="s">
        <v>871</v>
      </c>
      <c r="G690" s="136">
        <v>0</v>
      </c>
      <c r="H690" s="136">
        <v>551.09</v>
      </c>
      <c r="I690" s="136">
        <v>2204.36</v>
      </c>
      <c r="J690" s="137">
        <f t="shared" si="4"/>
        <v>2755.4500000000003</v>
      </c>
      <c r="K690" s="138"/>
      <c r="L690" s="138"/>
      <c r="M690" s="138"/>
      <c r="N690" s="138"/>
      <c r="O690" s="138"/>
      <c r="P690" s="138"/>
      <c r="Q690" s="138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x14ac:dyDescent="0.2">
      <c r="A691" s="126" t="s">
        <v>876</v>
      </c>
      <c r="B691" s="48" t="s">
        <v>39</v>
      </c>
      <c r="C691" s="101" t="s">
        <v>212</v>
      </c>
      <c r="D691" s="48" t="s">
        <v>190</v>
      </c>
      <c r="E691" s="143">
        <v>1</v>
      </c>
      <c r="F691" s="87" t="s">
        <v>875</v>
      </c>
      <c r="G691" s="136">
        <v>0</v>
      </c>
      <c r="H691" s="136">
        <v>551.09</v>
      </c>
      <c r="I691" s="136">
        <v>2204.36</v>
      </c>
      <c r="J691" s="137">
        <f t="shared" si="4"/>
        <v>2755.4500000000003</v>
      </c>
      <c r="K691" s="138"/>
      <c r="L691" s="138"/>
      <c r="M691" s="138"/>
      <c r="N691" s="138"/>
      <c r="O691" s="138"/>
      <c r="P691" s="138"/>
      <c r="Q691" s="138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x14ac:dyDescent="0.2">
      <c r="A692" s="126" t="s">
        <v>876</v>
      </c>
      <c r="B692" s="48" t="s">
        <v>39</v>
      </c>
      <c r="C692" s="101" t="s">
        <v>187</v>
      </c>
      <c r="D692" s="48" t="s">
        <v>190</v>
      </c>
      <c r="E692" s="143">
        <v>1</v>
      </c>
      <c r="F692" s="87" t="s">
        <v>462</v>
      </c>
      <c r="G692" s="136">
        <v>0</v>
      </c>
      <c r="H692" s="136">
        <v>551.09</v>
      </c>
      <c r="I692" s="136">
        <v>2204.36</v>
      </c>
      <c r="J692" s="137">
        <f t="shared" si="4"/>
        <v>2755.4500000000003</v>
      </c>
      <c r="K692" s="138"/>
      <c r="L692" s="138"/>
      <c r="M692" s="138"/>
      <c r="N692" s="138"/>
      <c r="O692" s="138"/>
      <c r="P692" s="138"/>
      <c r="Q692" s="138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x14ac:dyDescent="0.2">
      <c r="A693" s="62" t="s">
        <v>192</v>
      </c>
      <c r="B693" s="48" t="s">
        <v>39</v>
      </c>
      <c r="C693" s="68" t="s">
        <v>192</v>
      </c>
      <c r="D693" s="48" t="s">
        <v>192</v>
      </c>
      <c r="E693" s="143">
        <v>1</v>
      </c>
      <c r="F693" s="64" t="s">
        <v>192</v>
      </c>
      <c r="G693" s="136">
        <v>0</v>
      </c>
      <c r="H693" s="136">
        <v>0</v>
      </c>
      <c r="I693" s="136">
        <v>0</v>
      </c>
      <c r="J693" s="137">
        <f t="shared" si="4"/>
        <v>0</v>
      </c>
      <c r="K693" s="138"/>
      <c r="L693" s="138"/>
      <c r="M693" s="138"/>
      <c r="N693" s="138"/>
      <c r="O693" s="138"/>
      <c r="P693" s="138"/>
      <c r="Q693" s="138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x14ac:dyDescent="0.2">
      <c r="A694" s="62" t="s">
        <v>192</v>
      </c>
      <c r="B694" s="48" t="s">
        <v>39</v>
      </c>
      <c r="C694" s="68" t="s">
        <v>192</v>
      </c>
      <c r="D694" s="48" t="s">
        <v>192</v>
      </c>
      <c r="E694" s="143">
        <v>1</v>
      </c>
      <c r="F694" s="64" t="s">
        <v>192</v>
      </c>
      <c r="G694" s="136">
        <v>0</v>
      </c>
      <c r="H694" s="136">
        <v>0</v>
      </c>
      <c r="I694" s="136">
        <v>0</v>
      </c>
      <c r="J694" s="137">
        <f t="shared" si="4"/>
        <v>0</v>
      </c>
      <c r="K694" s="138"/>
      <c r="L694" s="138"/>
      <c r="M694" s="138"/>
      <c r="N694" s="138"/>
      <c r="O694" s="138"/>
      <c r="P694" s="138"/>
      <c r="Q694" s="138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x14ac:dyDescent="0.2">
      <c r="A695" s="62" t="s">
        <v>192</v>
      </c>
      <c r="B695" s="48" t="s">
        <v>39</v>
      </c>
      <c r="C695" s="68" t="s">
        <v>192</v>
      </c>
      <c r="D695" s="48" t="s">
        <v>192</v>
      </c>
      <c r="E695" s="143">
        <v>1</v>
      </c>
      <c r="F695" s="64" t="s">
        <v>192</v>
      </c>
      <c r="G695" s="136">
        <v>0</v>
      </c>
      <c r="H695" s="136">
        <v>0</v>
      </c>
      <c r="I695" s="136">
        <v>0</v>
      </c>
      <c r="J695" s="137">
        <f t="shared" si="4"/>
        <v>0</v>
      </c>
      <c r="K695" s="138"/>
      <c r="L695" s="138"/>
      <c r="M695" s="138"/>
      <c r="N695" s="138"/>
      <c r="O695" s="138"/>
      <c r="P695" s="138"/>
      <c r="Q695" s="138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x14ac:dyDescent="0.2">
      <c r="A696" s="62" t="s">
        <v>192</v>
      </c>
      <c r="B696" s="48" t="s">
        <v>39</v>
      </c>
      <c r="C696" s="68" t="s">
        <v>192</v>
      </c>
      <c r="D696" s="48" t="s">
        <v>192</v>
      </c>
      <c r="E696" s="143">
        <v>1</v>
      </c>
      <c r="F696" s="64" t="s">
        <v>192</v>
      </c>
      <c r="G696" s="136">
        <v>0</v>
      </c>
      <c r="H696" s="136">
        <v>0</v>
      </c>
      <c r="I696" s="136">
        <v>0</v>
      </c>
      <c r="J696" s="137">
        <f t="shared" si="4"/>
        <v>0</v>
      </c>
      <c r="K696" s="138"/>
      <c r="L696" s="138"/>
      <c r="M696" s="138"/>
      <c r="N696" s="138"/>
      <c r="O696" s="138"/>
      <c r="P696" s="138"/>
      <c r="Q696" s="138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x14ac:dyDescent="0.2">
      <c r="A697" s="62" t="s">
        <v>192</v>
      </c>
      <c r="B697" s="48" t="s">
        <v>39</v>
      </c>
      <c r="C697" s="68" t="s">
        <v>192</v>
      </c>
      <c r="D697" s="48" t="s">
        <v>192</v>
      </c>
      <c r="E697" s="143">
        <v>1</v>
      </c>
      <c r="F697" s="64" t="s">
        <v>192</v>
      </c>
      <c r="G697" s="136">
        <v>0</v>
      </c>
      <c r="H697" s="136">
        <v>0</v>
      </c>
      <c r="I697" s="136">
        <v>0</v>
      </c>
      <c r="J697" s="137">
        <f t="shared" si="4"/>
        <v>0</v>
      </c>
      <c r="K697" s="138"/>
      <c r="L697" s="138"/>
      <c r="M697" s="138"/>
      <c r="N697" s="138"/>
      <c r="O697" s="138"/>
      <c r="P697" s="138"/>
      <c r="Q697" s="138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x14ac:dyDescent="0.2">
      <c r="A698" s="62" t="s">
        <v>192</v>
      </c>
      <c r="B698" s="48" t="s">
        <v>39</v>
      </c>
      <c r="C698" s="68" t="s">
        <v>192</v>
      </c>
      <c r="D698" s="48" t="s">
        <v>192</v>
      </c>
      <c r="E698" s="143">
        <v>1</v>
      </c>
      <c r="F698" s="64" t="s">
        <v>192</v>
      </c>
      <c r="G698" s="136">
        <v>0</v>
      </c>
      <c r="H698" s="136">
        <v>0</v>
      </c>
      <c r="I698" s="136">
        <v>0</v>
      </c>
      <c r="J698" s="137">
        <f t="shared" si="4"/>
        <v>0</v>
      </c>
      <c r="K698" s="138"/>
      <c r="L698" s="138"/>
      <c r="M698" s="138"/>
      <c r="N698" s="138"/>
      <c r="O698" s="138"/>
      <c r="P698" s="138"/>
      <c r="Q698" s="138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x14ac:dyDescent="0.2">
      <c r="A699" s="62" t="s">
        <v>192</v>
      </c>
      <c r="B699" s="48" t="s">
        <v>39</v>
      </c>
      <c r="C699" s="68" t="s">
        <v>192</v>
      </c>
      <c r="D699" s="48" t="s">
        <v>192</v>
      </c>
      <c r="E699" s="143">
        <v>1</v>
      </c>
      <c r="F699" s="64" t="s">
        <v>192</v>
      </c>
      <c r="G699" s="136">
        <v>0</v>
      </c>
      <c r="H699" s="136">
        <v>0</v>
      </c>
      <c r="I699" s="136">
        <v>0</v>
      </c>
      <c r="J699" s="137">
        <f t="shared" si="4"/>
        <v>0</v>
      </c>
      <c r="K699" s="138"/>
      <c r="L699" s="138"/>
      <c r="M699" s="138"/>
      <c r="N699" s="138"/>
      <c r="O699" s="138"/>
      <c r="P699" s="138"/>
      <c r="Q699" s="138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x14ac:dyDescent="0.2">
      <c r="A700" s="62" t="s">
        <v>192</v>
      </c>
      <c r="B700" s="48" t="s">
        <v>39</v>
      </c>
      <c r="C700" s="68" t="s">
        <v>192</v>
      </c>
      <c r="D700" s="48" t="s">
        <v>192</v>
      </c>
      <c r="E700" s="143">
        <v>1</v>
      </c>
      <c r="F700" s="64" t="s">
        <v>192</v>
      </c>
      <c r="G700" s="136">
        <v>0</v>
      </c>
      <c r="H700" s="136">
        <v>0</v>
      </c>
      <c r="I700" s="136">
        <v>0</v>
      </c>
      <c r="J700" s="137">
        <f t="shared" si="4"/>
        <v>0</v>
      </c>
      <c r="K700" s="138"/>
      <c r="L700" s="138"/>
      <c r="M700" s="138"/>
      <c r="N700" s="138"/>
      <c r="O700" s="138"/>
      <c r="P700" s="138"/>
      <c r="Q700" s="138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x14ac:dyDescent="0.2">
      <c r="A701" s="62" t="s">
        <v>192</v>
      </c>
      <c r="B701" s="48" t="s">
        <v>39</v>
      </c>
      <c r="C701" s="68" t="s">
        <v>192</v>
      </c>
      <c r="D701" s="48" t="s">
        <v>192</v>
      </c>
      <c r="E701" s="143">
        <v>1</v>
      </c>
      <c r="F701" s="64" t="s">
        <v>192</v>
      </c>
      <c r="G701" s="136">
        <v>0</v>
      </c>
      <c r="H701" s="136">
        <v>0</v>
      </c>
      <c r="I701" s="136">
        <v>0</v>
      </c>
      <c r="J701" s="137">
        <f t="shared" si="4"/>
        <v>0</v>
      </c>
      <c r="K701" s="138"/>
      <c r="L701" s="138"/>
      <c r="M701" s="138"/>
      <c r="N701" s="138"/>
      <c r="O701" s="138"/>
      <c r="P701" s="138"/>
      <c r="Q701" s="138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x14ac:dyDescent="0.2">
      <c r="A702" s="62" t="s">
        <v>192</v>
      </c>
      <c r="B702" s="48" t="s">
        <v>39</v>
      </c>
      <c r="C702" s="68" t="s">
        <v>192</v>
      </c>
      <c r="D702" s="48" t="s">
        <v>192</v>
      </c>
      <c r="E702" s="143">
        <v>1</v>
      </c>
      <c r="F702" s="64" t="s">
        <v>192</v>
      </c>
      <c r="G702" s="136">
        <v>0</v>
      </c>
      <c r="H702" s="136">
        <v>0</v>
      </c>
      <c r="I702" s="136">
        <v>0</v>
      </c>
      <c r="J702" s="137">
        <f t="shared" si="4"/>
        <v>0</v>
      </c>
      <c r="K702" s="138"/>
      <c r="L702" s="138"/>
      <c r="M702" s="138"/>
      <c r="N702" s="138"/>
      <c r="O702" s="138"/>
      <c r="P702" s="138"/>
      <c r="Q702" s="138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s="106" customFormat="1" x14ac:dyDescent="0.2">
      <c r="A703" s="117" t="s">
        <v>192</v>
      </c>
      <c r="B703" s="67" t="s">
        <v>41</v>
      </c>
      <c r="C703" s="68" t="s">
        <v>192</v>
      </c>
      <c r="D703" s="67" t="s">
        <v>192</v>
      </c>
      <c r="E703" s="144">
        <v>1</v>
      </c>
      <c r="F703" s="115" t="s">
        <v>192</v>
      </c>
      <c r="G703" s="140">
        <v>0</v>
      </c>
      <c r="H703" s="140">
        <v>0</v>
      </c>
      <c r="I703" s="140">
        <v>0</v>
      </c>
      <c r="J703" s="141">
        <f t="shared" si="4"/>
        <v>0</v>
      </c>
      <c r="K703" s="142"/>
      <c r="L703" s="142"/>
      <c r="M703" s="142"/>
      <c r="N703" s="142"/>
      <c r="O703" s="142"/>
      <c r="P703" s="142"/>
      <c r="Q703" s="142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  <c r="AB703" s="105"/>
      <c r="AC703" s="105"/>
      <c r="AD703" s="105"/>
    </row>
    <row r="704" spans="1:30" s="80" customFormat="1" x14ac:dyDescent="0.2">
      <c r="A704" s="62" t="s">
        <v>192</v>
      </c>
      <c r="B704" s="48" t="s">
        <v>41</v>
      </c>
      <c r="C704" s="68" t="s">
        <v>192</v>
      </c>
      <c r="D704" s="48" t="s">
        <v>192</v>
      </c>
      <c r="E704" s="143">
        <v>1</v>
      </c>
      <c r="F704" s="64" t="s">
        <v>192</v>
      </c>
      <c r="G704" s="136">
        <v>0</v>
      </c>
      <c r="H704" s="147">
        <v>0</v>
      </c>
      <c r="I704" s="147">
        <v>0</v>
      </c>
      <c r="J704" s="137">
        <f t="shared" si="4"/>
        <v>0</v>
      </c>
      <c r="K704" s="149"/>
      <c r="L704" s="149"/>
      <c r="M704" s="149"/>
      <c r="N704" s="149"/>
      <c r="O704" s="149"/>
      <c r="P704" s="149"/>
      <c r="Q704" s="149"/>
      <c r="R704" s="79"/>
      <c r="S704" s="79"/>
      <c r="T704" s="79"/>
      <c r="U704" s="79"/>
      <c r="V704" s="79"/>
      <c r="W704" s="79"/>
      <c r="X704" s="79"/>
      <c r="Y704" s="79"/>
      <c r="Z704" s="79"/>
      <c r="AA704" s="79"/>
      <c r="AB704" s="79"/>
      <c r="AC704" s="79"/>
      <c r="AD704" s="79"/>
    </row>
    <row r="705" spans="1:30" x14ac:dyDescent="0.2">
      <c r="A705" s="62" t="s">
        <v>192</v>
      </c>
      <c r="B705" s="48" t="s">
        <v>41</v>
      </c>
      <c r="C705" s="68" t="s">
        <v>192</v>
      </c>
      <c r="D705" s="48" t="s">
        <v>192</v>
      </c>
      <c r="E705" s="143">
        <v>1</v>
      </c>
      <c r="F705" s="172" t="s">
        <v>192</v>
      </c>
      <c r="G705" s="136">
        <v>0</v>
      </c>
      <c r="H705" s="147">
        <v>0</v>
      </c>
      <c r="I705" s="147">
        <v>0</v>
      </c>
      <c r="J705" s="137">
        <f t="shared" si="4"/>
        <v>0</v>
      </c>
      <c r="K705" s="138"/>
      <c r="L705" s="138"/>
      <c r="M705" s="138"/>
      <c r="N705" s="138"/>
      <c r="O705" s="138"/>
      <c r="P705" s="138"/>
      <c r="Q705" s="138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x14ac:dyDescent="0.2">
      <c r="A706" s="126" t="s">
        <v>397</v>
      </c>
      <c r="B706" s="48" t="s">
        <v>41</v>
      </c>
      <c r="C706" s="101" t="s">
        <v>191</v>
      </c>
      <c r="D706" s="48" t="s">
        <v>190</v>
      </c>
      <c r="E706" s="143">
        <v>1</v>
      </c>
      <c r="F706" s="63" t="s">
        <v>755</v>
      </c>
      <c r="G706" s="136">
        <v>0</v>
      </c>
      <c r="H706" s="147">
        <v>339.13</v>
      </c>
      <c r="I706" s="147">
        <v>1356.53</v>
      </c>
      <c r="J706" s="137">
        <f t="shared" si="4"/>
        <v>1695.6599999999999</v>
      </c>
      <c r="K706" s="138"/>
      <c r="L706" s="138"/>
      <c r="M706" s="138"/>
      <c r="N706" s="138"/>
      <c r="O706" s="138"/>
      <c r="P706" s="138"/>
      <c r="Q706" s="138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x14ac:dyDescent="0.2">
      <c r="A707" s="126" t="s">
        <v>529</v>
      </c>
      <c r="B707" s="48" t="s">
        <v>41</v>
      </c>
      <c r="C707" s="101" t="s">
        <v>188</v>
      </c>
      <c r="D707" s="48" t="s">
        <v>189</v>
      </c>
      <c r="E707" s="143">
        <v>1</v>
      </c>
      <c r="F707" s="63" t="s">
        <v>527</v>
      </c>
      <c r="G707" s="136">
        <v>0</v>
      </c>
      <c r="H707" s="136">
        <v>0</v>
      </c>
      <c r="I707" s="147">
        <v>1356.53</v>
      </c>
      <c r="J707" s="137">
        <f t="shared" si="4"/>
        <v>1356.53</v>
      </c>
      <c r="K707" s="138"/>
      <c r="L707" s="138"/>
      <c r="M707" s="138"/>
      <c r="N707" s="138"/>
      <c r="O707" s="138"/>
      <c r="P707" s="138"/>
      <c r="Q707" s="138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x14ac:dyDescent="0.2">
      <c r="A708" s="126" t="s">
        <v>397</v>
      </c>
      <c r="B708" s="48" t="s">
        <v>41</v>
      </c>
      <c r="C708" s="101" t="s">
        <v>186</v>
      </c>
      <c r="D708" s="48" t="s">
        <v>189</v>
      </c>
      <c r="E708" s="143">
        <v>1</v>
      </c>
      <c r="F708" s="218" t="s">
        <v>756</v>
      </c>
      <c r="G708" s="136">
        <v>0</v>
      </c>
      <c r="H708" s="147">
        <v>0</v>
      </c>
      <c r="I708" s="147">
        <v>1356.53</v>
      </c>
      <c r="J708" s="137">
        <f t="shared" si="4"/>
        <v>1356.53</v>
      </c>
      <c r="K708" s="138"/>
      <c r="L708" s="138"/>
      <c r="M708" s="138"/>
      <c r="N708" s="138"/>
      <c r="O708" s="138"/>
      <c r="P708" s="138"/>
      <c r="Q708" s="138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x14ac:dyDescent="0.2">
      <c r="A709" s="62" t="s">
        <v>192</v>
      </c>
      <c r="B709" s="48" t="s">
        <v>41</v>
      </c>
      <c r="C709" s="68" t="s">
        <v>192</v>
      </c>
      <c r="D709" s="48" t="s">
        <v>192</v>
      </c>
      <c r="E709" s="143">
        <v>1</v>
      </c>
      <c r="F709" s="64" t="s">
        <v>192</v>
      </c>
      <c r="G709" s="136">
        <v>0</v>
      </c>
      <c r="H709" s="147">
        <v>0</v>
      </c>
      <c r="I709" s="147">
        <v>0</v>
      </c>
      <c r="J709" s="137">
        <v>0</v>
      </c>
      <c r="K709" s="138"/>
      <c r="L709" s="138"/>
      <c r="M709" s="138"/>
      <c r="N709" s="138"/>
      <c r="O709" s="138"/>
      <c r="P709" s="138"/>
      <c r="Q709" s="138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x14ac:dyDescent="0.2">
      <c r="A710" s="62" t="s">
        <v>192</v>
      </c>
      <c r="B710" s="48" t="s">
        <v>41</v>
      </c>
      <c r="C710" s="68" t="s">
        <v>192</v>
      </c>
      <c r="D710" s="48" t="s">
        <v>192</v>
      </c>
      <c r="E710" s="143">
        <v>1</v>
      </c>
      <c r="F710" s="64" t="s">
        <v>192</v>
      </c>
      <c r="G710" s="136">
        <v>0</v>
      </c>
      <c r="H710" s="147">
        <v>0</v>
      </c>
      <c r="I710" s="147">
        <v>0</v>
      </c>
      <c r="J710" s="137">
        <f t="shared" si="4"/>
        <v>0</v>
      </c>
      <c r="K710" s="138"/>
      <c r="L710" s="138"/>
      <c r="M710" s="138"/>
      <c r="N710" s="138"/>
      <c r="O710" s="138"/>
      <c r="P710" s="138"/>
      <c r="Q710" s="138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x14ac:dyDescent="0.2">
      <c r="A711" s="62" t="s">
        <v>192</v>
      </c>
      <c r="B711" s="48" t="s">
        <v>41</v>
      </c>
      <c r="C711" s="68" t="s">
        <v>192</v>
      </c>
      <c r="D711" s="48" t="s">
        <v>192</v>
      </c>
      <c r="E711" s="143">
        <v>1</v>
      </c>
      <c r="F711" s="64" t="s">
        <v>192</v>
      </c>
      <c r="G711" s="136">
        <v>0</v>
      </c>
      <c r="H711" s="136">
        <v>0</v>
      </c>
      <c r="I711" s="136">
        <v>0</v>
      </c>
      <c r="J711" s="137">
        <f t="shared" si="4"/>
        <v>0</v>
      </c>
      <c r="K711" s="138"/>
      <c r="L711" s="138"/>
      <c r="M711" s="138"/>
      <c r="N711" s="138"/>
      <c r="O711" s="138"/>
      <c r="P711" s="138"/>
      <c r="Q711" s="138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x14ac:dyDescent="0.2">
      <c r="A712" s="62" t="s">
        <v>192</v>
      </c>
      <c r="B712" s="48" t="s">
        <v>41</v>
      </c>
      <c r="C712" s="68" t="s">
        <v>192</v>
      </c>
      <c r="D712" s="48" t="s">
        <v>192</v>
      </c>
      <c r="E712" s="143">
        <v>1</v>
      </c>
      <c r="F712" s="64" t="s">
        <v>192</v>
      </c>
      <c r="G712" s="136">
        <v>0</v>
      </c>
      <c r="H712" s="136">
        <v>0</v>
      </c>
      <c r="I712" s="136">
        <v>0</v>
      </c>
      <c r="J712" s="137">
        <f t="shared" si="4"/>
        <v>0</v>
      </c>
      <c r="K712" s="138"/>
      <c r="L712" s="138"/>
      <c r="M712" s="138"/>
      <c r="N712" s="138"/>
      <c r="O712" s="138"/>
      <c r="P712" s="138"/>
      <c r="Q712" s="138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x14ac:dyDescent="0.2">
      <c r="A713" s="62" t="s">
        <v>192</v>
      </c>
      <c r="B713" s="48" t="s">
        <v>41</v>
      </c>
      <c r="C713" s="68" t="s">
        <v>192</v>
      </c>
      <c r="D713" s="48" t="s">
        <v>192</v>
      </c>
      <c r="E713" s="143">
        <v>1</v>
      </c>
      <c r="F713" s="64" t="s">
        <v>192</v>
      </c>
      <c r="G713" s="136">
        <v>0</v>
      </c>
      <c r="H713" s="136">
        <v>0</v>
      </c>
      <c r="I713" s="136">
        <v>0</v>
      </c>
      <c r="J713" s="137">
        <f t="shared" si="4"/>
        <v>0</v>
      </c>
      <c r="K713" s="138"/>
      <c r="L713" s="138"/>
      <c r="M713" s="138"/>
      <c r="N713" s="138"/>
      <c r="O713" s="138"/>
      <c r="P713" s="138"/>
      <c r="Q713" s="138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x14ac:dyDescent="0.2">
      <c r="A714" s="62" t="s">
        <v>192</v>
      </c>
      <c r="B714" s="48" t="s">
        <v>41</v>
      </c>
      <c r="C714" s="68" t="s">
        <v>192</v>
      </c>
      <c r="D714" s="48" t="s">
        <v>192</v>
      </c>
      <c r="E714" s="143">
        <v>1</v>
      </c>
      <c r="F714" s="64" t="s">
        <v>192</v>
      </c>
      <c r="G714" s="136">
        <v>0</v>
      </c>
      <c r="H714" s="136">
        <v>0</v>
      </c>
      <c r="I714" s="136">
        <v>0</v>
      </c>
      <c r="J714" s="137">
        <f t="shared" si="4"/>
        <v>0</v>
      </c>
      <c r="K714" s="138"/>
      <c r="L714" s="138"/>
      <c r="M714" s="138"/>
      <c r="N714" s="138"/>
      <c r="O714" s="138"/>
      <c r="P714" s="138"/>
      <c r="Q714" s="138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x14ac:dyDescent="0.2">
      <c r="A715" s="62" t="s">
        <v>192</v>
      </c>
      <c r="B715" s="48" t="s">
        <v>41</v>
      </c>
      <c r="C715" s="68" t="s">
        <v>192</v>
      </c>
      <c r="D715" s="48" t="s">
        <v>192</v>
      </c>
      <c r="E715" s="143">
        <v>1</v>
      </c>
      <c r="F715" s="64" t="s">
        <v>192</v>
      </c>
      <c r="G715" s="136">
        <v>0</v>
      </c>
      <c r="H715" s="136">
        <v>0</v>
      </c>
      <c r="I715" s="136">
        <v>0</v>
      </c>
      <c r="J715" s="137">
        <f t="shared" si="4"/>
        <v>0</v>
      </c>
      <c r="K715" s="138"/>
      <c r="L715" s="138"/>
      <c r="M715" s="138"/>
      <c r="N715" s="138"/>
      <c r="O715" s="138"/>
      <c r="P715" s="138"/>
      <c r="Q715" s="138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x14ac:dyDescent="0.2">
      <c r="A716" s="62" t="s">
        <v>192</v>
      </c>
      <c r="B716" s="48" t="s">
        <v>41</v>
      </c>
      <c r="C716" s="68" t="s">
        <v>192</v>
      </c>
      <c r="D716" s="48" t="s">
        <v>192</v>
      </c>
      <c r="E716" s="143">
        <v>1</v>
      </c>
      <c r="F716" s="64" t="s">
        <v>192</v>
      </c>
      <c r="G716" s="136">
        <v>0</v>
      </c>
      <c r="H716" s="147">
        <v>0</v>
      </c>
      <c r="I716" s="147">
        <v>0</v>
      </c>
      <c r="J716" s="137">
        <f t="shared" si="4"/>
        <v>0</v>
      </c>
      <c r="K716" s="138"/>
      <c r="L716" s="138"/>
      <c r="M716" s="138"/>
      <c r="N716" s="138"/>
      <c r="O716" s="138"/>
      <c r="P716" s="138"/>
      <c r="Q716" s="138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45" x14ac:dyDescent="0.2">
      <c r="A717" s="41" t="s">
        <v>13</v>
      </c>
      <c r="B717" s="41" t="s">
        <v>14</v>
      </c>
      <c r="C717" s="21" t="s">
        <v>15</v>
      </c>
      <c r="D717" s="21" t="s">
        <v>16</v>
      </c>
      <c r="E717" s="21" t="s">
        <v>17</v>
      </c>
      <c r="F717" s="151"/>
      <c r="G717" s="21" t="s">
        <v>18</v>
      </c>
      <c r="H717" s="21" t="s">
        <v>19</v>
      </c>
      <c r="I717" s="21" t="s">
        <v>20</v>
      </c>
      <c r="J717" s="21" t="s">
        <v>21</v>
      </c>
      <c r="K717" s="138"/>
      <c r="L717" s="138"/>
      <c r="M717" s="138"/>
      <c r="N717" s="138"/>
      <c r="O717" s="138"/>
      <c r="P717" s="138"/>
      <c r="Q717" s="138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x14ac:dyDescent="0.2">
      <c r="A718" s="152" t="s">
        <v>22</v>
      </c>
      <c r="B718" s="135" t="s">
        <v>23</v>
      </c>
      <c r="C718" s="153">
        <f>SUMIFS($E$7:$E$716,$B$7:$B$716,"DAS",$D$7:$D$716,"&lt;&gt;VAGO")</f>
        <v>1</v>
      </c>
      <c r="D718" s="153">
        <f>SUMIFS($E$7:$E$716,$B$7:$B$716,"DAS",$D$7:$D$716,"VAGO")</f>
        <v>0</v>
      </c>
      <c r="E718" s="153">
        <f t="shared" ref="E718:E728" si="5">C718+D718</f>
        <v>1</v>
      </c>
      <c r="F718" s="154"/>
      <c r="G718" s="18">
        <f>SUMIF($B$7:$B$716,"DAS",$G$7:$G$716)</f>
        <v>0</v>
      </c>
      <c r="H718" s="18">
        <f>SUMIF($B$7:$B$716,"DAS",$H$7:$H$716)</f>
        <v>0</v>
      </c>
      <c r="I718" s="18">
        <f>SUMIF($B$7:$B$716,"DAS",$I$7:$I$716)</f>
        <v>18810</v>
      </c>
      <c r="J718" s="18">
        <f>SUMIF($B$7:$B$716,"DAS",$J$7:$J$716)</f>
        <v>18810</v>
      </c>
      <c r="K718" s="155"/>
      <c r="L718" s="155"/>
      <c r="M718" s="155"/>
      <c r="N718" s="155"/>
      <c r="O718" s="155"/>
      <c r="P718" s="155"/>
      <c r="Q718" s="155"/>
    </row>
    <row r="719" spans="1:30" x14ac:dyDescent="0.2">
      <c r="A719" s="152" t="s">
        <v>24</v>
      </c>
      <c r="B719" s="135" t="s">
        <v>25</v>
      </c>
      <c r="C719" s="153">
        <f>SUMIFS($E$7:$E$716,$B$7:$B$716,"DAS-1",$D$7:$D$716,"&lt;&gt;VAGO")</f>
        <v>7</v>
      </c>
      <c r="D719" s="153">
        <f>SUMIFS($E$7:$E$716,$B$7:$B$716,"DAS-1",$D$7:$D$716,"VAGO")</f>
        <v>0</v>
      </c>
      <c r="E719" s="153">
        <f t="shared" si="5"/>
        <v>7</v>
      </c>
      <c r="F719" s="156"/>
      <c r="G719" s="18">
        <f>SUMIF($B$7:$B$716,"DAS-1",$G$7:$G$716)</f>
        <v>0</v>
      </c>
      <c r="H719" s="18">
        <f>SUMIF($B$7:$B$716,"DAS-1",$H$7:$H$716)</f>
        <v>11440</v>
      </c>
      <c r="I719" s="18">
        <f>SUMIF($B$7:$B$716,"DAS-1",$I$7:$I$716)</f>
        <v>80080</v>
      </c>
      <c r="J719" s="18">
        <f>SUMIF($B$7:$B$716,"DAS-1",$J$7:$J$716)</f>
        <v>91520</v>
      </c>
      <c r="K719" s="155"/>
      <c r="L719" s="155"/>
      <c r="M719" s="155"/>
      <c r="N719" s="155"/>
      <c r="O719" s="155"/>
      <c r="P719" s="155"/>
      <c r="Q719" s="155"/>
    </row>
    <row r="720" spans="1:30" x14ac:dyDescent="0.2">
      <c r="A720" s="152" t="s">
        <v>26</v>
      </c>
      <c r="B720" s="135" t="s">
        <v>27</v>
      </c>
      <c r="C720" s="153">
        <f>SUMIFS($E$7:$E$716,$B$7:$B$716,"DAS-2",$D$7:$D$716,"&lt;&gt;VAGO")</f>
        <v>17</v>
      </c>
      <c r="D720" s="153">
        <f>SUMIFS($E$7:$E$716,$B$7:$B$716,"DAS-2",$D$7:$D$716,"VAGO")</f>
        <v>12</v>
      </c>
      <c r="E720" s="153">
        <f t="shared" si="5"/>
        <v>29</v>
      </c>
      <c r="F720" s="156"/>
      <c r="G720" s="18">
        <f>SUMIF($B$7:$B$716,"DAS-2",$G$7:$G$716)</f>
        <v>0</v>
      </c>
      <c r="H720" s="18">
        <f>SUMIF($B$7:$B$716,"DAS-2",$H$7:$H$716)</f>
        <v>29843.520000000008</v>
      </c>
      <c r="I720" s="18">
        <f>SUMIF($B$7:$B$716,"DAS-2",$I$7:$I$716)</f>
        <v>126834.78999999996</v>
      </c>
      <c r="J720" s="18">
        <f>SUMIF($B$7:$B$716,"DAS-2",$J$7:$J$716)</f>
        <v>156678.30999999997</v>
      </c>
      <c r="K720" s="155"/>
      <c r="L720" s="155"/>
      <c r="M720" s="155"/>
      <c r="N720" s="155"/>
      <c r="O720" s="155"/>
      <c r="P720" s="155"/>
      <c r="Q720" s="155"/>
    </row>
    <row r="721" spans="1:30" x14ac:dyDescent="0.2">
      <c r="A721" s="152" t="s">
        <v>28</v>
      </c>
      <c r="B721" s="135" t="s">
        <v>29</v>
      </c>
      <c r="C721" s="153">
        <f>SUMIFS($E$7:$E$716,$B$7:$B$716,"DAS-3",$D$7:$D$716,"&lt;&gt;VAGO")</f>
        <v>34</v>
      </c>
      <c r="D721" s="153">
        <f>SUMIFS($E$7:$E$716,$B$7:$B$716,"DAS-3",$D$7:$D$716,"VAGO")</f>
        <v>90</v>
      </c>
      <c r="E721" s="153">
        <f t="shared" si="5"/>
        <v>124</v>
      </c>
      <c r="F721" s="156"/>
      <c r="G721" s="18">
        <f>SUMIF($B$7:$B$716,"DAS-3",$G$7:$G$716)</f>
        <v>0</v>
      </c>
      <c r="H721" s="18">
        <f>SUMIF($B$7:$B$716,"DAS-3",$H$7:$H$716)</f>
        <v>50191.36000000003</v>
      </c>
      <c r="I721" s="18">
        <f>SUMIF($B$7:$B$716,"DAS-3",$I$7:$I$716)</f>
        <v>213313.28000000014</v>
      </c>
      <c r="J721" s="18">
        <f>SUMIF($B$7:$B$716,"DAS-3",$J$7:$J$716)</f>
        <v>263504.6399999999</v>
      </c>
      <c r="K721" s="155"/>
      <c r="L721" s="155"/>
      <c r="M721" s="155"/>
      <c r="N721" s="155"/>
      <c r="O721" s="155"/>
      <c r="P721" s="155"/>
      <c r="Q721" s="155"/>
    </row>
    <row r="722" spans="1:30" x14ac:dyDescent="0.2">
      <c r="A722" s="157" t="s">
        <v>30</v>
      </c>
      <c r="B722" s="135" t="s">
        <v>31</v>
      </c>
      <c r="C722" s="153">
        <f>SUMIFS($E$7:$E$716,$B$7:$B$716,"DAS-4",$D$7:$D$716,"&lt;&gt;VAGO")</f>
        <v>148</v>
      </c>
      <c r="D722" s="153">
        <f>SUMIFS($E$7:$E$716,$B$7:$B$716,"DAS-4",$D$7:$D$716,"VAGO")</f>
        <v>136</v>
      </c>
      <c r="E722" s="153">
        <f t="shared" si="5"/>
        <v>284</v>
      </c>
      <c r="F722" s="158"/>
      <c r="G722" s="18">
        <f>SUMIF($B$7:$B$716,"DAS-4",$G$7:$G$716)</f>
        <v>0</v>
      </c>
      <c r="H722" s="18">
        <f>SUMIF($B$7:$B$716,"DAS-4",$H$7:$H$716)</f>
        <v>208989.94999999975</v>
      </c>
      <c r="I722" s="18">
        <f>SUMIF($B$7:$B$716,"DAS-4",$I$7:$I$716)</f>
        <v>853252.55999999715</v>
      </c>
      <c r="J722" s="18">
        <f>SUMIF($B$7:$B$716,"DAS-4",$J$7:$J$716)</f>
        <v>1062242.5100000028</v>
      </c>
      <c r="K722" s="155"/>
      <c r="L722" s="155"/>
      <c r="M722" s="155"/>
      <c r="N722" s="155"/>
      <c r="O722" s="155"/>
      <c r="P722" s="155"/>
      <c r="Q722" s="155"/>
    </row>
    <row r="723" spans="1:30" x14ac:dyDescent="0.2">
      <c r="A723" s="157" t="s">
        <v>32</v>
      </c>
      <c r="B723" s="135" t="s">
        <v>33</v>
      </c>
      <c r="C723" s="153">
        <f>SUMIFS($E$7:$E$716,$B$7:$B$716,"DAS-5",$D$7:$D$716,"&lt;&gt;VAGO")</f>
        <v>31</v>
      </c>
      <c r="D723" s="153">
        <f>SUMIFS($E$7:$E$716,$B$7:$B$716,"DAS-5",$D$7:$D$716,"VAGO")</f>
        <v>36</v>
      </c>
      <c r="E723" s="153">
        <f t="shared" si="5"/>
        <v>67</v>
      </c>
      <c r="F723" s="158"/>
      <c r="G723" s="18">
        <f>SUMIF($B$7:$B$716,"DAS-5",$G$7:$G$716)</f>
        <v>0</v>
      </c>
      <c r="H723" s="18">
        <f>SUMIF($B$7:$B$716,"DAS-5",$H$7:$H$716)</f>
        <v>35608.799999999981</v>
      </c>
      <c r="I723" s="18">
        <f>SUMIF($B$7:$B$716,"DAS-5",$I$7:$I$716)</f>
        <v>147183.03999999992</v>
      </c>
      <c r="J723" s="18">
        <f>SUMIF($B$7:$B$716,"DAS-5",$J$7:$J$716)</f>
        <v>182791.83999999997</v>
      </c>
      <c r="K723" s="155"/>
      <c r="L723" s="155"/>
      <c r="M723" s="155"/>
      <c r="N723" s="155"/>
      <c r="O723" s="155"/>
      <c r="P723" s="155"/>
      <c r="Q723" s="155"/>
    </row>
    <row r="724" spans="1:30" x14ac:dyDescent="0.2">
      <c r="A724" s="157" t="s">
        <v>34</v>
      </c>
      <c r="B724" s="135" t="s">
        <v>35</v>
      </c>
      <c r="C724" s="153">
        <f>SUMIFS($E$7:$E$716,$B$7:$B$716,"CAA-1",$D$7:$D$716,"&lt;&gt;VAGO")</f>
        <v>44</v>
      </c>
      <c r="D724" s="153">
        <f>SUMIFS($E$7:$E$716,$B$7:$B$716,"CAA-1",$D$7:$D$716,"VAGO")</f>
        <v>58</v>
      </c>
      <c r="E724" s="153">
        <f t="shared" si="5"/>
        <v>102</v>
      </c>
      <c r="F724" s="158"/>
      <c r="G724" s="18">
        <f>SUMIF($B$7:$B$716,"CAA-1",$G$7:$G$716)</f>
        <v>0</v>
      </c>
      <c r="H724" s="18">
        <f>SUMIF($B$7:$B$716,"CAA-1",$H$7:$H$716)</f>
        <v>41204.400000000016</v>
      </c>
      <c r="I724" s="18">
        <f>SUMIF($B$7:$B$716,"CAA-1",$I$7:$I$716)</f>
        <v>181298.91999999981</v>
      </c>
      <c r="J724" s="18">
        <f>SUMIF($B$7:$B$716,"CAA-1",$J$7:$J$716)</f>
        <v>222503.32000000004</v>
      </c>
      <c r="K724" s="155"/>
      <c r="L724" s="155"/>
      <c r="M724" s="155"/>
      <c r="N724" s="155"/>
      <c r="O724" s="155"/>
      <c r="P724" s="155"/>
      <c r="Q724" s="155"/>
    </row>
    <row r="725" spans="1:30" x14ac:dyDescent="0.2">
      <c r="A725" s="157" t="s">
        <v>36</v>
      </c>
      <c r="B725" s="135" t="s">
        <v>37</v>
      </c>
      <c r="C725" s="153">
        <f>SUMIFS($E$7:$E$716,$B$7:$B$716,"CAA-2",$D$7:$D$716,"&lt;&gt;VAGO")</f>
        <v>25</v>
      </c>
      <c r="D725" s="153">
        <f>SUMIFS($E$7:$E$716,$B$7:$B$716,"CAA-2",$D$7:$D$716,"VAGO")</f>
        <v>17</v>
      </c>
      <c r="E725" s="153">
        <f t="shared" si="5"/>
        <v>42</v>
      </c>
      <c r="F725" s="158"/>
      <c r="G725" s="18">
        <f>SUMIF($B$7:$B$716,"CAA-2",$G$7:$G$716)</f>
        <v>0</v>
      </c>
      <c r="H725" s="18">
        <f>SUMIF($B$7:$B$716,"CAA-2",$H$7:$H$716)</f>
        <v>19500.090000000007</v>
      </c>
      <c r="I725" s="18">
        <f>SUMIF($B$7:$B$716,"CAA-2",$I$7:$I$716)</f>
        <v>84782.749999999971</v>
      </c>
      <c r="J725" s="18">
        <f>SUMIF($B$7:$B$716,"CAA-2",$J$7:$J$716)</f>
        <v>104282.84</v>
      </c>
      <c r="K725" s="155"/>
      <c r="L725" s="155"/>
      <c r="M725" s="155"/>
      <c r="N725" s="155"/>
      <c r="O725" s="155"/>
      <c r="P725" s="155"/>
      <c r="Q725" s="155"/>
    </row>
    <row r="726" spans="1:30" x14ac:dyDescent="0.2">
      <c r="A726" s="157" t="s">
        <v>38</v>
      </c>
      <c r="B726" s="135" t="s">
        <v>39</v>
      </c>
      <c r="C726" s="153">
        <f>SUMIFS($E$7:$E$716,$B$7:$B$716,"CAA-3",$D$7:$D$716,"&lt;&gt;VAGO")</f>
        <v>30</v>
      </c>
      <c r="D726" s="153">
        <f>SUMIFS($E$7:$E$716,$B$7:$B$716,"CAA-3",$D$7:$D$716,"VAGO")</f>
        <v>10</v>
      </c>
      <c r="E726" s="153">
        <f t="shared" si="5"/>
        <v>40</v>
      </c>
      <c r="F726" s="156"/>
      <c r="G726" s="18">
        <f>SUMIF($B$7:$B$716,"CAA-3",$G$7:$G$716)</f>
        <v>0</v>
      </c>
      <c r="H726" s="18">
        <f>SUMIF($B$7:$B$716,"CAA-3",$H$7:$H$716)</f>
        <v>14879.430000000002</v>
      </c>
      <c r="I726" s="18">
        <f>SUMIF($B$7:$B$716,"CAA-3",$I$7:$I$716)</f>
        <v>66130.8</v>
      </c>
      <c r="J726" s="18">
        <f>SUMIF($B$7:$B$716,"CAA-3",$J$7:$J$716)</f>
        <v>81010.229999999967</v>
      </c>
      <c r="K726" s="155"/>
      <c r="L726" s="155"/>
      <c r="M726" s="155"/>
      <c r="N726" s="155"/>
      <c r="O726" s="155"/>
      <c r="P726" s="155"/>
      <c r="Q726" s="155"/>
    </row>
    <row r="727" spans="1:30" x14ac:dyDescent="0.2">
      <c r="A727" s="157" t="s">
        <v>40</v>
      </c>
      <c r="B727" s="135" t="s">
        <v>41</v>
      </c>
      <c r="C727" s="153">
        <f>SUMIFS($E$7:$E$716,$B$7:$B$716,"CAA-4",$D$7:$D$716,"&lt;&gt;VAGO")</f>
        <v>3</v>
      </c>
      <c r="D727" s="153">
        <f>SUMIFS($E$7:$E$716,$B$7:$B$716,"CAA-4",$D$7:$D$716,"VAGO")</f>
        <v>11</v>
      </c>
      <c r="E727" s="153">
        <f t="shared" si="5"/>
        <v>14</v>
      </c>
      <c r="F727" s="156"/>
      <c r="G727" s="18">
        <f>SUMIF($B$7:$B$716,"CAA-4",$G$7:$G$716)</f>
        <v>0</v>
      </c>
      <c r="H727" s="18">
        <f>SUMIF($B$7:$B$716,"CAA-4",$H$7:$H$716)</f>
        <v>339.13</v>
      </c>
      <c r="I727" s="18">
        <f>SUMIF($B$7:$B$716,"CAA-4",$I$7:$I$716)</f>
        <v>4069.59</v>
      </c>
      <c r="J727" s="18">
        <f>SUMIF($B$7:$B$716,"CAA-4",$J$7:$J$716)</f>
        <v>4408.7199999999993</v>
      </c>
      <c r="K727" s="155"/>
      <c r="L727" s="155"/>
      <c r="M727" s="155"/>
      <c r="N727" s="155"/>
      <c r="O727" s="155"/>
      <c r="P727" s="155"/>
      <c r="Q727" s="155"/>
    </row>
    <row r="728" spans="1:30" x14ac:dyDescent="0.2">
      <c r="A728" s="157" t="s">
        <v>42</v>
      </c>
      <c r="B728" s="135" t="s">
        <v>43</v>
      </c>
      <c r="C728" s="153">
        <f>SUMIFS($E$7:$E$716,$B$7:$B$716,"CAA-5",$D$7:$D$716,"&lt;&gt;VAGO")</f>
        <v>0</v>
      </c>
      <c r="D728" s="153">
        <f>SUMIFS($E$7:$E$716,$B$7:$B$716,"CAA-5",$D$7:$D$716,"VAGO")</f>
        <v>0</v>
      </c>
      <c r="E728" s="153">
        <f t="shared" si="5"/>
        <v>0</v>
      </c>
      <c r="F728" s="156"/>
      <c r="G728" s="18">
        <f>SUMIF($B$7:$B$716,"CAA-5",$G$7:$G$716)</f>
        <v>0</v>
      </c>
      <c r="H728" s="18">
        <f>SUMIF($B$7:$B$716,"CAA-5",$H$7:$H$716)</f>
        <v>0</v>
      </c>
      <c r="I728" s="18">
        <f>SUMIF($B$7:$B$716,"CAA-5",$I$7:$I$716)</f>
        <v>0</v>
      </c>
      <c r="J728" s="18">
        <f>SUMIF($B$7:$B$716,"CAA-5",$J$7:$J$716)</f>
        <v>0</v>
      </c>
      <c r="K728" s="155"/>
      <c r="L728" s="155"/>
      <c r="M728" s="155"/>
      <c r="N728" s="155"/>
      <c r="O728" s="155"/>
      <c r="P728" s="155"/>
      <c r="Q728" s="155"/>
    </row>
    <row r="729" spans="1:30" x14ac:dyDescent="0.2">
      <c r="A729" s="41" t="s">
        <v>44</v>
      </c>
      <c r="B729" s="151"/>
      <c r="C729" s="21">
        <f>SUM(C718:C726)</f>
        <v>337</v>
      </c>
      <c r="D729" s="21">
        <f>SUM(D718:D726)</f>
        <v>359</v>
      </c>
      <c r="E729" s="21">
        <f>SUM(E718:E726)</f>
        <v>696</v>
      </c>
      <c r="F729" s="151"/>
      <c r="G729" s="22">
        <f>SUM(G718:G728)</f>
        <v>0</v>
      </c>
      <c r="H729" s="22">
        <f>SUM(H718:H728)</f>
        <v>411996.67999999982</v>
      </c>
      <c r="I729" s="22">
        <f>SUM(I718:I728)</f>
        <v>1775755.7299999972</v>
      </c>
      <c r="J729" s="22">
        <f>SUM(J718:J728)</f>
        <v>2187752.4100000029</v>
      </c>
      <c r="K729" s="155"/>
      <c r="L729" s="155"/>
      <c r="M729" s="155"/>
      <c r="N729" s="155"/>
      <c r="O729" s="155"/>
      <c r="P729" s="155"/>
      <c r="Q729" s="155"/>
    </row>
    <row r="730" spans="1:30" ht="45.75" customHeight="1" x14ac:dyDescent="0.2">
      <c r="A730" s="155"/>
      <c r="B730" s="155"/>
      <c r="C730" s="155"/>
      <c r="D730" s="155"/>
      <c r="E730" s="155"/>
      <c r="F730" s="155"/>
      <c r="G730" s="155"/>
      <c r="H730" s="138"/>
      <c r="I730" s="138"/>
      <c r="J730" s="159"/>
      <c r="K730" s="155"/>
      <c r="L730" s="155"/>
      <c r="M730" s="155"/>
      <c r="N730" s="155"/>
      <c r="O730" s="155"/>
      <c r="P730" s="155"/>
      <c r="Q730" s="155"/>
    </row>
    <row r="731" spans="1:30" x14ac:dyDescent="0.2">
      <c r="A731" s="239" t="s">
        <v>45</v>
      </c>
      <c r="B731" s="232"/>
      <c r="C731" s="232"/>
      <c r="D731" s="232"/>
      <c r="E731" s="232"/>
      <c r="F731" s="232"/>
      <c r="G731" s="232"/>
      <c r="H731" s="232"/>
      <c r="I731" s="233"/>
      <c r="J731" s="155"/>
      <c r="K731" s="129"/>
      <c r="L731" s="155"/>
      <c r="M731" s="155"/>
      <c r="N731" s="155"/>
      <c r="O731" s="155"/>
      <c r="P731" s="155"/>
      <c r="Q731" s="155"/>
    </row>
    <row r="732" spans="1:30" ht="30" x14ac:dyDescent="0.2">
      <c r="A732" s="9" t="s">
        <v>46</v>
      </c>
      <c r="B732" s="9" t="s">
        <v>47</v>
      </c>
      <c r="C732" s="9" t="s">
        <v>48</v>
      </c>
      <c r="D732" s="9" t="s">
        <v>49</v>
      </c>
      <c r="E732" s="9" t="s">
        <v>50</v>
      </c>
      <c r="F732" s="9" t="s">
        <v>51</v>
      </c>
      <c r="G732" s="9" t="s">
        <v>52</v>
      </c>
      <c r="H732" s="9" t="s">
        <v>53</v>
      </c>
      <c r="I732" s="9" t="s">
        <v>54</v>
      </c>
      <c r="J732" s="160"/>
      <c r="K732" s="129"/>
      <c r="L732" s="160"/>
      <c r="M732" s="160"/>
      <c r="N732" s="160"/>
      <c r="O732" s="160"/>
      <c r="P732" s="160"/>
      <c r="Q732" s="160"/>
      <c r="R732" s="134"/>
      <c r="S732" s="134"/>
      <c r="T732" s="134"/>
      <c r="U732" s="134"/>
      <c r="V732" s="134"/>
      <c r="W732" s="134"/>
      <c r="X732" s="134"/>
      <c r="Y732" s="134"/>
      <c r="Z732" s="134"/>
      <c r="AA732" s="134"/>
      <c r="AB732" s="134"/>
      <c r="AC732" s="134"/>
      <c r="AD732" s="134"/>
    </row>
    <row r="733" spans="1:30" x14ac:dyDescent="0.2">
      <c r="A733" s="63" t="s">
        <v>63</v>
      </c>
      <c r="B733" s="161" t="s">
        <v>64</v>
      </c>
      <c r="C733" s="52" t="s">
        <v>192</v>
      </c>
      <c r="D733" s="48" t="s">
        <v>192</v>
      </c>
      <c r="E733" s="135">
        <v>1</v>
      </c>
      <c r="F733" s="64" t="s">
        <v>192</v>
      </c>
      <c r="G733" s="136">
        <v>0</v>
      </c>
      <c r="H733" s="136">
        <v>0</v>
      </c>
      <c r="I733" s="137">
        <f t="shared" ref="I733:I747" si="6">SUM(G733:H733)</f>
        <v>0</v>
      </c>
      <c r="J733" s="155"/>
      <c r="K733" s="138"/>
      <c r="L733" s="138"/>
      <c r="M733" s="138"/>
      <c r="N733" s="138"/>
      <c r="O733" s="138"/>
      <c r="P733" s="138"/>
      <c r="Q733" s="138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x14ac:dyDescent="0.2">
      <c r="A734" s="63" t="s">
        <v>65</v>
      </c>
      <c r="B734" s="162" t="s">
        <v>66</v>
      </c>
      <c r="C734" s="52" t="s">
        <v>192</v>
      </c>
      <c r="D734" s="48" t="s">
        <v>192</v>
      </c>
      <c r="E734" s="135">
        <v>1</v>
      </c>
      <c r="F734" s="64" t="s">
        <v>192</v>
      </c>
      <c r="G734" s="136">
        <v>0</v>
      </c>
      <c r="H734" s="136">
        <v>0</v>
      </c>
      <c r="I734" s="137">
        <f t="shared" si="6"/>
        <v>0</v>
      </c>
      <c r="J734" s="155"/>
      <c r="K734" s="138"/>
      <c r="L734" s="138"/>
      <c r="M734" s="138"/>
      <c r="N734" s="138"/>
      <c r="O734" s="138"/>
      <c r="P734" s="138"/>
      <c r="Q734" s="138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x14ac:dyDescent="0.2">
      <c r="A735" s="63" t="s">
        <v>65</v>
      </c>
      <c r="B735" s="162" t="s">
        <v>66</v>
      </c>
      <c r="C735" s="52" t="s">
        <v>192</v>
      </c>
      <c r="D735" s="48" t="s">
        <v>192</v>
      </c>
      <c r="E735" s="135">
        <v>1</v>
      </c>
      <c r="F735" s="64" t="s">
        <v>192</v>
      </c>
      <c r="G735" s="136">
        <v>0</v>
      </c>
      <c r="H735" s="136">
        <v>0</v>
      </c>
      <c r="I735" s="137">
        <f t="shared" si="6"/>
        <v>0</v>
      </c>
      <c r="J735" s="155"/>
      <c r="K735" s="138"/>
      <c r="L735" s="138"/>
      <c r="M735" s="138"/>
      <c r="N735" s="138"/>
      <c r="O735" s="138"/>
      <c r="P735" s="138"/>
      <c r="Q735" s="138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x14ac:dyDescent="0.2">
      <c r="A736" s="63" t="s">
        <v>481</v>
      </c>
      <c r="B736" s="162" t="s">
        <v>68</v>
      </c>
      <c r="C736" s="48" t="s">
        <v>478</v>
      </c>
      <c r="D736" s="48" t="s">
        <v>189</v>
      </c>
      <c r="E736" s="135">
        <v>1</v>
      </c>
      <c r="F736" s="63" t="s">
        <v>474</v>
      </c>
      <c r="G736" s="136">
        <v>0</v>
      </c>
      <c r="H736" s="136">
        <v>5765.22</v>
      </c>
      <c r="I736" s="137">
        <f t="shared" si="6"/>
        <v>5765.22</v>
      </c>
      <c r="J736" s="155"/>
      <c r="K736" s="138"/>
      <c r="L736" s="138"/>
      <c r="M736" s="138"/>
      <c r="N736" s="138"/>
      <c r="O736" s="138"/>
      <c r="P736" s="138"/>
      <c r="Q736" s="138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x14ac:dyDescent="0.2">
      <c r="A737" s="63" t="s">
        <v>482</v>
      </c>
      <c r="B737" s="162" t="s">
        <v>68</v>
      </c>
      <c r="C737" s="48" t="s">
        <v>479</v>
      </c>
      <c r="D737" s="48" t="s">
        <v>189</v>
      </c>
      <c r="E737" s="135">
        <v>1</v>
      </c>
      <c r="F737" s="63" t="s">
        <v>475</v>
      </c>
      <c r="G737" s="136">
        <v>0</v>
      </c>
      <c r="H737" s="136">
        <v>5765.22</v>
      </c>
      <c r="I737" s="137">
        <f t="shared" si="6"/>
        <v>5765.22</v>
      </c>
      <c r="J737" s="155"/>
      <c r="K737" s="138"/>
      <c r="L737" s="138"/>
      <c r="M737" s="138"/>
      <c r="N737" s="138"/>
      <c r="O737" s="138"/>
      <c r="P737" s="138"/>
      <c r="Q737" s="138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x14ac:dyDescent="0.2">
      <c r="A738" s="63" t="s">
        <v>483</v>
      </c>
      <c r="B738" s="162" t="s">
        <v>68</v>
      </c>
      <c r="C738" s="48" t="s">
        <v>213</v>
      </c>
      <c r="D738" s="48" t="s">
        <v>189</v>
      </c>
      <c r="E738" s="135">
        <v>1</v>
      </c>
      <c r="F738" s="63" t="s">
        <v>476</v>
      </c>
      <c r="G738" s="136">
        <v>0</v>
      </c>
      <c r="H738" s="136">
        <v>5765.22</v>
      </c>
      <c r="I738" s="137">
        <f t="shared" si="6"/>
        <v>5765.22</v>
      </c>
      <c r="J738" s="155"/>
      <c r="K738" s="138"/>
      <c r="L738" s="138"/>
      <c r="M738" s="138"/>
      <c r="N738" s="138"/>
      <c r="O738" s="138"/>
      <c r="P738" s="138"/>
      <c r="Q738" s="138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x14ac:dyDescent="0.2">
      <c r="A739" s="64" t="s">
        <v>192</v>
      </c>
      <c r="B739" s="162" t="s">
        <v>68</v>
      </c>
      <c r="C739" s="48" t="s">
        <v>480</v>
      </c>
      <c r="D739" s="48" t="s">
        <v>192</v>
      </c>
      <c r="E739" s="135">
        <v>1</v>
      </c>
      <c r="F739" s="64" t="s">
        <v>192</v>
      </c>
      <c r="G739" s="136">
        <v>0</v>
      </c>
      <c r="H739" s="136">
        <v>0</v>
      </c>
      <c r="I739" s="137">
        <f t="shared" si="6"/>
        <v>0</v>
      </c>
      <c r="J739" s="155"/>
      <c r="K739" s="138"/>
      <c r="L739" s="138"/>
      <c r="M739" s="138"/>
      <c r="N739" s="138"/>
      <c r="O739" s="138"/>
      <c r="P739" s="138"/>
      <c r="Q739" s="138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x14ac:dyDescent="0.2">
      <c r="A740" s="64" t="s">
        <v>192</v>
      </c>
      <c r="B740" s="162" t="s">
        <v>68</v>
      </c>
      <c r="C740" s="48" t="s">
        <v>192</v>
      </c>
      <c r="D740" s="48" t="s">
        <v>192</v>
      </c>
      <c r="E740" s="135">
        <v>1</v>
      </c>
      <c r="F740" s="219" t="s">
        <v>192</v>
      </c>
      <c r="G740" s="136">
        <v>0</v>
      </c>
      <c r="H740" s="136">
        <v>0</v>
      </c>
      <c r="I740" s="137">
        <v>0</v>
      </c>
      <c r="J740" s="155"/>
      <c r="K740" s="138"/>
      <c r="L740" s="138"/>
      <c r="M740" s="138"/>
      <c r="N740" s="138"/>
      <c r="O740" s="138"/>
      <c r="P740" s="138"/>
      <c r="Q740" s="138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x14ac:dyDescent="0.2">
      <c r="A741" s="64" t="s">
        <v>192</v>
      </c>
      <c r="B741" s="162" t="s">
        <v>68</v>
      </c>
      <c r="C741" s="48" t="s">
        <v>192</v>
      </c>
      <c r="D741" s="48" t="s">
        <v>192</v>
      </c>
      <c r="E741" s="135">
        <v>1</v>
      </c>
      <c r="F741" s="219" t="s">
        <v>192</v>
      </c>
      <c r="G741" s="136">
        <v>0</v>
      </c>
      <c r="H741" s="136">
        <v>0</v>
      </c>
      <c r="I741" s="137">
        <v>0</v>
      </c>
      <c r="J741" s="155"/>
      <c r="K741" s="138"/>
      <c r="L741" s="138"/>
      <c r="M741" s="138"/>
      <c r="N741" s="138"/>
      <c r="O741" s="138"/>
      <c r="P741" s="138"/>
      <c r="Q741" s="138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x14ac:dyDescent="0.2">
      <c r="A742" s="87" t="s">
        <v>666</v>
      </c>
      <c r="B742" s="162" t="s">
        <v>70</v>
      </c>
      <c r="C742" s="83" t="s">
        <v>191</v>
      </c>
      <c r="D742" s="48" t="s">
        <v>189</v>
      </c>
      <c r="E742" s="135">
        <v>1</v>
      </c>
      <c r="F742" s="202" t="s">
        <v>489</v>
      </c>
      <c r="G742" s="136">
        <v>0</v>
      </c>
      <c r="H742" s="136">
        <v>4747.83</v>
      </c>
      <c r="I742" s="137">
        <f t="shared" si="6"/>
        <v>4747.83</v>
      </c>
      <c r="J742" s="155"/>
      <c r="K742" s="138"/>
      <c r="L742" s="138"/>
      <c r="M742" s="138"/>
      <c r="N742" s="138"/>
      <c r="O742" s="138"/>
      <c r="P742" s="138"/>
      <c r="Q742" s="138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x14ac:dyDescent="0.2">
      <c r="A743" s="70" t="s">
        <v>492</v>
      </c>
      <c r="B743" s="162" t="s">
        <v>70</v>
      </c>
      <c r="C743" s="48" t="s">
        <v>213</v>
      </c>
      <c r="D743" s="48" t="s">
        <v>189</v>
      </c>
      <c r="E743" s="135">
        <v>1</v>
      </c>
      <c r="F743" s="63" t="s">
        <v>485</v>
      </c>
      <c r="G743" s="136">
        <v>0</v>
      </c>
      <c r="H743" s="136">
        <v>4747.83</v>
      </c>
      <c r="I743" s="137">
        <f t="shared" si="6"/>
        <v>4747.83</v>
      </c>
      <c r="J743" s="155"/>
      <c r="K743" s="138"/>
      <c r="L743" s="138"/>
      <c r="M743" s="138"/>
      <c r="N743" s="138"/>
      <c r="O743" s="138"/>
      <c r="P743" s="138"/>
      <c r="Q743" s="138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x14ac:dyDescent="0.2">
      <c r="A744" s="70" t="s">
        <v>493</v>
      </c>
      <c r="B744" s="162" t="s">
        <v>70</v>
      </c>
      <c r="C744" s="48" t="s">
        <v>212</v>
      </c>
      <c r="D744" s="48" t="s">
        <v>189</v>
      </c>
      <c r="E744" s="135">
        <v>1</v>
      </c>
      <c r="F744" s="63" t="s">
        <v>486</v>
      </c>
      <c r="G744" s="136">
        <v>0</v>
      </c>
      <c r="H744" s="136">
        <v>4747.83</v>
      </c>
      <c r="I744" s="137">
        <f t="shared" si="6"/>
        <v>4747.83</v>
      </c>
      <c r="J744" s="155"/>
      <c r="K744" s="138"/>
      <c r="L744" s="138"/>
      <c r="M744" s="138"/>
      <c r="N744" s="138"/>
      <c r="O744" s="138"/>
      <c r="P744" s="138"/>
      <c r="Q744" s="138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x14ac:dyDescent="0.2">
      <c r="A745" s="70" t="s">
        <v>494</v>
      </c>
      <c r="B745" s="162" t="s">
        <v>70</v>
      </c>
      <c r="C745" s="48" t="s">
        <v>472</v>
      </c>
      <c r="D745" s="48" t="s">
        <v>189</v>
      </c>
      <c r="E745" s="135">
        <v>1</v>
      </c>
      <c r="F745" s="63" t="s">
        <v>487</v>
      </c>
      <c r="G745" s="136">
        <v>0</v>
      </c>
      <c r="H745" s="136">
        <v>4747.83</v>
      </c>
      <c r="I745" s="137">
        <f t="shared" si="6"/>
        <v>4747.83</v>
      </c>
      <c r="J745" s="155"/>
      <c r="K745" s="138"/>
      <c r="L745" s="138"/>
      <c r="M745" s="138"/>
      <c r="N745" s="138"/>
      <c r="O745" s="138"/>
      <c r="P745" s="138"/>
      <c r="Q745" s="138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x14ac:dyDescent="0.2">
      <c r="A746" s="174" t="s">
        <v>404</v>
      </c>
      <c r="B746" s="162" t="s">
        <v>72</v>
      </c>
      <c r="C746" s="125" t="s">
        <v>191</v>
      </c>
      <c r="D746" s="48" t="s">
        <v>189</v>
      </c>
      <c r="E746" s="135">
        <v>1</v>
      </c>
      <c r="F746" s="202" t="s">
        <v>667</v>
      </c>
      <c r="G746" s="136">
        <v>0</v>
      </c>
      <c r="H746" s="136">
        <v>3391.31</v>
      </c>
      <c r="I746" s="137">
        <f t="shared" si="6"/>
        <v>3391.31</v>
      </c>
      <c r="J746" s="155"/>
      <c r="K746" s="138"/>
      <c r="L746" s="138"/>
      <c r="M746" s="138"/>
      <c r="N746" s="138"/>
      <c r="O746" s="138"/>
      <c r="P746" s="138"/>
      <c r="Q746" s="138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x14ac:dyDescent="0.2">
      <c r="A747" s="70" t="s">
        <v>395</v>
      </c>
      <c r="B747" s="162" t="s">
        <v>72</v>
      </c>
      <c r="C747" s="65" t="s">
        <v>187</v>
      </c>
      <c r="D747" s="48" t="s">
        <v>189</v>
      </c>
      <c r="E747" s="135">
        <v>1</v>
      </c>
      <c r="F747" s="63" t="s">
        <v>490</v>
      </c>
      <c r="G747" s="136">
        <v>0</v>
      </c>
      <c r="H747" s="136">
        <v>3391.31</v>
      </c>
      <c r="I747" s="137">
        <f t="shared" si="6"/>
        <v>3391.31</v>
      </c>
      <c r="J747" s="155"/>
      <c r="K747" s="138"/>
      <c r="L747" s="138"/>
      <c r="M747" s="138"/>
      <c r="N747" s="138"/>
      <c r="O747" s="138"/>
      <c r="P747" s="138"/>
      <c r="Q747" s="138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45" x14ac:dyDescent="0.2">
      <c r="A748" s="41" t="s">
        <v>55</v>
      </c>
      <c r="B748" s="41" t="s">
        <v>56</v>
      </c>
      <c r="C748" s="21" t="s">
        <v>57</v>
      </c>
      <c r="D748" s="21" t="s">
        <v>58</v>
      </c>
      <c r="E748" s="21" t="s">
        <v>59</v>
      </c>
      <c r="F748" s="163"/>
      <c r="G748" s="21" t="s">
        <v>60</v>
      </c>
      <c r="H748" s="21" t="s">
        <v>61</v>
      </c>
      <c r="I748" s="21" t="s">
        <v>62</v>
      </c>
      <c r="J748" s="155"/>
      <c r="K748" s="129"/>
      <c r="L748" s="129"/>
      <c r="M748" s="129"/>
      <c r="N748" s="129"/>
      <c r="O748" s="129"/>
      <c r="P748" s="129"/>
      <c r="Q748" s="129"/>
      <c r="R748" s="49"/>
      <c r="S748" s="49"/>
      <c r="T748" s="49"/>
      <c r="U748" s="49"/>
      <c r="V748" s="49"/>
      <c r="W748" s="49"/>
      <c r="X748" s="49"/>
      <c r="Y748" s="49"/>
      <c r="Z748" s="49"/>
      <c r="AA748" s="49"/>
      <c r="AB748" s="49"/>
      <c r="AC748" s="49"/>
      <c r="AD748" s="49"/>
    </row>
    <row r="749" spans="1:30" x14ac:dyDescent="0.2">
      <c r="A749" s="152" t="s">
        <v>63</v>
      </c>
      <c r="B749" s="164" t="s">
        <v>64</v>
      </c>
      <c r="C749" s="153">
        <f>SUMIFS($E$733:$E$747,$B$733:$B$747,"FDA",$D$733:$D$747,"&lt;&gt;VAGO")</f>
        <v>0</v>
      </c>
      <c r="D749" s="153">
        <f>SUMIFS($E$733:$E$747,$B$733:$B$747,"FDA",$D$733:$D$747,"VAGO")</f>
        <v>1</v>
      </c>
      <c r="E749" s="153">
        <f t="shared" ref="E749:E753" si="7">C749+D749</f>
        <v>1</v>
      </c>
      <c r="F749" s="154"/>
      <c r="G749" s="137">
        <f>SUMIF($B$733:$B$747,"FDA",$G$733:$G$747)</f>
        <v>0</v>
      </c>
      <c r="H749" s="137">
        <f>SUMIF($B$733:$B$747,"FDA",$H$733:$H$747)</f>
        <v>0</v>
      </c>
      <c r="I749" s="137">
        <f>SUMIF($B$733:$B$747,"FDA",$I$733:$I$747)</f>
        <v>0</v>
      </c>
      <c r="J749" s="138"/>
      <c r="K749" s="129"/>
      <c r="L749" s="138"/>
      <c r="M749" s="138"/>
      <c r="N749" s="138"/>
      <c r="O749" s="138"/>
      <c r="P749" s="138"/>
      <c r="Q749" s="138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x14ac:dyDescent="0.2">
      <c r="A750" s="152" t="s">
        <v>65</v>
      </c>
      <c r="B750" s="164" t="s">
        <v>66</v>
      </c>
      <c r="C750" s="153">
        <f>SUMIFS($E$733:$E$747,$B$733:$B$747,"FDA-1",$D$733:$D$747,"&lt;&gt;VAGO")</f>
        <v>0</v>
      </c>
      <c r="D750" s="153">
        <f>SUMIFS($E$733:$E$747,$B$733:$B$747,"FDA-1",$D$733:$D$747,"VAGO")</f>
        <v>2</v>
      </c>
      <c r="E750" s="153">
        <f t="shared" si="7"/>
        <v>2</v>
      </c>
      <c r="F750" s="154"/>
      <c r="G750" s="137">
        <f>SUMIF($B$733:$B$747,"FDA-1",$G$733:$G$747)</f>
        <v>0</v>
      </c>
      <c r="H750" s="137">
        <f>SUMIF($B$733:$B$747,"FDA-1",$H$733:$H$747)</f>
        <v>0</v>
      </c>
      <c r="I750" s="137">
        <f>SUMIF($B$733:$B$747,"FDA-1",$I$733:$I$747)</f>
        <v>0</v>
      </c>
      <c r="J750" s="138"/>
      <c r="K750" s="129"/>
      <c r="L750" s="138"/>
      <c r="M750" s="138"/>
      <c r="N750" s="138"/>
      <c r="O750" s="138"/>
      <c r="P750" s="138"/>
      <c r="Q750" s="138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x14ac:dyDescent="0.2">
      <c r="A751" s="152" t="s">
        <v>67</v>
      </c>
      <c r="B751" s="164" t="s">
        <v>68</v>
      </c>
      <c r="C751" s="153">
        <f>SUMIFS($E$733:$E$747,$B$733:$B$747,"FDA-2",$D$733:$D$747,"&lt;&gt;VAGO")</f>
        <v>3</v>
      </c>
      <c r="D751" s="153">
        <f>SUMIFS($E$733:$E$747,$B$733:$B$747,"FDA-2",$D$733:$D$747,"VAGO")</f>
        <v>3</v>
      </c>
      <c r="E751" s="153">
        <f t="shared" si="7"/>
        <v>6</v>
      </c>
      <c r="F751" s="156"/>
      <c r="G751" s="137">
        <f>SUMIF($B$733:$B$747,"FDA-2",$G$733:$G$747)</f>
        <v>0</v>
      </c>
      <c r="H751" s="137">
        <f>SUMIF($B$733:$B$747,"FDA-2",$H$733:$H$747)</f>
        <v>17295.66</v>
      </c>
      <c r="I751" s="137">
        <f>SUMIF($B$733:$B$747,"FDA-2",$I$733:$I$747)</f>
        <v>17295.66</v>
      </c>
      <c r="J751" s="138"/>
      <c r="K751" s="129"/>
      <c r="L751" s="138"/>
      <c r="M751" s="138"/>
      <c r="N751" s="138"/>
      <c r="O751" s="138"/>
      <c r="P751" s="138"/>
      <c r="Q751" s="138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x14ac:dyDescent="0.2">
      <c r="A752" s="152" t="s">
        <v>69</v>
      </c>
      <c r="B752" s="164" t="s">
        <v>70</v>
      </c>
      <c r="C752" s="153">
        <f>SUMIFS($E$733:$E$747,$B$733:$B$747,"FDA-3",$D$733:$D$747,"&lt;&gt;VAGO")</f>
        <v>4</v>
      </c>
      <c r="D752" s="153">
        <f>SUMIFS($E$733:$E$747,$B$733:$B$747,"FDA-3",$D$733:$D$747,"VAGO")</f>
        <v>0</v>
      </c>
      <c r="E752" s="153">
        <f t="shared" si="7"/>
        <v>4</v>
      </c>
      <c r="F752" s="158"/>
      <c r="G752" s="137">
        <f>SUMIF($B$733:$B$747,"FDA-3",$G$733:$G$747)</f>
        <v>0</v>
      </c>
      <c r="H752" s="137">
        <f>SUMIF($B$733:$B$747,"FDA-3",$H$733:$H$747)</f>
        <v>18991.32</v>
      </c>
      <c r="I752" s="137">
        <f>SUMIF($B$733:$B$747,"FDA-3",$I$733:$I$747)</f>
        <v>18991.32</v>
      </c>
      <c r="J752" s="138"/>
      <c r="K752" s="129"/>
      <c r="L752" s="138"/>
      <c r="M752" s="138"/>
      <c r="N752" s="138"/>
      <c r="O752" s="138"/>
      <c r="P752" s="138"/>
      <c r="Q752" s="138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x14ac:dyDescent="0.2">
      <c r="A753" s="152" t="s">
        <v>71</v>
      </c>
      <c r="B753" s="164" t="s">
        <v>72</v>
      </c>
      <c r="C753" s="153">
        <f>SUMIFS($E$733:$E$747,$B$733:$B$747,"FDA-4",$D$733:$D$747,"&lt;&gt;VAGO")</f>
        <v>2</v>
      </c>
      <c r="D753" s="153">
        <f>SUMIFS($E$733:$E$747,$B$733:$B$747,"FDA-4",$D$733:$D$747,"VAGO")</f>
        <v>0</v>
      </c>
      <c r="E753" s="153">
        <f t="shared" si="7"/>
        <v>2</v>
      </c>
      <c r="F753" s="156"/>
      <c r="G753" s="137">
        <f>SUMIF($B$733:$B$747,"FDA-4",$G$733:$G$747)</f>
        <v>0</v>
      </c>
      <c r="H753" s="137">
        <f>SUMIF($B$733:$B$747,"FDA-4",$H$733:$H$747)</f>
        <v>6782.62</v>
      </c>
      <c r="I753" s="137">
        <f>SUMIF($B$733:$B$747,"FDA-4",$I$733:$I$747)</f>
        <v>6782.62</v>
      </c>
      <c r="J753" s="138"/>
      <c r="K753" s="129"/>
      <c r="L753" s="138"/>
      <c r="M753" s="138"/>
      <c r="N753" s="138"/>
      <c r="O753" s="138"/>
      <c r="P753" s="138"/>
      <c r="Q753" s="138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30" x14ac:dyDescent="0.2">
      <c r="A754" s="41" t="s">
        <v>73</v>
      </c>
      <c r="B754" s="163"/>
      <c r="C754" s="21">
        <f t="shared" ref="C754:E754" si="8">SUM(C750:C753)</f>
        <v>9</v>
      </c>
      <c r="D754" s="21">
        <f t="shared" si="8"/>
        <v>5</v>
      </c>
      <c r="E754" s="21">
        <f t="shared" si="8"/>
        <v>14</v>
      </c>
      <c r="F754" s="163"/>
      <c r="G754" s="32">
        <f t="shared" ref="G754:I754" si="9">SUM(G749:G753)</f>
        <v>0</v>
      </c>
      <c r="H754" s="32">
        <f t="shared" si="9"/>
        <v>43069.599999999999</v>
      </c>
      <c r="I754" s="32">
        <f t="shared" si="9"/>
        <v>43069.599999999999</v>
      </c>
      <c r="J754" s="138"/>
      <c r="K754" s="129"/>
      <c r="L754" s="138"/>
      <c r="M754" s="138"/>
      <c r="N754" s="138"/>
      <c r="O754" s="138"/>
      <c r="P754" s="138"/>
      <c r="Q754" s="138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45" customHeight="1" x14ac:dyDescent="0.2">
      <c r="A755" s="159"/>
      <c r="B755" s="159"/>
      <c r="C755" s="159"/>
      <c r="D755" s="159"/>
      <c r="E755" s="159"/>
      <c r="F755" s="159"/>
      <c r="G755" s="159"/>
      <c r="H755" s="159"/>
      <c r="I755" s="129"/>
      <c r="J755" s="138"/>
      <c r="K755" s="129"/>
      <c r="L755" s="138"/>
      <c r="M755" s="138"/>
      <c r="N755" s="138"/>
      <c r="O755" s="138"/>
      <c r="P755" s="138"/>
      <c r="Q755" s="138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x14ac:dyDescent="0.2">
      <c r="A756" s="239" t="s">
        <v>74</v>
      </c>
      <c r="B756" s="232"/>
      <c r="C756" s="232"/>
      <c r="D756" s="232"/>
      <c r="E756" s="232"/>
      <c r="F756" s="232"/>
      <c r="G756" s="232"/>
      <c r="H756" s="232"/>
      <c r="I756" s="233"/>
      <c r="J756" s="138"/>
      <c r="K756" s="129"/>
      <c r="L756" s="138"/>
      <c r="M756" s="138"/>
      <c r="N756" s="138"/>
      <c r="O756" s="138"/>
      <c r="P756" s="138"/>
      <c r="Q756" s="138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30" x14ac:dyDescent="0.2">
      <c r="A757" s="33" t="s">
        <v>75</v>
      </c>
      <c r="B757" s="9" t="s">
        <v>76</v>
      </c>
      <c r="C757" s="9" t="s">
        <v>77</v>
      </c>
      <c r="D757" s="9" t="s">
        <v>78</v>
      </c>
      <c r="E757" s="9" t="s">
        <v>79</v>
      </c>
      <c r="F757" s="9" t="s">
        <v>80</v>
      </c>
      <c r="G757" s="9" t="s">
        <v>81</v>
      </c>
      <c r="H757" s="9" t="s">
        <v>82</v>
      </c>
      <c r="I757" s="9" t="s">
        <v>83</v>
      </c>
      <c r="J757" s="129"/>
      <c r="K757" s="129"/>
      <c r="L757" s="129"/>
      <c r="M757" s="129"/>
      <c r="N757" s="129"/>
      <c r="O757" s="129"/>
      <c r="P757" s="129"/>
      <c r="Q757" s="129"/>
      <c r="R757" s="134"/>
      <c r="S757" s="134"/>
      <c r="T757" s="134"/>
      <c r="U757" s="134"/>
      <c r="V757" s="134"/>
      <c r="W757" s="134"/>
      <c r="X757" s="134"/>
      <c r="Y757" s="134"/>
      <c r="Z757" s="134"/>
      <c r="AA757" s="134"/>
      <c r="AB757" s="134"/>
      <c r="AC757" s="134"/>
      <c r="AD757" s="134"/>
    </row>
    <row r="758" spans="1:30" x14ac:dyDescent="0.2">
      <c r="A758" s="70" t="s">
        <v>512</v>
      </c>
      <c r="B758" s="165" t="s">
        <v>93</v>
      </c>
      <c r="C758" s="48" t="s">
        <v>253</v>
      </c>
      <c r="D758" s="48" t="s">
        <v>189</v>
      </c>
      <c r="E758" s="135">
        <v>1</v>
      </c>
      <c r="F758" s="63" t="s">
        <v>496</v>
      </c>
      <c r="G758" s="136">
        <v>0</v>
      </c>
      <c r="H758" s="136">
        <v>1532.08</v>
      </c>
      <c r="I758" s="137">
        <f t="shared" ref="I758:I769" si="10">SUM(G758:H758)</f>
        <v>1532.08</v>
      </c>
      <c r="J758" s="138"/>
      <c r="K758" s="138"/>
      <c r="L758" s="138"/>
      <c r="M758" s="138"/>
      <c r="N758" s="138"/>
      <c r="O758" s="138"/>
      <c r="P758" s="138"/>
      <c r="Q758" s="138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x14ac:dyDescent="0.2">
      <c r="A759" s="70" t="s">
        <v>513</v>
      </c>
      <c r="B759" s="165" t="s">
        <v>93</v>
      </c>
      <c r="C759" s="48" t="s">
        <v>253</v>
      </c>
      <c r="D759" s="48" t="s">
        <v>189</v>
      </c>
      <c r="E759" s="135">
        <v>1</v>
      </c>
      <c r="F759" s="63" t="s">
        <v>497</v>
      </c>
      <c r="G759" s="136">
        <v>0</v>
      </c>
      <c r="H759" s="136">
        <v>1532.08</v>
      </c>
      <c r="I759" s="137">
        <f t="shared" si="10"/>
        <v>1532.08</v>
      </c>
      <c r="J759" s="138"/>
      <c r="K759" s="138"/>
      <c r="L759" s="138"/>
      <c r="M759" s="138"/>
      <c r="N759" s="138"/>
      <c r="O759" s="138"/>
      <c r="P759" s="138"/>
      <c r="Q759" s="138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x14ac:dyDescent="0.2">
      <c r="A760" s="174" t="s">
        <v>186</v>
      </c>
      <c r="B760" s="165" t="s">
        <v>93</v>
      </c>
      <c r="C760" s="175" t="s">
        <v>186</v>
      </c>
      <c r="D760" s="48" t="s">
        <v>189</v>
      </c>
      <c r="E760" s="135">
        <v>1</v>
      </c>
      <c r="F760" s="176" t="s">
        <v>622</v>
      </c>
      <c r="G760" s="136">
        <v>0</v>
      </c>
      <c r="H760" s="136">
        <v>1532.08</v>
      </c>
      <c r="I760" s="137">
        <f t="shared" si="10"/>
        <v>1532.08</v>
      </c>
      <c r="J760" s="138"/>
      <c r="K760" s="138"/>
      <c r="L760" s="138"/>
      <c r="M760" s="138"/>
      <c r="N760" s="138"/>
      <c r="O760" s="138"/>
      <c r="P760" s="138"/>
      <c r="Q760" s="138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x14ac:dyDescent="0.2">
      <c r="A761" s="174" t="s">
        <v>664</v>
      </c>
      <c r="B761" s="165" t="s">
        <v>93</v>
      </c>
      <c r="C761" s="175" t="s">
        <v>191</v>
      </c>
      <c r="D761" s="48" t="s">
        <v>189</v>
      </c>
      <c r="E761" s="135">
        <v>1</v>
      </c>
      <c r="F761" s="176" t="s">
        <v>663</v>
      </c>
      <c r="G761" s="136">
        <v>0</v>
      </c>
      <c r="H761" s="136">
        <v>1532.08</v>
      </c>
      <c r="I761" s="137">
        <f t="shared" si="10"/>
        <v>1532.08</v>
      </c>
      <c r="J761" s="138"/>
      <c r="K761" s="138"/>
      <c r="L761" s="138"/>
      <c r="M761" s="138"/>
      <c r="N761" s="138"/>
      <c r="O761" s="138"/>
      <c r="P761" s="138"/>
      <c r="Q761" s="138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x14ac:dyDescent="0.2">
      <c r="A762" s="70" t="s">
        <v>515</v>
      </c>
      <c r="B762" s="165" t="s">
        <v>93</v>
      </c>
      <c r="C762" s="48" t="s">
        <v>185</v>
      </c>
      <c r="D762" s="48" t="s">
        <v>189</v>
      </c>
      <c r="E762" s="135">
        <v>1</v>
      </c>
      <c r="F762" s="63" t="s">
        <v>498</v>
      </c>
      <c r="G762" s="136">
        <v>0</v>
      </c>
      <c r="H762" s="136">
        <v>1532.08</v>
      </c>
      <c r="I762" s="137">
        <f t="shared" si="10"/>
        <v>1532.08</v>
      </c>
      <c r="J762" s="138"/>
      <c r="K762" s="138"/>
      <c r="L762" s="138"/>
      <c r="M762" s="138"/>
      <c r="N762" s="138"/>
      <c r="O762" s="138"/>
      <c r="P762" s="138"/>
      <c r="Q762" s="138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x14ac:dyDescent="0.2">
      <c r="A763" s="70" t="s">
        <v>516</v>
      </c>
      <c r="B763" s="165" t="s">
        <v>93</v>
      </c>
      <c r="C763" s="48" t="s">
        <v>185</v>
      </c>
      <c r="D763" s="48" t="s">
        <v>189</v>
      </c>
      <c r="E763" s="135">
        <v>1</v>
      </c>
      <c r="F763" s="63" t="s">
        <v>500</v>
      </c>
      <c r="G763" s="136">
        <v>0</v>
      </c>
      <c r="H763" s="136">
        <v>1532.08</v>
      </c>
      <c r="I763" s="137">
        <f t="shared" si="10"/>
        <v>1532.08</v>
      </c>
      <c r="J763" s="138"/>
      <c r="K763" s="138"/>
      <c r="L763" s="138"/>
      <c r="M763" s="138"/>
      <c r="N763" s="138"/>
      <c r="O763" s="138"/>
      <c r="P763" s="138"/>
      <c r="Q763" s="138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x14ac:dyDescent="0.2">
      <c r="A764" s="70" t="s">
        <v>518</v>
      </c>
      <c r="B764" s="165" t="s">
        <v>93</v>
      </c>
      <c r="C764" s="48" t="s">
        <v>235</v>
      </c>
      <c r="D764" s="48" t="s">
        <v>189</v>
      </c>
      <c r="E764" s="135">
        <v>1</v>
      </c>
      <c r="F764" s="63" t="s">
        <v>502</v>
      </c>
      <c r="G764" s="136">
        <v>0</v>
      </c>
      <c r="H764" s="136">
        <v>1532.08</v>
      </c>
      <c r="I764" s="137">
        <f t="shared" si="10"/>
        <v>1532.08</v>
      </c>
      <c r="J764" s="138"/>
      <c r="K764" s="138"/>
      <c r="L764" s="138"/>
      <c r="M764" s="138"/>
      <c r="N764" s="138"/>
      <c r="O764" s="138"/>
      <c r="P764" s="138"/>
      <c r="Q764" s="138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x14ac:dyDescent="0.2">
      <c r="A765" s="70" t="s">
        <v>519</v>
      </c>
      <c r="B765" s="165" t="s">
        <v>93</v>
      </c>
      <c r="C765" s="48" t="s">
        <v>235</v>
      </c>
      <c r="D765" s="48" t="s">
        <v>189</v>
      </c>
      <c r="E765" s="135">
        <v>1</v>
      </c>
      <c r="F765" s="63" t="s">
        <v>503</v>
      </c>
      <c r="G765" s="136">
        <v>0</v>
      </c>
      <c r="H765" s="136">
        <v>1532.08</v>
      </c>
      <c r="I765" s="137">
        <f t="shared" si="10"/>
        <v>1532.08</v>
      </c>
      <c r="J765" s="138"/>
      <c r="K765" s="138"/>
      <c r="L765" s="138"/>
      <c r="M765" s="138"/>
      <c r="N765" s="138"/>
      <c r="O765" s="138"/>
      <c r="P765" s="138"/>
      <c r="Q765" s="138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x14ac:dyDescent="0.2">
      <c r="A766" s="70" t="s">
        <v>523</v>
      </c>
      <c r="B766" s="165" t="s">
        <v>93</v>
      </c>
      <c r="C766" s="48" t="s">
        <v>345</v>
      </c>
      <c r="D766" s="48" t="s">
        <v>189</v>
      </c>
      <c r="E766" s="135">
        <v>1</v>
      </c>
      <c r="F766" s="63" t="s">
        <v>507</v>
      </c>
      <c r="G766" s="136">
        <v>0</v>
      </c>
      <c r="H766" s="136">
        <v>1532.08</v>
      </c>
      <c r="I766" s="137">
        <f t="shared" si="10"/>
        <v>1532.08</v>
      </c>
      <c r="J766" s="138"/>
      <c r="K766" s="138"/>
      <c r="L766" s="138"/>
      <c r="M766" s="138"/>
      <c r="N766" s="138"/>
      <c r="O766" s="138"/>
      <c r="P766" s="138"/>
      <c r="Q766" s="138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x14ac:dyDescent="0.2">
      <c r="A767" s="70" t="s">
        <v>524</v>
      </c>
      <c r="B767" s="165" t="s">
        <v>93</v>
      </c>
      <c r="C767" s="48" t="s">
        <v>185</v>
      </c>
      <c r="D767" s="48" t="s">
        <v>189</v>
      </c>
      <c r="E767" s="135">
        <v>1</v>
      </c>
      <c r="F767" s="63" t="s">
        <v>508</v>
      </c>
      <c r="G767" s="136">
        <v>0</v>
      </c>
      <c r="H767" s="136">
        <v>1532.08</v>
      </c>
      <c r="I767" s="137">
        <f t="shared" si="10"/>
        <v>1532.08</v>
      </c>
      <c r="J767" s="138"/>
      <c r="K767" s="138"/>
      <c r="L767" s="138"/>
      <c r="M767" s="138"/>
      <c r="N767" s="138"/>
      <c r="O767" s="138"/>
      <c r="P767" s="138"/>
      <c r="Q767" s="138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x14ac:dyDescent="0.2">
      <c r="A768" s="70" t="s">
        <v>525</v>
      </c>
      <c r="B768" s="165" t="s">
        <v>93</v>
      </c>
      <c r="C768" s="48" t="s">
        <v>471</v>
      </c>
      <c r="D768" s="48" t="s">
        <v>189</v>
      </c>
      <c r="E768" s="135">
        <v>1</v>
      </c>
      <c r="F768" s="63" t="s">
        <v>509</v>
      </c>
      <c r="G768" s="136">
        <v>0</v>
      </c>
      <c r="H768" s="136">
        <v>1532.08</v>
      </c>
      <c r="I768" s="137">
        <f t="shared" si="10"/>
        <v>1532.08</v>
      </c>
      <c r="J768" s="138"/>
      <c r="K768" s="138"/>
      <c r="L768" s="138"/>
      <c r="M768" s="138"/>
      <c r="N768" s="138"/>
      <c r="O768" s="138"/>
      <c r="P768" s="138"/>
      <c r="Q768" s="138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x14ac:dyDescent="0.2">
      <c r="A769" s="70" t="s">
        <v>526</v>
      </c>
      <c r="B769" s="165" t="s">
        <v>93</v>
      </c>
      <c r="C769" s="48" t="s">
        <v>185</v>
      </c>
      <c r="D769" s="48" t="s">
        <v>189</v>
      </c>
      <c r="E769" s="135">
        <v>1</v>
      </c>
      <c r="F769" s="63" t="s">
        <v>510</v>
      </c>
      <c r="G769" s="136">
        <v>0</v>
      </c>
      <c r="H769" s="136">
        <v>1532.08</v>
      </c>
      <c r="I769" s="137">
        <f t="shared" si="10"/>
        <v>1532.08</v>
      </c>
      <c r="J769" s="138"/>
      <c r="K769" s="138"/>
      <c r="L769" s="138"/>
      <c r="M769" s="138"/>
      <c r="N769" s="138"/>
      <c r="O769" s="138"/>
      <c r="P769" s="138"/>
      <c r="Q769" s="138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45" x14ac:dyDescent="0.2">
      <c r="A770" s="41" t="s">
        <v>84</v>
      </c>
      <c r="B770" s="41" t="s">
        <v>85</v>
      </c>
      <c r="C770" s="21" t="s">
        <v>86</v>
      </c>
      <c r="D770" s="21" t="s">
        <v>87</v>
      </c>
      <c r="E770" s="21" t="s">
        <v>88</v>
      </c>
      <c r="F770" s="163"/>
      <c r="G770" s="21" t="s">
        <v>89</v>
      </c>
      <c r="H770" s="21" t="s">
        <v>90</v>
      </c>
      <c r="I770" s="21" t="s">
        <v>91</v>
      </c>
      <c r="J770" s="138"/>
      <c r="K770" s="138"/>
      <c r="L770" s="138"/>
      <c r="M770" s="138"/>
      <c r="N770" s="138"/>
      <c r="O770" s="138"/>
      <c r="P770" s="138"/>
      <c r="Q770" s="138"/>
      <c r="R770" s="49"/>
      <c r="S770" s="49"/>
      <c r="T770" s="49"/>
      <c r="U770" s="49"/>
      <c r="V770" s="49"/>
      <c r="W770" s="49"/>
      <c r="X770" s="49"/>
      <c r="Y770" s="49"/>
      <c r="Z770" s="49"/>
      <c r="AA770" s="49"/>
      <c r="AB770" s="49"/>
      <c r="AC770" s="49"/>
      <c r="AD770" s="49"/>
    </row>
    <row r="771" spans="1:30" x14ac:dyDescent="0.2">
      <c r="A771" s="152" t="s">
        <v>92</v>
      </c>
      <c r="B771" s="164" t="s">
        <v>93</v>
      </c>
      <c r="C771" s="153">
        <f>SUMIFS($E$758:$E$769,$B$758:$B$769,"FGS-1",$D$758:$D$769,"&lt;&gt;VAGO")</f>
        <v>12</v>
      </c>
      <c r="D771" s="153">
        <f>SUMIFS($E$758:$E$769,$B$758:$B$769,"FGS-1",$D$758:$D$769,"VAGO")</f>
        <v>0</v>
      </c>
      <c r="E771" s="153">
        <f t="shared" ref="E771:E776" si="11">C771+D771</f>
        <v>12</v>
      </c>
      <c r="F771" s="154"/>
      <c r="G771" s="137">
        <f>SUMIF($B$758:$B$769,"FGS-1",$G$758:$G$769)</f>
        <v>0</v>
      </c>
      <c r="H771" s="137">
        <f>SUMIF($B$758:$B$769,"FGS-1",$G$758:$G$769)</f>
        <v>0</v>
      </c>
      <c r="I771" s="137">
        <f>SUMIF($B$758:$B$769,"FGS-1",$G$758:$G$769)</f>
        <v>0</v>
      </c>
      <c r="J771" s="138"/>
      <c r="K771" s="138"/>
      <c r="L771" s="138"/>
      <c r="M771" s="138"/>
      <c r="N771" s="138"/>
      <c r="O771" s="138"/>
      <c r="P771" s="138"/>
      <c r="Q771" s="138"/>
      <c r="R771" s="134"/>
      <c r="S771" s="134"/>
      <c r="T771" s="134"/>
      <c r="U771" s="134"/>
      <c r="V771" s="134"/>
      <c r="W771" s="134"/>
      <c r="X771" s="134"/>
      <c r="Y771" s="134"/>
      <c r="Z771" s="134"/>
      <c r="AA771" s="134"/>
      <c r="AB771" s="134"/>
      <c r="AC771" s="134"/>
      <c r="AD771" s="134"/>
    </row>
    <row r="772" spans="1:30" x14ac:dyDescent="0.2">
      <c r="A772" s="152" t="s">
        <v>94</v>
      </c>
      <c r="B772" s="164" t="s">
        <v>95</v>
      </c>
      <c r="C772" s="153">
        <f>SUMIFS($E$758:$E$769,$B$758:$B$769,"FGS-2",$D$758:$D$769,"&lt;&gt;VAGO")</f>
        <v>0</v>
      </c>
      <c r="D772" s="153">
        <f>SUMIFS($E$758:$E$769,$B$758:$B$769,"FGS-2",$D$758:$D$769,"VAGO")</f>
        <v>0</v>
      </c>
      <c r="E772" s="153">
        <f t="shared" si="11"/>
        <v>0</v>
      </c>
      <c r="F772" s="156"/>
      <c r="G772" s="137">
        <f>SUMIF($B$758:$B$769,"FGS-2",$G$758:$G$769)</f>
        <v>0</v>
      </c>
      <c r="H772" s="137">
        <f>SUMIF($B$758:$B$769,"FGS-2",$G$758:$G$769)</f>
        <v>0</v>
      </c>
      <c r="I772" s="137">
        <f>SUMIF($B$758:$B$769,"FGS-2",$G$758:$G$769)</f>
        <v>0</v>
      </c>
      <c r="J772" s="138"/>
      <c r="K772" s="138"/>
      <c r="L772" s="138"/>
      <c r="M772" s="138"/>
      <c r="N772" s="138"/>
      <c r="O772" s="138"/>
      <c r="P772" s="138"/>
      <c r="Q772" s="138"/>
      <c r="R772" s="134"/>
      <c r="S772" s="134"/>
      <c r="T772" s="134"/>
      <c r="U772" s="134"/>
      <c r="V772" s="134"/>
      <c r="W772" s="134"/>
      <c r="X772" s="134"/>
      <c r="Y772" s="134"/>
      <c r="Z772" s="134"/>
      <c r="AA772" s="134"/>
      <c r="AB772" s="134"/>
      <c r="AC772" s="134"/>
      <c r="AD772" s="134"/>
    </row>
    <row r="773" spans="1:30" x14ac:dyDescent="0.2">
      <c r="A773" s="152" t="s">
        <v>96</v>
      </c>
      <c r="B773" s="164" t="s">
        <v>97</v>
      </c>
      <c r="C773" s="153">
        <f>SUMIFS($E$758:$E$769,$B$758:$B$769,"FGS-3",$D$758:$D$769,"&lt;&gt;VAGO")</f>
        <v>0</v>
      </c>
      <c r="D773" s="153">
        <f>SUMIFS($E$758:$E$769,$B$758:$B$769,"FGS-3",$D$758:$D$769,"VAGO")</f>
        <v>0</v>
      </c>
      <c r="E773" s="153">
        <f t="shared" si="11"/>
        <v>0</v>
      </c>
      <c r="F773" s="156"/>
      <c r="G773" s="137">
        <f>SUMIF($B$758:$B$769,"FGS-3",$G$758:$G$769)</f>
        <v>0</v>
      </c>
      <c r="H773" s="137">
        <f>SUMIF($B$758:$B$769,"FGS-3",$G$758:$G$769)</f>
        <v>0</v>
      </c>
      <c r="I773" s="137">
        <f>SUMIF($B$758:$B$769,"FGS-3",$G$758:$G$769)</f>
        <v>0</v>
      </c>
      <c r="J773" s="138"/>
      <c r="K773" s="138"/>
      <c r="L773" s="138"/>
      <c r="M773" s="138"/>
      <c r="N773" s="138"/>
      <c r="O773" s="138"/>
      <c r="P773" s="138"/>
      <c r="Q773" s="138"/>
      <c r="R773" s="134"/>
      <c r="S773" s="134"/>
      <c r="T773" s="134"/>
      <c r="U773" s="134"/>
      <c r="V773" s="134"/>
      <c r="W773" s="134"/>
      <c r="X773" s="134"/>
      <c r="Y773" s="134"/>
      <c r="Z773" s="134"/>
      <c r="AA773" s="134"/>
      <c r="AB773" s="134"/>
      <c r="AC773" s="134"/>
      <c r="AD773" s="134"/>
    </row>
    <row r="774" spans="1:30" x14ac:dyDescent="0.2">
      <c r="A774" s="157" t="s">
        <v>98</v>
      </c>
      <c r="B774" s="166" t="s">
        <v>99</v>
      </c>
      <c r="C774" s="153">
        <f>SUMIFS($E$758:$E$769,$B$758:$B$769,"FGA-1",$D$758:$D$769,"&lt;&gt;VAGO")</f>
        <v>0</v>
      </c>
      <c r="D774" s="153">
        <f>SUMIFS($E$758:$E$769,$B$758:$B$769,"FGA-1",$D$758:$D$769,"VAGO")</f>
        <v>0</v>
      </c>
      <c r="E774" s="153">
        <f t="shared" si="11"/>
        <v>0</v>
      </c>
      <c r="F774" s="158"/>
      <c r="G774" s="137">
        <f>SUMIF($B$758:$B$769,"FGA-1",$G$758:$G$769)</f>
        <v>0</v>
      </c>
      <c r="H774" s="137">
        <f>SUMIF($B$758:$B$769,"FGA-1",$G$758:$G$769)</f>
        <v>0</v>
      </c>
      <c r="I774" s="137">
        <f>SUMIF($B$758:$B$769,"FGA-1",$G$758:$G$769)</f>
        <v>0</v>
      </c>
      <c r="J774" s="138"/>
      <c r="K774" s="138"/>
      <c r="L774" s="138"/>
      <c r="M774" s="138"/>
      <c r="N774" s="138"/>
      <c r="O774" s="138"/>
      <c r="P774" s="138"/>
      <c r="Q774" s="138"/>
      <c r="R774" s="134"/>
      <c r="S774" s="134"/>
      <c r="T774" s="134"/>
      <c r="U774" s="134"/>
      <c r="V774" s="134"/>
      <c r="W774" s="134"/>
      <c r="X774" s="134"/>
      <c r="Y774" s="134"/>
      <c r="Z774" s="134"/>
      <c r="AA774" s="134"/>
      <c r="AB774" s="134"/>
      <c r="AC774" s="134"/>
      <c r="AD774" s="134"/>
    </row>
    <row r="775" spans="1:30" x14ac:dyDescent="0.2">
      <c r="A775" s="152" t="s">
        <v>100</v>
      </c>
      <c r="B775" s="164" t="s">
        <v>101</v>
      </c>
      <c r="C775" s="153">
        <f>SUMIFS($E$758:$E$769,$B$758:$B$769,"FGA-2",$D$758:$D$769,"&lt;&gt;VAGO")</f>
        <v>0</v>
      </c>
      <c r="D775" s="153">
        <f>SUMIFS($E$758:$E$769,$B$758:$B$769,"FGA-2",$D$758:$D$769,"VAGO")</f>
        <v>0</v>
      </c>
      <c r="E775" s="153">
        <f t="shared" si="11"/>
        <v>0</v>
      </c>
      <c r="F775" s="158"/>
      <c r="G775" s="137">
        <f>SUMIF($B$758:$B$769,"FGA-2",$G$758:$G$769)</f>
        <v>0</v>
      </c>
      <c r="H775" s="137">
        <f>SUMIF($B$758:$B$769,"FGA-2",$G$758:$G$769)</f>
        <v>0</v>
      </c>
      <c r="I775" s="137">
        <f>SUMIF($B$758:$B$769,"FGA-2",$G$758:$G$769)</f>
        <v>0</v>
      </c>
      <c r="J775" s="138"/>
      <c r="K775" s="138"/>
      <c r="L775" s="138"/>
      <c r="M775" s="138"/>
      <c r="N775" s="138"/>
      <c r="O775" s="138"/>
      <c r="P775" s="138"/>
      <c r="Q775" s="138"/>
      <c r="R775" s="134"/>
      <c r="S775" s="134"/>
      <c r="T775" s="134"/>
      <c r="U775" s="134"/>
      <c r="V775" s="134"/>
      <c r="W775" s="134"/>
      <c r="X775" s="134"/>
      <c r="Y775" s="134"/>
      <c r="Z775" s="134"/>
      <c r="AA775" s="134"/>
      <c r="AB775" s="134"/>
      <c r="AC775" s="134"/>
      <c r="AD775" s="134"/>
    </row>
    <row r="776" spans="1:30" x14ac:dyDescent="0.2">
      <c r="A776" s="152" t="s">
        <v>102</v>
      </c>
      <c r="B776" s="164" t="s">
        <v>103</v>
      </c>
      <c r="C776" s="153">
        <f>SUMIFS($E$758:$E$769,$B$758:$B$769,"FGA-3",$D$758:$D$769,"&lt;&gt;VAGO")</f>
        <v>0</v>
      </c>
      <c r="D776" s="153">
        <f>SUMIFS($E$758:$E$769,$B$758:$B$769,"FGA-3",$D$758:$D$769,"VAGO")</f>
        <v>0</v>
      </c>
      <c r="E776" s="153">
        <f t="shared" si="11"/>
        <v>0</v>
      </c>
      <c r="F776" s="156"/>
      <c r="G776" s="137">
        <f>SUMIF($B$758:$B$769,"FGA-3",$G$758:$G$769)</f>
        <v>0</v>
      </c>
      <c r="H776" s="137">
        <f>SUMIF($B$758:$B$769,"FGA-3",$G$758:$G$769)</f>
        <v>0</v>
      </c>
      <c r="I776" s="137">
        <f>SUMIF($B$758:$B$769,"FGA-3",$G$758:$G$769)</f>
        <v>0</v>
      </c>
      <c r="J776" s="138"/>
      <c r="K776" s="138"/>
      <c r="L776" s="138"/>
      <c r="M776" s="138"/>
      <c r="N776" s="138"/>
      <c r="O776" s="138"/>
      <c r="P776" s="138"/>
      <c r="Q776" s="138"/>
      <c r="R776" s="49"/>
      <c r="S776" s="49"/>
      <c r="T776" s="49"/>
      <c r="U776" s="49"/>
      <c r="V776" s="49"/>
      <c r="W776" s="49"/>
      <c r="X776" s="49"/>
      <c r="Y776" s="49"/>
      <c r="Z776" s="49"/>
      <c r="AA776" s="49"/>
      <c r="AB776" s="49"/>
      <c r="AC776" s="49"/>
      <c r="AD776" s="49"/>
    </row>
    <row r="777" spans="1:30" ht="30" x14ac:dyDescent="0.2">
      <c r="A777" s="41" t="s">
        <v>104</v>
      </c>
      <c r="B777" s="163"/>
      <c r="C777" s="21">
        <f t="shared" ref="C777:E777" si="12">SUM(C771:C776)</f>
        <v>12</v>
      </c>
      <c r="D777" s="21">
        <f t="shared" si="12"/>
        <v>0</v>
      </c>
      <c r="E777" s="21">
        <f t="shared" si="12"/>
        <v>12</v>
      </c>
      <c r="F777" s="163"/>
      <c r="G777" s="32">
        <f t="shared" ref="G777:I777" si="13">SUM(G771:G776)</f>
        <v>0</v>
      </c>
      <c r="H777" s="32">
        <f t="shared" si="13"/>
        <v>0</v>
      </c>
      <c r="I777" s="32">
        <f t="shared" si="13"/>
        <v>0</v>
      </c>
      <c r="J777" s="138"/>
      <c r="K777" s="138"/>
      <c r="L777" s="138"/>
      <c r="M777" s="138"/>
      <c r="N777" s="138"/>
      <c r="O777" s="138"/>
      <c r="P777" s="138"/>
      <c r="Q777" s="138"/>
      <c r="R777" s="49"/>
      <c r="S777" s="49"/>
      <c r="T777" s="49"/>
      <c r="U777" s="49"/>
      <c r="V777" s="49"/>
      <c r="W777" s="49"/>
      <c r="X777" s="49"/>
      <c r="Y777" s="49"/>
      <c r="Z777" s="49"/>
      <c r="AA777" s="49"/>
      <c r="AB777" s="49"/>
      <c r="AC777" s="49"/>
      <c r="AD777" s="49"/>
    </row>
    <row r="778" spans="1:30" ht="33" customHeight="1" x14ac:dyDescent="0.2">
      <c r="A778" s="155"/>
      <c r="B778" s="155"/>
      <c r="C778" s="155"/>
      <c r="D778" s="155"/>
      <c r="E778" s="155"/>
      <c r="F778" s="155"/>
      <c r="G778" s="155"/>
      <c r="H778" s="155"/>
      <c r="I778" s="160"/>
      <c r="J778" s="160"/>
      <c r="K778" s="129"/>
      <c r="L778" s="160"/>
      <c r="M778" s="160"/>
      <c r="N778" s="160"/>
      <c r="O778" s="160"/>
      <c r="P778" s="160"/>
      <c r="Q778" s="160"/>
      <c r="R778" s="134"/>
      <c r="S778" s="134"/>
      <c r="T778" s="134"/>
      <c r="U778" s="134"/>
      <c r="V778" s="134"/>
      <c r="W778" s="134"/>
      <c r="X778" s="134"/>
      <c r="Y778" s="134"/>
      <c r="Z778" s="134"/>
      <c r="AA778" s="134"/>
      <c r="AB778" s="134"/>
      <c r="AC778" s="134"/>
      <c r="AD778" s="134"/>
    </row>
    <row r="779" spans="1:30" ht="45" x14ac:dyDescent="0.2">
      <c r="A779" s="41"/>
      <c r="B779" s="41"/>
      <c r="C779" s="21" t="s">
        <v>105</v>
      </c>
      <c r="D779" s="21" t="s">
        <v>106</v>
      </c>
      <c r="E779" s="21" t="s">
        <v>107</v>
      </c>
      <c r="F779" s="151"/>
      <c r="G779" s="21" t="s">
        <v>108</v>
      </c>
      <c r="H779" s="21" t="s">
        <v>109</v>
      </c>
      <c r="I779" s="21" t="s">
        <v>110</v>
      </c>
      <c r="J779" s="160"/>
      <c r="K779" s="129"/>
      <c r="L779" s="160"/>
      <c r="M779" s="160"/>
      <c r="N779" s="160"/>
      <c r="O779" s="160"/>
      <c r="P779" s="160"/>
      <c r="Q779" s="160"/>
      <c r="R779" s="134"/>
      <c r="S779" s="134"/>
      <c r="T779" s="134"/>
      <c r="U779" s="134"/>
      <c r="V779" s="134"/>
      <c r="W779" s="134"/>
      <c r="X779" s="134"/>
      <c r="Y779" s="134"/>
      <c r="Z779" s="134"/>
      <c r="AA779" s="134"/>
      <c r="AB779" s="134"/>
      <c r="AC779" s="134"/>
      <c r="AD779" s="134"/>
    </row>
    <row r="780" spans="1:30" ht="30" x14ac:dyDescent="0.2">
      <c r="A780" s="41" t="s">
        <v>111</v>
      </c>
      <c r="B780" s="151"/>
      <c r="C780" s="21">
        <f>SUM(C729+C754+C777)</f>
        <v>358</v>
      </c>
      <c r="D780" s="21">
        <f>SUM(D729+D754+D777)</f>
        <v>364</v>
      </c>
      <c r="E780" s="21">
        <f>SUM(E729+E754+E777)</f>
        <v>722</v>
      </c>
      <c r="F780" s="151"/>
      <c r="G780" s="32">
        <f>SUM(H729+G754+G777)</f>
        <v>411996.67999999982</v>
      </c>
      <c r="H780" s="32">
        <f>SUM(I729+H754+H777)</f>
        <v>1818825.3299999973</v>
      </c>
      <c r="I780" s="32">
        <f>SUM(J729+I754+I777)</f>
        <v>2230822.010000003</v>
      </c>
      <c r="J780" s="160"/>
      <c r="K780" s="129"/>
      <c r="L780" s="160"/>
      <c r="M780" s="160"/>
      <c r="N780" s="160"/>
      <c r="O780" s="160"/>
      <c r="P780" s="160"/>
      <c r="Q780" s="160"/>
      <c r="R780" s="134"/>
      <c r="S780" s="134"/>
      <c r="T780" s="134"/>
      <c r="U780" s="134"/>
      <c r="V780" s="134"/>
      <c r="W780" s="134"/>
      <c r="X780" s="134"/>
      <c r="Y780" s="134"/>
      <c r="Z780" s="134"/>
      <c r="AA780" s="134"/>
      <c r="AB780" s="134"/>
      <c r="AC780" s="134"/>
      <c r="AD780" s="134"/>
    </row>
    <row r="781" spans="1:30" ht="30" customHeight="1" x14ac:dyDescent="0.2">
      <c r="A781" s="155"/>
      <c r="B781" s="155"/>
      <c r="C781" s="155"/>
      <c r="D781" s="155"/>
      <c r="E781" s="155"/>
      <c r="F781" s="155"/>
      <c r="G781" s="155"/>
      <c r="H781" s="155"/>
      <c r="I781" s="160"/>
      <c r="J781" s="160"/>
      <c r="K781" s="129"/>
      <c r="L781" s="160"/>
      <c r="M781" s="160"/>
      <c r="N781" s="160"/>
      <c r="O781" s="160"/>
      <c r="P781" s="160"/>
      <c r="Q781" s="160"/>
      <c r="R781" s="134"/>
      <c r="S781" s="134"/>
      <c r="T781" s="134"/>
      <c r="U781" s="134"/>
      <c r="V781" s="134"/>
      <c r="W781" s="134"/>
      <c r="X781" s="134"/>
      <c r="Y781" s="134"/>
      <c r="Z781" s="134"/>
      <c r="AA781" s="134"/>
      <c r="AB781" s="134"/>
      <c r="AC781" s="134"/>
      <c r="AD781" s="134"/>
    </row>
    <row r="782" spans="1:30" x14ac:dyDescent="0.2">
      <c r="A782" s="237" t="s">
        <v>112</v>
      </c>
      <c r="B782" s="232"/>
      <c r="C782" s="232"/>
      <c r="D782" s="232"/>
      <c r="E782" s="232"/>
      <c r="F782" s="233"/>
      <c r="G782" s="138"/>
      <c r="H782" s="155"/>
      <c r="I782" s="155"/>
      <c r="J782" s="155"/>
      <c r="K782" s="138"/>
      <c r="L782" s="155"/>
      <c r="M782" s="160"/>
      <c r="N782" s="160"/>
      <c r="O782" s="160"/>
      <c r="P782" s="160"/>
      <c r="Q782" s="160"/>
      <c r="R782" s="134"/>
      <c r="S782" s="134"/>
      <c r="T782" s="134"/>
      <c r="U782" s="134"/>
      <c r="V782" s="134"/>
      <c r="W782" s="134"/>
      <c r="X782" s="134"/>
      <c r="Y782" s="134"/>
      <c r="Z782" s="134"/>
      <c r="AA782" s="134"/>
      <c r="AB782" s="134"/>
      <c r="AC782" s="134"/>
      <c r="AD782" s="134"/>
    </row>
    <row r="783" spans="1:30" x14ac:dyDescent="0.2">
      <c r="A783" s="240" t="s">
        <v>113</v>
      </c>
      <c r="B783" s="232"/>
      <c r="C783" s="232"/>
      <c r="D783" s="232"/>
      <c r="E783" s="232"/>
      <c r="F783" s="233"/>
      <c r="G783" s="138"/>
      <c r="H783" s="155"/>
      <c r="I783" s="155"/>
      <c r="J783" s="155"/>
      <c r="K783" s="155"/>
      <c r="L783" s="155"/>
      <c r="M783" s="160"/>
      <c r="N783" s="160"/>
      <c r="O783" s="160"/>
      <c r="P783" s="160"/>
      <c r="Q783" s="160"/>
      <c r="R783" s="134"/>
      <c r="S783" s="134"/>
      <c r="T783" s="134"/>
      <c r="U783" s="134"/>
      <c r="V783" s="134"/>
      <c r="W783" s="134"/>
      <c r="X783" s="134"/>
      <c r="Y783" s="134"/>
      <c r="Z783" s="134"/>
      <c r="AA783" s="134"/>
      <c r="AB783" s="134"/>
      <c r="AC783" s="134"/>
      <c r="AD783" s="134"/>
    </row>
    <row r="784" spans="1:30" x14ac:dyDescent="0.2">
      <c r="A784" s="240" t="s">
        <v>114</v>
      </c>
      <c r="B784" s="232"/>
      <c r="C784" s="232"/>
      <c r="D784" s="232"/>
      <c r="E784" s="232"/>
      <c r="F784" s="233"/>
      <c r="G784" s="138"/>
      <c r="H784" s="155"/>
      <c r="I784" s="155"/>
      <c r="J784" s="155"/>
      <c r="K784" s="155"/>
      <c r="L784" s="155"/>
      <c r="M784" s="160"/>
      <c r="N784" s="160"/>
      <c r="O784" s="160"/>
      <c r="P784" s="160"/>
      <c r="Q784" s="160"/>
      <c r="R784" s="134"/>
      <c r="S784" s="134"/>
      <c r="T784" s="134"/>
      <c r="U784" s="134"/>
      <c r="V784" s="134"/>
      <c r="W784" s="134"/>
      <c r="X784" s="134"/>
      <c r="Y784" s="134"/>
      <c r="Z784" s="134"/>
      <c r="AA784" s="134"/>
      <c r="AB784" s="134"/>
      <c r="AC784" s="134"/>
      <c r="AD784" s="134"/>
    </row>
    <row r="785" spans="1:30" x14ac:dyDescent="0.2">
      <c r="A785" s="241" t="s">
        <v>115</v>
      </c>
      <c r="B785" s="232"/>
      <c r="C785" s="232"/>
      <c r="D785" s="232"/>
      <c r="E785" s="232"/>
      <c r="F785" s="233"/>
      <c r="G785" s="138"/>
      <c r="H785" s="155"/>
      <c r="I785" s="155"/>
      <c r="J785" s="155"/>
      <c r="K785" s="155"/>
      <c r="L785" s="155"/>
      <c r="M785" s="160"/>
      <c r="N785" s="160"/>
      <c r="O785" s="160"/>
      <c r="P785" s="160"/>
      <c r="Q785" s="160"/>
      <c r="R785" s="134"/>
      <c r="S785" s="134"/>
      <c r="T785" s="134"/>
      <c r="U785" s="134"/>
      <c r="V785" s="134"/>
      <c r="W785" s="134"/>
      <c r="X785" s="134"/>
      <c r="Y785" s="134"/>
      <c r="Z785" s="134"/>
      <c r="AA785" s="134"/>
      <c r="AB785" s="134"/>
      <c r="AC785" s="134"/>
      <c r="AD785" s="134"/>
    </row>
    <row r="786" spans="1:30" x14ac:dyDescent="0.2">
      <c r="A786" s="241" t="s">
        <v>116</v>
      </c>
      <c r="B786" s="232"/>
      <c r="C786" s="232"/>
      <c r="D786" s="232"/>
      <c r="E786" s="232"/>
      <c r="F786" s="233"/>
      <c r="G786" s="138"/>
      <c r="H786" s="155"/>
      <c r="I786" s="155"/>
      <c r="J786" s="155"/>
      <c r="K786" s="155"/>
      <c r="L786" s="155"/>
      <c r="M786" s="160"/>
      <c r="N786" s="160"/>
      <c r="O786" s="160"/>
      <c r="P786" s="160"/>
      <c r="Q786" s="160"/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</row>
    <row r="787" spans="1:30" x14ac:dyDescent="0.2">
      <c r="A787" s="241" t="s">
        <v>117</v>
      </c>
      <c r="B787" s="232"/>
      <c r="C787" s="232"/>
      <c r="D787" s="232"/>
      <c r="E787" s="232"/>
      <c r="F787" s="233"/>
      <c r="G787" s="138"/>
      <c r="H787" s="155"/>
      <c r="I787" s="155"/>
      <c r="J787" s="155"/>
      <c r="K787" s="155"/>
      <c r="L787" s="155"/>
      <c r="M787" s="160"/>
      <c r="N787" s="160"/>
      <c r="O787" s="160"/>
      <c r="P787" s="160"/>
      <c r="Q787" s="160"/>
      <c r="R787" s="134"/>
      <c r="S787" s="134"/>
      <c r="T787" s="134"/>
      <c r="U787" s="134"/>
      <c r="V787" s="134"/>
      <c r="W787" s="134"/>
      <c r="X787" s="134"/>
      <c r="Y787" s="134"/>
      <c r="Z787" s="134"/>
      <c r="AA787" s="134"/>
      <c r="AB787" s="134"/>
      <c r="AC787" s="134"/>
      <c r="AD787" s="134"/>
    </row>
    <row r="788" spans="1:30" x14ac:dyDescent="0.2">
      <c r="A788" s="241"/>
      <c r="B788" s="232"/>
      <c r="C788" s="232"/>
      <c r="D788" s="232"/>
      <c r="E788" s="232"/>
      <c r="F788" s="233"/>
      <c r="G788" s="138"/>
      <c r="H788" s="155"/>
      <c r="I788" s="155"/>
      <c r="J788" s="155"/>
      <c r="K788" s="155"/>
      <c r="L788" s="155"/>
      <c r="M788" s="160"/>
      <c r="N788" s="160"/>
      <c r="O788" s="160"/>
      <c r="P788" s="160"/>
      <c r="Q788" s="160"/>
      <c r="R788" s="134"/>
      <c r="S788" s="134"/>
      <c r="T788" s="134"/>
      <c r="U788" s="134"/>
      <c r="V788" s="134"/>
      <c r="W788" s="134"/>
      <c r="X788" s="134"/>
      <c r="Y788" s="134"/>
      <c r="Z788" s="134"/>
      <c r="AA788" s="134"/>
      <c r="AB788" s="134"/>
      <c r="AC788" s="134"/>
      <c r="AD788" s="134"/>
    </row>
    <row r="789" spans="1:30" x14ac:dyDescent="0.2">
      <c r="A789" s="241"/>
      <c r="B789" s="232"/>
      <c r="C789" s="232"/>
      <c r="D789" s="232"/>
      <c r="E789" s="232"/>
      <c r="F789" s="233"/>
      <c r="G789" s="138"/>
      <c r="H789" s="155"/>
      <c r="I789" s="155"/>
      <c r="J789" s="155"/>
      <c r="K789" s="155"/>
      <c r="L789" s="155"/>
      <c r="M789" s="160"/>
      <c r="N789" s="160"/>
      <c r="O789" s="160"/>
      <c r="P789" s="160"/>
      <c r="Q789" s="160"/>
      <c r="R789" s="134"/>
      <c r="S789" s="134"/>
      <c r="T789" s="134"/>
      <c r="U789" s="134"/>
      <c r="V789" s="134"/>
      <c r="W789" s="134"/>
      <c r="X789" s="134"/>
      <c r="Y789" s="134"/>
      <c r="Z789" s="134"/>
      <c r="AA789" s="134"/>
      <c r="AB789" s="134"/>
      <c r="AC789" s="134"/>
      <c r="AD789" s="134"/>
    </row>
    <row r="790" spans="1:30" x14ac:dyDescent="0.2">
      <c r="A790" s="234"/>
      <c r="B790" s="232"/>
      <c r="C790" s="232"/>
      <c r="D790" s="232"/>
      <c r="E790" s="232"/>
      <c r="F790" s="233"/>
      <c r="G790" s="138"/>
      <c r="H790" s="155"/>
      <c r="I790" s="155"/>
      <c r="J790" s="155"/>
      <c r="K790" s="155"/>
      <c r="L790" s="155"/>
      <c r="M790" s="160"/>
      <c r="N790" s="160"/>
      <c r="O790" s="160"/>
      <c r="P790" s="160"/>
      <c r="Q790" s="160"/>
      <c r="R790" s="134"/>
      <c r="S790" s="134"/>
      <c r="T790" s="134"/>
      <c r="U790" s="134"/>
      <c r="V790" s="134"/>
      <c r="W790" s="134"/>
      <c r="X790" s="134"/>
      <c r="Y790" s="134"/>
      <c r="Z790" s="134"/>
      <c r="AA790" s="134"/>
      <c r="AB790" s="134"/>
      <c r="AC790" s="134"/>
      <c r="AD790" s="134"/>
    </row>
    <row r="791" spans="1:30" x14ac:dyDescent="0.2">
      <c r="A791" s="234"/>
      <c r="B791" s="232"/>
      <c r="C791" s="232"/>
      <c r="D791" s="232"/>
      <c r="E791" s="232"/>
      <c r="F791" s="233"/>
      <c r="G791" s="138"/>
      <c r="H791" s="155"/>
      <c r="I791" s="155"/>
      <c r="J791" s="155"/>
      <c r="K791" s="155"/>
      <c r="L791" s="155"/>
      <c r="M791" s="160"/>
      <c r="N791" s="160"/>
      <c r="O791" s="160"/>
      <c r="P791" s="160"/>
      <c r="Q791" s="160"/>
      <c r="R791" s="134"/>
      <c r="S791" s="134"/>
      <c r="T791" s="134"/>
      <c r="U791" s="134"/>
      <c r="V791" s="134"/>
      <c r="W791" s="134"/>
      <c r="X791" s="134"/>
      <c r="Y791" s="134"/>
      <c r="Z791" s="134"/>
      <c r="AA791" s="134"/>
      <c r="AB791" s="134"/>
      <c r="AC791" s="134"/>
      <c r="AD791" s="134"/>
    </row>
    <row r="792" spans="1:30" x14ac:dyDescent="0.2">
      <c r="A792" s="234"/>
      <c r="B792" s="232"/>
      <c r="C792" s="232"/>
      <c r="D792" s="232"/>
      <c r="E792" s="232"/>
      <c r="F792" s="233"/>
      <c r="G792" s="138"/>
      <c r="H792" s="155"/>
      <c r="I792" s="155"/>
      <c r="J792" s="155"/>
      <c r="K792" s="155"/>
      <c r="L792" s="155"/>
      <c r="M792" s="160"/>
      <c r="N792" s="160"/>
      <c r="O792" s="160"/>
      <c r="P792" s="160"/>
      <c r="Q792" s="160"/>
      <c r="R792" s="134"/>
      <c r="S792" s="134"/>
      <c r="T792" s="134"/>
      <c r="U792" s="134"/>
      <c r="V792" s="134"/>
      <c r="W792" s="134"/>
      <c r="X792" s="134"/>
      <c r="Y792" s="134"/>
      <c r="Z792" s="134"/>
      <c r="AA792" s="134"/>
      <c r="AB792" s="134"/>
      <c r="AC792" s="134"/>
      <c r="AD792" s="134"/>
    </row>
    <row r="793" spans="1:30" x14ac:dyDescent="0.2">
      <c r="A793" s="234"/>
      <c r="B793" s="232"/>
      <c r="C793" s="232"/>
      <c r="D793" s="232"/>
      <c r="E793" s="232"/>
      <c r="F793" s="233"/>
      <c r="G793" s="138"/>
      <c r="H793" s="155"/>
      <c r="I793" s="155"/>
      <c r="J793" s="155"/>
      <c r="K793" s="155"/>
      <c r="L793" s="155"/>
      <c r="M793" s="160"/>
      <c r="N793" s="160"/>
      <c r="O793" s="160"/>
      <c r="P793" s="160"/>
      <c r="Q793" s="160"/>
      <c r="R793" s="134"/>
      <c r="S793" s="134"/>
      <c r="T793" s="134"/>
      <c r="U793" s="134"/>
      <c r="V793" s="134"/>
      <c r="W793" s="134"/>
      <c r="X793" s="134"/>
      <c r="Y793" s="134"/>
      <c r="Z793" s="134"/>
      <c r="AA793" s="134"/>
      <c r="AB793" s="134"/>
      <c r="AC793" s="134"/>
      <c r="AD793" s="134"/>
    </row>
    <row r="794" spans="1:30" x14ac:dyDescent="0.2">
      <c r="A794" s="234"/>
      <c r="B794" s="232"/>
      <c r="C794" s="232"/>
      <c r="D794" s="232"/>
      <c r="E794" s="232"/>
      <c r="F794" s="233"/>
      <c r="G794" s="138"/>
      <c r="H794" s="155"/>
      <c r="I794" s="155"/>
      <c r="J794" s="155"/>
      <c r="K794" s="155"/>
      <c r="L794" s="155"/>
      <c r="M794" s="160"/>
      <c r="N794" s="160"/>
      <c r="O794" s="160"/>
      <c r="P794" s="160"/>
      <c r="Q794" s="160"/>
      <c r="R794" s="134"/>
      <c r="S794" s="134"/>
      <c r="T794" s="134"/>
      <c r="U794" s="134"/>
      <c r="V794" s="134"/>
      <c r="W794" s="134"/>
      <c r="X794" s="134"/>
      <c r="Y794" s="134"/>
      <c r="Z794" s="134"/>
      <c r="AA794" s="134"/>
      <c r="AB794" s="134"/>
      <c r="AC794" s="134"/>
      <c r="AD794" s="134"/>
    </row>
    <row r="795" spans="1:30" ht="32.25" customHeight="1" x14ac:dyDescent="0.2">
      <c r="A795" s="235"/>
      <c r="B795" s="236"/>
      <c r="C795" s="236"/>
      <c r="D795" s="236"/>
      <c r="E795" s="236"/>
      <c r="F795" s="236"/>
      <c r="G795" s="138"/>
      <c r="H795" s="155"/>
      <c r="I795" s="155"/>
      <c r="J795" s="155"/>
      <c r="K795" s="155"/>
      <c r="L795" s="155"/>
      <c r="M795" s="160"/>
      <c r="N795" s="160"/>
      <c r="O795" s="160"/>
      <c r="P795" s="160"/>
      <c r="Q795" s="160"/>
      <c r="R795" s="134"/>
      <c r="S795" s="134"/>
      <c r="T795" s="134"/>
      <c r="U795" s="134"/>
      <c r="V795" s="134"/>
      <c r="W795" s="134"/>
      <c r="X795" s="134"/>
      <c r="Y795" s="134"/>
      <c r="Z795" s="134"/>
      <c r="AA795" s="134"/>
      <c r="AB795" s="134"/>
      <c r="AC795" s="134"/>
      <c r="AD795" s="134"/>
    </row>
    <row r="796" spans="1:30" x14ac:dyDescent="0.2">
      <c r="A796" s="237" t="s">
        <v>118</v>
      </c>
      <c r="B796" s="232"/>
      <c r="C796" s="232"/>
      <c r="D796" s="232"/>
      <c r="E796" s="232"/>
      <c r="F796" s="233"/>
      <c r="G796" s="138"/>
      <c r="H796" s="155"/>
      <c r="I796" s="155"/>
      <c r="J796" s="155"/>
      <c r="K796" s="155"/>
      <c r="L796" s="155"/>
      <c r="M796" s="160"/>
      <c r="N796" s="160"/>
      <c r="O796" s="160"/>
      <c r="P796" s="160"/>
      <c r="Q796" s="160"/>
      <c r="R796" s="134"/>
      <c r="S796" s="134"/>
      <c r="T796" s="134"/>
      <c r="U796" s="134"/>
      <c r="V796" s="134"/>
      <c r="W796" s="134"/>
      <c r="X796" s="134"/>
      <c r="Y796" s="134"/>
      <c r="Z796" s="134"/>
      <c r="AA796" s="134"/>
      <c r="AB796" s="134"/>
      <c r="AC796" s="134"/>
      <c r="AD796" s="134"/>
    </row>
    <row r="797" spans="1:30" x14ac:dyDescent="0.2">
      <c r="A797" s="238" t="s">
        <v>119</v>
      </c>
      <c r="B797" s="232"/>
      <c r="C797" s="232"/>
      <c r="D797" s="232"/>
      <c r="E797" s="232"/>
      <c r="F797" s="233"/>
      <c r="G797" s="138"/>
      <c r="H797" s="155"/>
      <c r="I797" s="155"/>
      <c r="J797" s="155"/>
      <c r="K797" s="155"/>
      <c r="L797" s="155"/>
      <c r="M797" s="160"/>
      <c r="N797" s="160"/>
      <c r="O797" s="160"/>
      <c r="P797" s="160"/>
      <c r="Q797" s="160"/>
      <c r="R797" s="134"/>
      <c r="S797" s="134"/>
      <c r="T797" s="134"/>
      <c r="U797" s="134"/>
      <c r="V797" s="134"/>
      <c r="W797" s="134"/>
      <c r="X797" s="134"/>
      <c r="Y797" s="134"/>
      <c r="Z797" s="134"/>
      <c r="AA797" s="134"/>
      <c r="AB797" s="134"/>
      <c r="AC797" s="134"/>
      <c r="AD797" s="134"/>
    </row>
    <row r="798" spans="1:30" x14ac:dyDescent="0.2">
      <c r="A798" s="231" t="s">
        <v>120</v>
      </c>
      <c r="B798" s="232"/>
      <c r="C798" s="232"/>
      <c r="D798" s="232"/>
      <c r="E798" s="232"/>
      <c r="F798" s="233"/>
      <c r="G798" s="138"/>
      <c r="H798" s="155"/>
      <c r="I798" s="155"/>
      <c r="J798" s="155"/>
      <c r="K798" s="155"/>
      <c r="L798" s="155"/>
      <c r="M798" s="160"/>
      <c r="N798" s="160"/>
      <c r="O798" s="160"/>
      <c r="P798" s="160"/>
      <c r="Q798" s="160"/>
      <c r="R798" s="134"/>
      <c r="S798" s="134"/>
      <c r="T798" s="134"/>
      <c r="U798" s="134"/>
      <c r="V798" s="134"/>
      <c r="W798" s="134"/>
      <c r="X798" s="134"/>
      <c r="Y798" s="134"/>
      <c r="Z798" s="134"/>
      <c r="AA798" s="134"/>
      <c r="AB798" s="134"/>
      <c r="AC798" s="134"/>
      <c r="AD798" s="134"/>
    </row>
    <row r="799" spans="1:30" x14ac:dyDescent="0.2">
      <c r="A799" s="231" t="s">
        <v>121</v>
      </c>
      <c r="B799" s="232"/>
      <c r="C799" s="232"/>
      <c r="D799" s="232"/>
      <c r="E799" s="232"/>
      <c r="F799" s="233"/>
      <c r="G799" s="138"/>
      <c r="H799" s="155"/>
      <c r="I799" s="155"/>
      <c r="J799" s="155"/>
      <c r="K799" s="155"/>
      <c r="L799" s="155"/>
      <c r="M799" s="160"/>
      <c r="N799" s="160"/>
      <c r="O799" s="160"/>
      <c r="P799" s="160"/>
      <c r="Q799" s="160"/>
      <c r="R799" s="134"/>
      <c r="S799" s="134"/>
      <c r="T799" s="134"/>
      <c r="U799" s="134"/>
      <c r="V799" s="134"/>
      <c r="W799" s="134"/>
      <c r="X799" s="134"/>
      <c r="Y799" s="134"/>
      <c r="Z799" s="134"/>
      <c r="AA799" s="134"/>
      <c r="AB799" s="134"/>
      <c r="AC799" s="134"/>
      <c r="AD799" s="134"/>
    </row>
    <row r="800" spans="1:30" x14ac:dyDescent="0.2">
      <c r="A800" s="231" t="s">
        <v>122</v>
      </c>
      <c r="B800" s="232"/>
      <c r="C800" s="232"/>
      <c r="D800" s="232"/>
      <c r="E800" s="232"/>
      <c r="F800" s="233"/>
      <c r="G800" s="138"/>
      <c r="H800" s="155"/>
      <c r="I800" s="155"/>
      <c r="J800" s="155"/>
      <c r="K800" s="155"/>
      <c r="L800" s="155"/>
      <c r="M800" s="160"/>
      <c r="N800" s="160"/>
      <c r="O800" s="160"/>
      <c r="P800" s="160"/>
      <c r="Q800" s="160"/>
      <c r="R800" s="134"/>
      <c r="S800" s="134"/>
      <c r="T800" s="134"/>
      <c r="U800" s="134"/>
      <c r="V800" s="134"/>
      <c r="W800" s="134"/>
      <c r="X800" s="134"/>
      <c r="Y800" s="134"/>
      <c r="Z800" s="134"/>
      <c r="AA800" s="134"/>
      <c r="AB800" s="134"/>
      <c r="AC800" s="134"/>
      <c r="AD800" s="134"/>
    </row>
    <row r="801" spans="1:30" x14ac:dyDescent="0.2">
      <c r="A801" s="231" t="s">
        <v>123</v>
      </c>
      <c r="B801" s="232"/>
      <c r="C801" s="232"/>
      <c r="D801" s="232"/>
      <c r="E801" s="232"/>
      <c r="F801" s="233"/>
      <c r="G801" s="138"/>
      <c r="H801" s="155"/>
      <c r="I801" s="155"/>
      <c r="J801" s="155"/>
      <c r="K801" s="155"/>
      <c r="L801" s="155"/>
      <c r="M801" s="160"/>
      <c r="N801" s="160"/>
      <c r="O801" s="160"/>
      <c r="P801" s="160"/>
      <c r="Q801" s="160"/>
      <c r="R801" s="134"/>
      <c r="S801" s="134"/>
      <c r="T801" s="134"/>
      <c r="U801" s="134"/>
      <c r="V801" s="134"/>
      <c r="W801" s="134"/>
      <c r="X801" s="134"/>
      <c r="Y801" s="134"/>
      <c r="Z801" s="134"/>
      <c r="AA801" s="134"/>
      <c r="AB801" s="134"/>
      <c r="AC801" s="134"/>
      <c r="AD801" s="134"/>
    </row>
    <row r="802" spans="1:30" x14ac:dyDescent="0.2">
      <c r="A802" s="231" t="s">
        <v>124</v>
      </c>
      <c r="B802" s="232"/>
      <c r="C802" s="232"/>
      <c r="D802" s="232"/>
      <c r="E802" s="232"/>
      <c r="F802" s="233"/>
      <c r="G802" s="138"/>
      <c r="H802" s="155"/>
      <c r="I802" s="155"/>
      <c r="J802" s="155"/>
      <c r="K802" s="155"/>
      <c r="L802" s="155"/>
      <c r="M802" s="160"/>
      <c r="N802" s="160"/>
      <c r="O802" s="160"/>
      <c r="P802" s="160"/>
      <c r="Q802" s="160"/>
      <c r="R802" s="134"/>
      <c r="S802" s="134"/>
      <c r="T802" s="134"/>
      <c r="U802" s="134"/>
      <c r="V802" s="134"/>
      <c r="W802" s="134"/>
      <c r="X802" s="134"/>
      <c r="Y802" s="134"/>
      <c r="Z802" s="134"/>
      <c r="AA802" s="134"/>
      <c r="AB802" s="134"/>
      <c r="AC802" s="134"/>
      <c r="AD802" s="134"/>
    </row>
    <row r="803" spans="1:30" x14ac:dyDescent="0.2">
      <c r="A803" s="231" t="s">
        <v>125</v>
      </c>
      <c r="B803" s="232"/>
      <c r="C803" s="232"/>
      <c r="D803" s="232"/>
      <c r="E803" s="232"/>
      <c r="F803" s="233"/>
      <c r="G803" s="138"/>
      <c r="H803" s="155"/>
      <c r="I803" s="155"/>
      <c r="J803" s="155"/>
      <c r="K803" s="155"/>
      <c r="L803" s="155"/>
      <c r="M803" s="160"/>
      <c r="N803" s="160"/>
      <c r="O803" s="160"/>
      <c r="P803" s="160"/>
      <c r="Q803" s="160"/>
      <c r="R803" s="134"/>
      <c r="S803" s="134"/>
      <c r="T803" s="134"/>
      <c r="U803" s="134"/>
      <c r="V803" s="134"/>
      <c r="W803" s="134"/>
      <c r="X803" s="134"/>
      <c r="Y803" s="134"/>
      <c r="Z803" s="134"/>
      <c r="AA803" s="134"/>
      <c r="AB803" s="134"/>
      <c r="AC803" s="134"/>
      <c r="AD803" s="134"/>
    </row>
    <row r="804" spans="1:30" x14ac:dyDescent="0.2">
      <c r="A804" s="231" t="s">
        <v>126</v>
      </c>
      <c r="B804" s="232"/>
      <c r="C804" s="232"/>
      <c r="D804" s="232"/>
      <c r="E804" s="232"/>
      <c r="F804" s="233"/>
      <c r="G804" s="138"/>
      <c r="H804" s="155"/>
      <c r="I804" s="155"/>
      <c r="J804" s="155"/>
      <c r="K804" s="155"/>
      <c r="L804" s="155"/>
      <c r="M804" s="160"/>
      <c r="N804" s="160"/>
      <c r="O804" s="160"/>
      <c r="P804" s="160"/>
      <c r="Q804" s="160"/>
      <c r="R804" s="134"/>
      <c r="S804" s="134"/>
      <c r="T804" s="134"/>
      <c r="U804" s="134"/>
      <c r="V804" s="134"/>
      <c r="W804" s="134"/>
      <c r="X804" s="134"/>
      <c r="Y804" s="134"/>
      <c r="Z804" s="134"/>
      <c r="AA804" s="134"/>
      <c r="AB804" s="134"/>
      <c r="AC804" s="134"/>
      <c r="AD804" s="134"/>
    </row>
    <row r="805" spans="1:30" x14ac:dyDescent="0.2">
      <c r="A805" s="231" t="s">
        <v>127</v>
      </c>
      <c r="B805" s="232"/>
      <c r="C805" s="232"/>
      <c r="D805" s="232"/>
      <c r="E805" s="232"/>
      <c r="F805" s="233"/>
      <c r="G805" s="138"/>
      <c r="H805" s="155"/>
      <c r="I805" s="155"/>
      <c r="J805" s="155"/>
      <c r="K805" s="155"/>
      <c r="L805" s="155"/>
      <c r="M805" s="160"/>
      <c r="N805" s="160"/>
      <c r="O805" s="160"/>
      <c r="P805" s="160"/>
      <c r="Q805" s="160"/>
      <c r="R805" s="134"/>
      <c r="S805" s="134"/>
      <c r="T805" s="134"/>
      <c r="U805" s="134"/>
      <c r="V805" s="134"/>
      <c r="W805" s="134"/>
      <c r="X805" s="134"/>
      <c r="Y805" s="134"/>
      <c r="Z805" s="134"/>
      <c r="AA805" s="134"/>
      <c r="AB805" s="134"/>
      <c r="AC805" s="134"/>
      <c r="AD805" s="134"/>
    </row>
    <row r="806" spans="1:30" x14ac:dyDescent="0.2">
      <c r="A806" s="231" t="s">
        <v>128</v>
      </c>
      <c r="B806" s="232"/>
      <c r="C806" s="232"/>
      <c r="D806" s="232"/>
      <c r="E806" s="232"/>
      <c r="F806" s="233"/>
      <c r="G806" s="138"/>
      <c r="H806" s="155"/>
      <c r="I806" s="155"/>
      <c r="J806" s="155"/>
      <c r="K806" s="155"/>
      <c r="L806" s="155"/>
      <c r="M806" s="160"/>
      <c r="N806" s="160"/>
      <c r="O806" s="160"/>
      <c r="P806" s="160"/>
      <c r="Q806" s="160"/>
      <c r="R806" s="134"/>
      <c r="S806" s="134"/>
      <c r="T806" s="134"/>
      <c r="U806" s="134"/>
      <c r="V806" s="134"/>
      <c r="W806" s="134"/>
      <c r="X806" s="134"/>
      <c r="Y806" s="134"/>
      <c r="Z806" s="134"/>
      <c r="AA806" s="134"/>
      <c r="AB806" s="134"/>
      <c r="AC806" s="134"/>
      <c r="AD806" s="134"/>
    </row>
    <row r="807" spans="1:30" x14ac:dyDescent="0.2">
      <c r="A807" s="231" t="s">
        <v>129</v>
      </c>
      <c r="B807" s="232"/>
      <c r="C807" s="232"/>
      <c r="D807" s="232"/>
      <c r="E807" s="232"/>
      <c r="F807" s="233"/>
      <c r="G807" s="138"/>
      <c r="H807" s="155"/>
      <c r="I807" s="155"/>
      <c r="J807" s="155"/>
      <c r="K807" s="155"/>
      <c r="L807" s="155"/>
      <c r="M807" s="160"/>
      <c r="N807" s="160"/>
      <c r="O807" s="160"/>
      <c r="P807" s="160"/>
      <c r="Q807" s="160"/>
      <c r="R807" s="134"/>
      <c r="S807" s="134"/>
      <c r="T807" s="134"/>
      <c r="U807" s="134"/>
      <c r="V807" s="134"/>
      <c r="W807" s="134"/>
      <c r="X807" s="134"/>
      <c r="Y807" s="134"/>
      <c r="Z807" s="134"/>
      <c r="AA807" s="134"/>
      <c r="AB807" s="134"/>
      <c r="AC807" s="134"/>
      <c r="AD807" s="134"/>
    </row>
    <row r="808" spans="1:30" x14ac:dyDescent="0.2">
      <c r="A808" s="231" t="s">
        <v>130</v>
      </c>
      <c r="B808" s="232"/>
      <c r="C808" s="232"/>
      <c r="D808" s="232"/>
      <c r="E808" s="232"/>
      <c r="F808" s="233"/>
      <c r="G808" s="138"/>
      <c r="H808" s="155"/>
      <c r="I808" s="155"/>
      <c r="J808" s="155"/>
      <c r="K808" s="155"/>
      <c r="L808" s="155"/>
      <c r="M808" s="160"/>
      <c r="N808" s="160"/>
      <c r="O808" s="160"/>
      <c r="P808" s="160"/>
      <c r="Q808" s="160"/>
      <c r="R808" s="134"/>
      <c r="S808" s="134"/>
      <c r="T808" s="134"/>
      <c r="U808" s="134"/>
      <c r="V808" s="134"/>
      <c r="W808" s="134"/>
      <c r="X808" s="134"/>
      <c r="Y808" s="134"/>
      <c r="Z808" s="134"/>
      <c r="AA808" s="134"/>
      <c r="AB808" s="134"/>
      <c r="AC808" s="134"/>
      <c r="AD808" s="134"/>
    </row>
    <row r="809" spans="1:30" x14ac:dyDescent="0.2">
      <c r="A809" s="231" t="s">
        <v>131</v>
      </c>
      <c r="B809" s="232"/>
      <c r="C809" s="232"/>
      <c r="D809" s="232"/>
      <c r="E809" s="232"/>
      <c r="F809" s="233"/>
      <c r="G809" s="138"/>
      <c r="H809" s="155"/>
      <c r="I809" s="155"/>
      <c r="J809" s="155"/>
      <c r="K809" s="155"/>
      <c r="L809" s="155"/>
      <c r="M809" s="160"/>
      <c r="N809" s="160"/>
      <c r="O809" s="160"/>
      <c r="P809" s="160"/>
      <c r="Q809" s="160"/>
      <c r="R809" s="134"/>
      <c r="S809" s="134"/>
      <c r="T809" s="134"/>
      <c r="U809" s="134"/>
      <c r="V809" s="134"/>
      <c r="W809" s="134"/>
      <c r="X809" s="134"/>
      <c r="Y809" s="134"/>
      <c r="Z809" s="134"/>
      <c r="AA809" s="134"/>
      <c r="AB809" s="134"/>
      <c r="AC809" s="134"/>
      <c r="AD809" s="134"/>
    </row>
    <row r="810" spans="1:30" x14ac:dyDescent="0.2">
      <c r="A810" s="231" t="s">
        <v>132</v>
      </c>
      <c r="B810" s="232"/>
      <c r="C810" s="232"/>
      <c r="D810" s="232"/>
      <c r="E810" s="232"/>
      <c r="F810" s="233"/>
      <c r="G810" s="138"/>
      <c r="H810" s="155"/>
      <c r="I810" s="155"/>
      <c r="J810" s="155"/>
      <c r="K810" s="155"/>
      <c r="L810" s="155"/>
      <c r="M810" s="160"/>
      <c r="N810" s="160"/>
      <c r="O810" s="160"/>
      <c r="P810" s="160"/>
      <c r="Q810" s="160"/>
      <c r="R810" s="134"/>
      <c r="S810" s="134"/>
      <c r="T810" s="134"/>
      <c r="U810" s="134"/>
      <c r="V810" s="134"/>
      <c r="W810" s="134"/>
      <c r="X810" s="134"/>
      <c r="Y810" s="134"/>
      <c r="Z810" s="134"/>
      <c r="AA810" s="134"/>
      <c r="AB810" s="134"/>
      <c r="AC810" s="134"/>
      <c r="AD810" s="134"/>
    </row>
    <row r="811" spans="1:30" x14ac:dyDescent="0.2">
      <c r="A811" s="231" t="s">
        <v>133</v>
      </c>
      <c r="B811" s="232"/>
      <c r="C811" s="232"/>
      <c r="D811" s="232"/>
      <c r="E811" s="232"/>
      <c r="F811" s="233"/>
      <c r="G811" s="138"/>
      <c r="H811" s="155"/>
      <c r="I811" s="155"/>
      <c r="J811" s="155"/>
      <c r="K811" s="155"/>
      <c r="L811" s="155"/>
      <c r="M811" s="160"/>
      <c r="N811" s="160"/>
      <c r="O811" s="160"/>
      <c r="P811" s="160"/>
      <c r="Q811" s="160"/>
      <c r="R811" s="134"/>
      <c r="S811" s="134"/>
      <c r="T811" s="134"/>
      <c r="U811" s="134"/>
      <c r="V811" s="134"/>
      <c r="W811" s="134"/>
      <c r="X811" s="134"/>
      <c r="Y811" s="134"/>
      <c r="Z811" s="134"/>
      <c r="AA811" s="134"/>
      <c r="AB811" s="134"/>
      <c r="AC811" s="134"/>
      <c r="AD811" s="134"/>
    </row>
    <row r="812" spans="1:30" x14ac:dyDescent="0.2">
      <c r="A812" s="231" t="s">
        <v>134</v>
      </c>
      <c r="B812" s="232"/>
      <c r="C812" s="232"/>
      <c r="D812" s="232"/>
      <c r="E812" s="232"/>
      <c r="F812" s="233"/>
      <c r="G812" s="138"/>
      <c r="H812" s="155"/>
      <c r="I812" s="155"/>
      <c r="J812" s="155"/>
      <c r="K812" s="155"/>
      <c r="L812" s="155"/>
      <c r="M812" s="160"/>
      <c r="N812" s="160"/>
      <c r="O812" s="160"/>
      <c r="P812" s="160"/>
      <c r="Q812" s="160"/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</row>
    <row r="813" spans="1:30" x14ac:dyDescent="0.2">
      <c r="A813" s="231" t="s">
        <v>135</v>
      </c>
      <c r="B813" s="232"/>
      <c r="C813" s="232"/>
      <c r="D813" s="232"/>
      <c r="E813" s="232"/>
      <c r="F813" s="233"/>
      <c r="G813" s="138"/>
      <c r="H813" s="155"/>
      <c r="I813" s="155"/>
      <c r="J813" s="155"/>
      <c r="K813" s="155"/>
      <c r="L813" s="155"/>
      <c r="M813" s="160"/>
      <c r="N813" s="160"/>
      <c r="O813" s="160"/>
      <c r="P813" s="160"/>
      <c r="Q813" s="160"/>
      <c r="R813" s="134"/>
      <c r="S813" s="134"/>
      <c r="T813" s="134"/>
      <c r="U813" s="134"/>
      <c r="V813" s="134"/>
      <c r="W813" s="134"/>
      <c r="X813" s="134"/>
      <c r="Y813" s="134"/>
      <c r="Z813" s="134"/>
      <c r="AA813" s="134"/>
      <c r="AB813" s="134"/>
      <c r="AC813" s="134"/>
      <c r="AD813" s="134"/>
    </row>
    <row r="814" spans="1:30" x14ac:dyDescent="0.2">
      <c r="A814" s="231" t="s">
        <v>136</v>
      </c>
      <c r="B814" s="232"/>
      <c r="C814" s="232"/>
      <c r="D814" s="232"/>
      <c r="E814" s="232"/>
      <c r="F814" s="233"/>
      <c r="G814" s="138"/>
      <c r="H814" s="155"/>
      <c r="I814" s="155"/>
      <c r="J814" s="155"/>
      <c r="K814" s="155"/>
      <c r="L814" s="155"/>
      <c r="M814" s="160"/>
      <c r="N814" s="160"/>
      <c r="O814" s="160"/>
      <c r="P814" s="160"/>
      <c r="Q814" s="160"/>
      <c r="R814" s="134"/>
      <c r="S814" s="134"/>
      <c r="T814" s="134"/>
      <c r="U814" s="134"/>
      <c r="V814" s="134"/>
      <c r="W814" s="134"/>
      <c r="X814" s="134"/>
      <c r="Y814" s="134"/>
      <c r="Z814" s="134"/>
      <c r="AA814" s="134"/>
      <c r="AB814" s="134"/>
      <c r="AC814" s="134"/>
      <c r="AD814" s="134"/>
    </row>
    <row r="815" spans="1:30" x14ac:dyDescent="0.2">
      <c r="A815" s="231" t="s">
        <v>137</v>
      </c>
      <c r="B815" s="232"/>
      <c r="C815" s="232"/>
      <c r="D815" s="232"/>
      <c r="E815" s="232"/>
      <c r="F815" s="233"/>
      <c r="G815" s="138"/>
      <c r="H815" s="155"/>
      <c r="I815" s="155"/>
      <c r="J815" s="155"/>
      <c r="K815" s="155"/>
      <c r="L815" s="155"/>
      <c r="M815" s="160"/>
      <c r="N815" s="160"/>
      <c r="O815" s="160"/>
      <c r="P815" s="160"/>
      <c r="Q815" s="160"/>
      <c r="R815" s="134"/>
      <c r="S815" s="134"/>
      <c r="T815" s="134"/>
      <c r="U815" s="134"/>
      <c r="V815" s="134"/>
      <c r="W815" s="134"/>
      <c r="X815" s="134"/>
      <c r="Y815" s="134"/>
      <c r="Z815" s="134"/>
      <c r="AA815" s="134"/>
      <c r="AB815" s="134"/>
      <c r="AC815" s="134"/>
      <c r="AD815" s="134"/>
    </row>
    <row r="816" spans="1:30" x14ac:dyDescent="0.2">
      <c r="A816" s="231" t="s">
        <v>138</v>
      </c>
      <c r="B816" s="232"/>
      <c r="C816" s="232"/>
      <c r="D816" s="232"/>
      <c r="E816" s="232"/>
      <c r="F816" s="233"/>
      <c r="G816" s="138"/>
      <c r="H816" s="155"/>
      <c r="I816" s="155"/>
      <c r="J816" s="155"/>
      <c r="K816" s="155"/>
      <c r="L816" s="155"/>
      <c r="M816" s="160"/>
      <c r="N816" s="160"/>
      <c r="O816" s="160"/>
      <c r="P816" s="160"/>
      <c r="Q816" s="160"/>
      <c r="R816" s="134"/>
      <c r="S816" s="134"/>
      <c r="T816" s="134"/>
      <c r="U816" s="134"/>
      <c r="V816" s="134"/>
      <c r="W816" s="134"/>
      <c r="X816" s="134"/>
      <c r="Y816" s="134"/>
      <c r="Z816" s="134"/>
      <c r="AA816" s="134"/>
      <c r="AB816" s="134"/>
      <c r="AC816" s="134"/>
      <c r="AD816" s="134"/>
    </row>
    <row r="817" spans="1:30" x14ac:dyDescent="0.2">
      <c r="A817" s="231" t="s">
        <v>139</v>
      </c>
      <c r="B817" s="232"/>
      <c r="C817" s="232"/>
      <c r="D817" s="232"/>
      <c r="E817" s="232"/>
      <c r="F817" s="233"/>
      <c r="G817" s="138"/>
      <c r="H817" s="155"/>
      <c r="I817" s="155"/>
      <c r="J817" s="155"/>
      <c r="K817" s="155"/>
      <c r="L817" s="155"/>
      <c r="M817" s="160"/>
      <c r="N817" s="160"/>
      <c r="O817" s="160"/>
      <c r="P817" s="160"/>
      <c r="Q817" s="160"/>
      <c r="R817" s="134"/>
      <c r="S817" s="134"/>
      <c r="T817" s="134"/>
      <c r="U817" s="134"/>
      <c r="V817" s="134"/>
      <c r="W817" s="134"/>
      <c r="X817" s="134"/>
      <c r="Y817" s="134"/>
      <c r="Z817" s="134"/>
      <c r="AA817" s="134"/>
      <c r="AB817" s="134"/>
      <c r="AC817" s="134"/>
      <c r="AD817" s="134"/>
    </row>
    <row r="818" spans="1:30" x14ac:dyDescent="0.2">
      <c r="A818" s="231" t="s">
        <v>140</v>
      </c>
      <c r="B818" s="232"/>
      <c r="C818" s="232"/>
      <c r="D818" s="232"/>
      <c r="E818" s="232"/>
      <c r="F818" s="233"/>
      <c r="G818" s="138"/>
      <c r="H818" s="155"/>
      <c r="I818" s="155"/>
      <c r="J818" s="155"/>
      <c r="K818" s="155"/>
      <c r="L818" s="155"/>
      <c r="M818" s="160"/>
      <c r="N818" s="160"/>
      <c r="O818" s="160"/>
      <c r="P818" s="160"/>
      <c r="Q818" s="160"/>
      <c r="R818" s="134"/>
      <c r="S818" s="134"/>
      <c r="T818" s="134"/>
      <c r="U818" s="134"/>
      <c r="V818" s="134"/>
      <c r="W818" s="134"/>
      <c r="X818" s="134"/>
      <c r="Y818" s="134"/>
      <c r="Z818" s="134"/>
      <c r="AA818" s="134"/>
      <c r="AB818" s="134"/>
      <c r="AC818" s="134"/>
      <c r="AD818" s="134"/>
    </row>
    <row r="819" spans="1:30" x14ac:dyDescent="0.2">
      <c r="A819" s="231" t="s">
        <v>141</v>
      </c>
      <c r="B819" s="232"/>
      <c r="C819" s="232"/>
      <c r="D819" s="232"/>
      <c r="E819" s="232"/>
      <c r="F819" s="233"/>
      <c r="G819" s="138"/>
      <c r="H819" s="155"/>
      <c r="I819" s="155"/>
      <c r="J819" s="155"/>
      <c r="K819" s="155"/>
      <c r="L819" s="155"/>
      <c r="M819" s="160"/>
      <c r="N819" s="160"/>
      <c r="O819" s="160"/>
      <c r="P819" s="160"/>
      <c r="Q819" s="160"/>
      <c r="R819" s="134"/>
      <c r="S819" s="134"/>
      <c r="T819" s="134"/>
      <c r="U819" s="134"/>
      <c r="V819" s="134"/>
      <c r="W819" s="134"/>
      <c r="X819" s="134"/>
      <c r="Y819" s="134"/>
      <c r="Z819" s="134"/>
      <c r="AA819" s="134"/>
      <c r="AB819" s="134"/>
      <c r="AC819" s="134"/>
      <c r="AD819" s="134"/>
    </row>
    <row r="820" spans="1:30" x14ac:dyDescent="0.2">
      <c r="A820" s="231" t="s">
        <v>142</v>
      </c>
      <c r="B820" s="232"/>
      <c r="C820" s="232"/>
      <c r="D820" s="232"/>
      <c r="E820" s="232"/>
      <c r="F820" s="233"/>
      <c r="G820" s="138"/>
      <c r="H820" s="155"/>
      <c r="I820" s="155"/>
      <c r="J820" s="155"/>
      <c r="K820" s="155"/>
      <c r="L820" s="155"/>
      <c r="M820" s="160"/>
      <c r="N820" s="160"/>
      <c r="O820" s="160"/>
      <c r="P820" s="160"/>
      <c r="Q820" s="160"/>
      <c r="R820" s="167"/>
      <c r="S820" s="167"/>
      <c r="T820" s="167"/>
      <c r="U820" s="167"/>
      <c r="V820" s="167"/>
      <c r="W820" s="167"/>
      <c r="X820" s="167"/>
      <c r="Y820" s="167"/>
      <c r="Z820" s="167"/>
      <c r="AA820" s="167"/>
      <c r="AB820" s="167"/>
      <c r="AC820" s="167"/>
      <c r="AD820" s="167"/>
    </row>
    <row r="821" spans="1:30" x14ac:dyDescent="0.2">
      <c r="A821" s="231" t="s">
        <v>143</v>
      </c>
      <c r="B821" s="232"/>
      <c r="C821" s="232"/>
      <c r="D821" s="232"/>
      <c r="E821" s="232"/>
      <c r="F821" s="233"/>
      <c r="G821" s="138"/>
      <c r="H821" s="155"/>
      <c r="I821" s="155"/>
      <c r="J821" s="155"/>
      <c r="K821" s="155"/>
      <c r="L821" s="155"/>
      <c r="M821" s="160"/>
      <c r="N821" s="160"/>
      <c r="O821" s="160"/>
      <c r="P821" s="160"/>
      <c r="Q821" s="160"/>
      <c r="R821" s="167"/>
      <c r="S821" s="167"/>
      <c r="T821" s="167"/>
      <c r="U821" s="167"/>
      <c r="V821" s="167"/>
      <c r="W821" s="167"/>
      <c r="X821" s="167"/>
      <c r="Y821" s="167"/>
      <c r="Z821" s="167"/>
      <c r="AA821" s="167"/>
      <c r="AB821" s="167"/>
      <c r="AC821" s="167"/>
      <c r="AD821" s="167"/>
    </row>
    <row r="822" spans="1:30" x14ac:dyDescent="0.2">
      <c r="A822" s="231" t="s">
        <v>144</v>
      </c>
      <c r="B822" s="232"/>
      <c r="C822" s="232"/>
      <c r="D822" s="232"/>
      <c r="E822" s="232"/>
      <c r="F822" s="233"/>
      <c r="G822" s="138"/>
      <c r="H822" s="155"/>
      <c r="I822" s="155"/>
      <c r="J822" s="155"/>
      <c r="K822" s="155"/>
      <c r="L822" s="155"/>
      <c r="M822" s="160"/>
      <c r="N822" s="160"/>
      <c r="O822" s="160"/>
      <c r="P822" s="160"/>
      <c r="Q822" s="160"/>
      <c r="R822" s="167"/>
      <c r="S822" s="167"/>
      <c r="T822" s="167"/>
      <c r="U822" s="167"/>
      <c r="V822" s="167"/>
      <c r="W822" s="167"/>
      <c r="X822" s="167"/>
      <c r="Y822" s="167"/>
      <c r="Z822" s="167"/>
      <c r="AA822" s="167"/>
      <c r="AB822" s="167"/>
      <c r="AC822" s="167"/>
      <c r="AD822" s="167"/>
    </row>
    <row r="823" spans="1:30" x14ac:dyDescent="0.2">
      <c r="A823" s="231" t="s">
        <v>145</v>
      </c>
      <c r="B823" s="232"/>
      <c r="C823" s="232"/>
      <c r="D823" s="232"/>
      <c r="E823" s="232"/>
      <c r="F823" s="233"/>
      <c r="G823" s="138"/>
      <c r="H823" s="155"/>
      <c r="I823" s="155"/>
      <c r="J823" s="155"/>
      <c r="K823" s="155"/>
      <c r="L823" s="155"/>
      <c r="M823" s="160"/>
      <c r="N823" s="160"/>
      <c r="O823" s="160"/>
      <c r="P823" s="160"/>
      <c r="Q823" s="160"/>
      <c r="R823" s="167"/>
      <c r="S823" s="167"/>
      <c r="T823" s="167"/>
      <c r="U823" s="167"/>
      <c r="V823" s="167"/>
      <c r="W823" s="167"/>
      <c r="X823" s="167"/>
      <c r="Y823" s="167"/>
      <c r="Z823" s="167"/>
      <c r="AA823" s="167"/>
      <c r="AB823" s="167"/>
      <c r="AC823" s="167"/>
      <c r="AD823" s="167"/>
    </row>
    <row r="824" spans="1:30" x14ac:dyDescent="0.2">
      <c r="A824" s="231" t="s">
        <v>146</v>
      </c>
      <c r="B824" s="232"/>
      <c r="C824" s="232"/>
      <c r="D824" s="232"/>
      <c r="E824" s="232"/>
      <c r="F824" s="233"/>
      <c r="G824" s="138"/>
      <c r="H824" s="155"/>
      <c r="I824" s="155"/>
      <c r="J824" s="155"/>
      <c r="K824" s="155"/>
      <c r="L824" s="155"/>
      <c r="M824" s="160"/>
      <c r="N824" s="160"/>
      <c r="O824" s="160"/>
      <c r="P824" s="160"/>
      <c r="Q824" s="160"/>
      <c r="R824" s="167"/>
      <c r="S824" s="167"/>
      <c r="T824" s="167"/>
      <c r="U824" s="167"/>
      <c r="V824" s="167"/>
      <c r="W824" s="167"/>
      <c r="X824" s="167"/>
      <c r="Y824" s="167"/>
      <c r="Z824" s="167"/>
      <c r="AA824" s="167"/>
      <c r="AB824" s="167"/>
      <c r="AC824" s="167"/>
      <c r="AD824" s="167"/>
    </row>
    <row r="825" spans="1:30" x14ac:dyDescent="0.2">
      <c r="A825" s="231" t="s">
        <v>147</v>
      </c>
      <c r="B825" s="232"/>
      <c r="C825" s="232"/>
      <c r="D825" s="232"/>
      <c r="E825" s="232"/>
      <c r="F825" s="233"/>
      <c r="G825" s="138"/>
      <c r="H825" s="155"/>
      <c r="I825" s="155"/>
      <c r="J825" s="155"/>
      <c r="K825" s="155"/>
      <c r="L825" s="155"/>
      <c r="M825" s="160"/>
      <c r="N825" s="160"/>
      <c r="O825" s="160"/>
      <c r="P825" s="160"/>
      <c r="Q825" s="160"/>
      <c r="R825" s="167"/>
      <c r="S825" s="167"/>
      <c r="T825" s="167"/>
      <c r="U825" s="167"/>
      <c r="V825" s="167"/>
      <c r="W825" s="167"/>
      <c r="X825" s="167"/>
      <c r="Y825" s="167"/>
      <c r="Z825" s="167"/>
      <c r="AA825" s="167"/>
      <c r="AB825" s="167"/>
      <c r="AC825" s="167"/>
      <c r="AD825" s="167"/>
    </row>
    <row r="826" spans="1:30" x14ac:dyDescent="0.2">
      <c r="A826" s="231" t="s">
        <v>148</v>
      </c>
      <c r="B826" s="232"/>
      <c r="C826" s="232"/>
      <c r="D826" s="232"/>
      <c r="E826" s="232"/>
      <c r="F826" s="233"/>
      <c r="G826" s="138"/>
      <c r="H826" s="155"/>
      <c r="I826" s="155"/>
      <c r="J826" s="155"/>
      <c r="K826" s="155"/>
      <c r="L826" s="155"/>
      <c r="M826" s="160"/>
      <c r="N826" s="160"/>
      <c r="O826" s="160"/>
      <c r="P826" s="160"/>
      <c r="Q826" s="160"/>
      <c r="R826" s="167"/>
      <c r="S826" s="167"/>
      <c r="T826" s="167"/>
      <c r="U826" s="167"/>
      <c r="V826" s="167"/>
      <c r="W826" s="167"/>
      <c r="X826" s="167"/>
      <c r="Y826" s="167"/>
      <c r="Z826" s="167"/>
      <c r="AA826" s="167"/>
      <c r="AB826" s="167"/>
      <c r="AC826" s="167"/>
      <c r="AD826" s="167"/>
    </row>
    <row r="827" spans="1:30" x14ac:dyDescent="0.2">
      <c r="A827" s="231" t="s">
        <v>149</v>
      </c>
      <c r="B827" s="232"/>
      <c r="C827" s="232"/>
      <c r="D827" s="232"/>
      <c r="E827" s="232"/>
      <c r="F827" s="233"/>
      <c r="G827" s="138"/>
      <c r="H827" s="155"/>
      <c r="I827" s="155"/>
      <c r="J827" s="155"/>
      <c r="K827" s="155"/>
      <c r="L827" s="155"/>
      <c r="M827" s="160"/>
      <c r="N827" s="160"/>
      <c r="O827" s="160"/>
      <c r="P827" s="160"/>
      <c r="Q827" s="160"/>
      <c r="R827" s="167"/>
      <c r="S827" s="167"/>
      <c r="T827" s="167"/>
      <c r="U827" s="167"/>
      <c r="V827" s="167"/>
      <c r="W827" s="167"/>
      <c r="X827" s="167"/>
      <c r="Y827" s="167"/>
      <c r="Z827" s="167"/>
      <c r="AA827" s="167"/>
      <c r="AB827" s="167"/>
      <c r="AC827" s="167"/>
      <c r="AD827" s="167"/>
    </row>
    <row r="828" spans="1:30" x14ac:dyDescent="0.2">
      <c r="A828" s="231" t="s">
        <v>150</v>
      </c>
      <c r="B828" s="232"/>
      <c r="C828" s="232"/>
      <c r="D828" s="232"/>
      <c r="E828" s="232"/>
      <c r="F828" s="233"/>
      <c r="G828" s="138"/>
      <c r="H828" s="155"/>
      <c r="I828" s="155"/>
      <c r="J828" s="155"/>
      <c r="K828" s="155"/>
      <c r="L828" s="155"/>
      <c r="M828" s="160"/>
      <c r="N828" s="160"/>
      <c r="O828" s="160"/>
      <c r="P828" s="160"/>
      <c r="Q828" s="160"/>
      <c r="R828" s="167"/>
      <c r="S828" s="167"/>
      <c r="T828" s="167"/>
      <c r="U828" s="167"/>
      <c r="V828" s="167"/>
      <c r="W828" s="167"/>
      <c r="X828" s="167"/>
      <c r="Y828" s="167"/>
      <c r="Z828" s="167"/>
      <c r="AA828" s="167"/>
      <c r="AB828" s="167"/>
      <c r="AC828" s="167"/>
      <c r="AD828" s="167"/>
    </row>
    <row r="829" spans="1:30" x14ac:dyDescent="0.2">
      <c r="A829" s="231" t="s">
        <v>151</v>
      </c>
      <c r="B829" s="232"/>
      <c r="C829" s="232"/>
      <c r="D829" s="232"/>
      <c r="E829" s="232"/>
      <c r="F829" s="233"/>
      <c r="G829" s="138"/>
      <c r="H829" s="155"/>
      <c r="I829" s="155"/>
      <c r="J829" s="155"/>
      <c r="K829" s="155"/>
      <c r="L829" s="155"/>
      <c r="M829" s="160"/>
      <c r="N829" s="160"/>
      <c r="O829" s="160"/>
      <c r="P829" s="160"/>
      <c r="Q829" s="160"/>
      <c r="R829" s="167"/>
      <c r="S829" s="167"/>
      <c r="T829" s="167"/>
      <c r="U829" s="167"/>
      <c r="V829" s="167"/>
      <c r="W829" s="167"/>
      <c r="X829" s="167"/>
      <c r="Y829" s="167"/>
      <c r="Z829" s="167"/>
      <c r="AA829" s="167"/>
      <c r="AB829" s="167"/>
      <c r="AC829" s="167"/>
      <c r="AD829" s="167"/>
    </row>
    <row r="830" spans="1:30" x14ac:dyDescent="0.2">
      <c r="A830" s="231" t="s">
        <v>152</v>
      </c>
      <c r="B830" s="232"/>
      <c r="C830" s="232"/>
      <c r="D830" s="232"/>
      <c r="E830" s="232"/>
      <c r="F830" s="233"/>
      <c r="G830" s="138"/>
      <c r="H830" s="155"/>
      <c r="I830" s="155"/>
      <c r="J830" s="155"/>
      <c r="K830" s="155"/>
      <c r="L830" s="155"/>
      <c r="M830" s="160"/>
      <c r="N830" s="160"/>
      <c r="O830" s="160"/>
      <c r="P830" s="160"/>
      <c r="Q830" s="160"/>
      <c r="R830" s="167"/>
      <c r="S830" s="167"/>
      <c r="T830" s="167"/>
      <c r="U830" s="167"/>
      <c r="V830" s="167"/>
      <c r="W830" s="167"/>
      <c r="X830" s="167"/>
      <c r="Y830" s="167"/>
      <c r="Z830" s="167"/>
      <c r="AA830" s="167"/>
      <c r="AB830" s="167"/>
      <c r="AC830" s="167"/>
      <c r="AD830" s="167"/>
    </row>
    <row r="831" spans="1:30" x14ac:dyDescent="0.2">
      <c r="A831" s="231" t="s">
        <v>153</v>
      </c>
      <c r="B831" s="232"/>
      <c r="C831" s="232"/>
      <c r="D831" s="232"/>
      <c r="E831" s="232"/>
      <c r="F831" s="233"/>
      <c r="G831" s="138"/>
      <c r="H831" s="155"/>
      <c r="I831" s="155"/>
      <c r="J831" s="155"/>
      <c r="K831" s="155"/>
      <c r="L831" s="155"/>
      <c r="M831" s="160"/>
      <c r="N831" s="160"/>
      <c r="O831" s="160"/>
      <c r="P831" s="160"/>
      <c r="Q831" s="160"/>
      <c r="R831" s="167"/>
      <c r="S831" s="167"/>
      <c r="T831" s="167"/>
      <c r="U831" s="167"/>
      <c r="V831" s="167"/>
      <c r="W831" s="167"/>
      <c r="X831" s="167"/>
      <c r="Y831" s="167"/>
      <c r="Z831" s="167"/>
      <c r="AA831" s="167"/>
      <c r="AB831" s="167"/>
      <c r="AC831" s="167"/>
      <c r="AD831" s="167"/>
    </row>
    <row r="832" spans="1:30" x14ac:dyDescent="0.2">
      <c r="A832" s="231" t="s">
        <v>154</v>
      </c>
      <c r="B832" s="232"/>
      <c r="C832" s="232"/>
      <c r="D832" s="232"/>
      <c r="E832" s="232"/>
      <c r="F832" s="233"/>
      <c r="G832" s="138"/>
      <c r="H832" s="155"/>
      <c r="I832" s="155"/>
      <c r="J832" s="155"/>
      <c r="K832" s="155"/>
      <c r="L832" s="155"/>
      <c r="M832" s="160"/>
      <c r="N832" s="160"/>
      <c r="O832" s="160"/>
      <c r="P832" s="160"/>
      <c r="Q832" s="160"/>
      <c r="R832" s="167"/>
      <c r="S832" s="167"/>
      <c r="T832" s="167"/>
      <c r="U832" s="167"/>
      <c r="V832" s="167"/>
      <c r="W832" s="167"/>
      <c r="X832" s="167"/>
      <c r="Y832" s="167"/>
      <c r="Z832" s="167"/>
      <c r="AA832" s="167"/>
      <c r="AB832" s="167"/>
      <c r="AC832" s="167"/>
      <c r="AD832" s="167"/>
    </row>
    <row r="833" spans="1:30" x14ac:dyDescent="0.2">
      <c r="A833" s="231" t="s">
        <v>155</v>
      </c>
      <c r="B833" s="232"/>
      <c r="C833" s="232"/>
      <c r="D833" s="232"/>
      <c r="E833" s="232"/>
      <c r="F833" s="233"/>
      <c r="G833" s="138"/>
      <c r="H833" s="155"/>
      <c r="I833" s="155"/>
      <c r="J833" s="155"/>
      <c r="K833" s="155"/>
      <c r="L833" s="155"/>
      <c r="M833" s="160"/>
      <c r="N833" s="160"/>
      <c r="O833" s="160"/>
      <c r="P833" s="160"/>
      <c r="Q833" s="160"/>
      <c r="R833" s="167"/>
      <c r="S833" s="167"/>
      <c r="T833" s="167"/>
      <c r="U833" s="167"/>
      <c r="V833" s="167"/>
      <c r="W833" s="167"/>
      <c r="X833" s="167"/>
      <c r="Y833" s="167"/>
      <c r="Z833" s="167"/>
      <c r="AA833" s="167"/>
      <c r="AB833" s="167"/>
      <c r="AC833" s="167"/>
      <c r="AD833" s="167"/>
    </row>
    <row r="834" spans="1:30" x14ac:dyDescent="0.2">
      <c r="A834" s="231" t="s">
        <v>156</v>
      </c>
      <c r="B834" s="232"/>
      <c r="C834" s="232"/>
      <c r="D834" s="232"/>
      <c r="E834" s="232"/>
      <c r="F834" s="233"/>
      <c r="G834" s="138"/>
      <c r="H834" s="155"/>
      <c r="I834" s="155"/>
      <c r="J834" s="155"/>
      <c r="K834" s="155"/>
      <c r="L834" s="155"/>
      <c r="M834" s="160"/>
      <c r="N834" s="160"/>
      <c r="O834" s="160"/>
      <c r="P834" s="160"/>
      <c r="Q834" s="160"/>
      <c r="R834" s="167"/>
      <c r="S834" s="167"/>
      <c r="T834" s="167"/>
      <c r="U834" s="167"/>
      <c r="V834" s="167"/>
      <c r="W834" s="167"/>
      <c r="X834" s="167"/>
      <c r="Y834" s="167"/>
      <c r="Z834" s="167"/>
      <c r="AA834" s="167"/>
      <c r="AB834" s="167"/>
      <c r="AC834" s="167"/>
      <c r="AD834" s="167"/>
    </row>
    <row r="835" spans="1:30" x14ac:dyDescent="0.2">
      <c r="A835" s="231" t="s">
        <v>157</v>
      </c>
      <c r="B835" s="232"/>
      <c r="C835" s="232"/>
      <c r="D835" s="232"/>
      <c r="E835" s="232"/>
      <c r="F835" s="233"/>
      <c r="G835" s="138"/>
      <c r="H835" s="155"/>
      <c r="I835" s="155"/>
      <c r="J835" s="155"/>
      <c r="K835" s="155"/>
      <c r="L835" s="155"/>
      <c r="M835" s="160"/>
      <c r="N835" s="160"/>
      <c r="O835" s="160"/>
      <c r="P835" s="160"/>
      <c r="Q835" s="160"/>
      <c r="R835" s="167"/>
      <c r="S835" s="167"/>
      <c r="T835" s="167"/>
      <c r="U835" s="167"/>
      <c r="V835" s="167"/>
      <c r="W835" s="167"/>
      <c r="X835" s="167"/>
      <c r="Y835" s="167"/>
      <c r="Z835" s="167"/>
      <c r="AA835" s="167"/>
      <c r="AB835" s="167"/>
      <c r="AC835" s="167"/>
      <c r="AD835" s="167"/>
    </row>
    <row r="836" spans="1:30" x14ac:dyDescent="0.2">
      <c r="A836" s="231" t="s">
        <v>158</v>
      </c>
      <c r="B836" s="232"/>
      <c r="C836" s="232"/>
      <c r="D836" s="232"/>
      <c r="E836" s="232"/>
      <c r="F836" s="233"/>
      <c r="G836" s="138"/>
      <c r="H836" s="155"/>
      <c r="I836" s="155"/>
      <c r="J836" s="155"/>
      <c r="K836" s="155"/>
      <c r="L836" s="155"/>
      <c r="M836" s="160"/>
      <c r="N836" s="160"/>
      <c r="O836" s="160"/>
      <c r="P836" s="160"/>
      <c r="Q836" s="160"/>
      <c r="R836" s="167"/>
      <c r="S836" s="167"/>
      <c r="T836" s="167"/>
      <c r="U836" s="167"/>
      <c r="V836" s="167"/>
      <c r="W836" s="167"/>
      <c r="X836" s="167"/>
      <c r="Y836" s="167"/>
      <c r="Z836" s="167"/>
      <c r="AA836" s="167"/>
      <c r="AB836" s="167"/>
      <c r="AC836" s="167"/>
      <c r="AD836" s="167"/>
    </row>
    <row r="837" spans="1:30" x14ac:dyDescent="0.2">
      <c r="A837" s="231" t="s">
        <v>159</v>
      </c>
      <c r="B837" s="232"/>
      <c r="C837" s="232"/>
      <c r="D837" s="232"/>
      <c r="E837" s="232"/>
      <c r="F837" s="233"/>
      <c r="G837" s="138"/>
      <c r="H837" s="155"/>
      <c r="I837" s="155"/>
      <c r="J837" s="155"/>
      <c r="K837" s="155"/>
      <c r="L837" s="155"/>
      <c r="M837" s="160"/>
      <c r="N837" s="160"/>
      <c r="O837" s="160"/>
      <c r="P837" s="160"/>
      <c r="Q837" s="160"/>
      <c r="R837" s="167"/>
      <c r="S837" s="167"/>
      <c r="T837" s="167"/>
      <c r="U837" s="167"/>
      <c r="V837" s="167"/>
      <c r="W837" s="167"/>
      <c r="X837" s="167"/>
      <c r="Y837" s="167"/>
      <c r="Z837" s="167"/>
      <c r="AA837" s="167"/>
      <c r="AB837" s="167"/>
      <c r="AC837" s="167"/>
      <c r="AD837" s="167"/>
    </row>
    <row r="838" spans="1:30" ht="14.25" x14ac:dyDescent="0.2">
      <c r="A838" s="231" t="s">
        <v>160</v>
      </c>
      <c r="B838" s="232"/>
      <c r="C838" s="232"/>
      <c r="D838" s="232"/>
      <c r="E838" s="232"/>
      <c r="F838" s="233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167"/>
      <c r="S838" s="167"/>
      <c r="T838" s="167"/>
      <c r="U838" s="167"/>
      <c r="V838" s="167"/>
      <c r="W838" s="167"/>
      <c r="X838" s="167"/>
      <c r="Y838" s="167"/>
      <c r="Z838" s="167"/>
      <c r="AA838" s="167"/>
      <c r="AB838" s="167"/>
      <c r="AC838" s="167"/>
      <c r="AD838" s="167"/>
    </row>
    <row r="839" spans="1:30" ht="14.25" x14ac:dyDescent="0.2">
      <c r="A839" s="231" t="s">
        <v>161</v>
      </c>
      <c r="B839" s="232"/>
      <c r="C839" s="232"/>
      <c r="D839" s="232"/>
      <c r="E839" s="232"/>
      <c r="F839" s="233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167"/>
      <c r="S839" s="167"/>
      <c r="T839" s="167"/>
      <c r="U839" s="167"/>
      <c r="V839" s="167"/>
      <c r="W839" s="167"/>
      <c r="X839" s="167"/>
      <c r="Y839" s="167"/>
      <c r="Z839" s="167"/>
      <c r="AA839" s="167"/>
      <c r="AB839" s="167"/>
      <c r="AC839" s="167"/>
      <c r="AD839" s="167"/>
    </row>
    <row r="840" spans="1:30" ht="14.25" x14ac:dyDescent="0.2">
      <c r="A840" s="231" t="s">
        <v>162</v>
      </c>
      <c r="B840" s="232"/>
      <c r="C840" s="232"/>
      <c r="D840" s="232"/>
      <c r="E840" s="232"/>
      <c r="F840" s="233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167"/>
      <c r="S840" s="167"/>
      <c r="T840" s="167"/>
      <c r="U840" s="167"/>
      <c r="V840" s="167"/>
      <c r="W840" s="167"/>
      <c r="X840" s="167"/>
      <c r="Y840" s="167"/>
      <c r="Z840" s="167"/>
      <c r="AA840" s="167"/>
      <c r="AB840" s="167"/>
      <c r="AC840" s="167"/>
      <c r="AD840" s="167"/>
    </row>
    <row r="841" spans="1:30" ht="14.25" x14ac:dyDescent="0.2">
      <c r="A841" s="231" t="s">
        <v>163</v>
      </c>
      <c r="B841" s="232"/>
      <c r="C841" s="232"/>
      <c r="D841" s="232"/>
      <c r="E841" s="232"/>
      <c r="F841" s="233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167"/>
      <c r="S841" s="167"/>
      <c r="T841" s="167"/>
      <c r="U841" s="167"/>
      <c r="V841" s="167"/>
      <c r="W841" s="167"/>
      <c r="X841" s="167"/>
      <c r="Y841" s="167"/>
      <c r="Z841" s="167"/>
      <c r="AA841" s="167"/>
      <c r="AB841" s="167"/>
      <c r="AC841" s="167"/>
      <c r="AD841" s="167"/>
    </row>
    <row r="842" spans="1:30" ht="14.25" x14ac:dyDescent="0.2">
      <c r="A842" s="231" t="s">
        <v>164</v>
      </c>
      <c r="B842" s="232"/>
      <c r="C842" s="232"/>
      <c r="D842" s="232"/>
      <c r="E842" s="232"/>
      <c r="F842" s="233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167"/>
      <c r="S842" s="167"/>
      <c r="T842" s="167"/>
      <c r="U842" s="167"/>
      <c r="V842" s="167"/>
      <c r="W842" s="167"/>
      <c r="X842" s="167"/>
      <c r="Y842" s="167"/>
      <c r="Z842" s="167"/>
      <c r="AA842" s="167"/>
      <c r="AB842" s="167"/>
      <c r="AC842" s="167"/>
      <c r="AD842" s="167"/>
    </row>
    <row r="843" spans="1:30" ht="14.25" x14ac:dyDescent="0.2">
      <c r="A843" s="231" t="s">
        <v>165</v>
      </c>
      <c r="B843" s="232"/>
      <c r="C843" s="232"/>
      <c r="D843" s="232"/>
      <c r="E843" s="232"/>
      <c r="F843" s="233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167"/>
      <c r="S843" s="167"/>
      <c r="T843" s="167"/>
      <c r="U843" s="167"/>
      <c r="V843" s="167"/>
      <c r="W843" s="167"/>
      <c r="X843" s="167"/>
      <c r="Y843" s="167"/>
      <c r="Z843" s="167"/>
      <c r="AA843" s="167"/>
      <c r="AB843" s="167"/>
      <c r="AC843" s="167"/>
      <c r="AD843" s="167"/>
    </row>
    <row r="844" spans="1:30" ht="14.25" x14ac:dyDescent="0.2">
      <c r="A844" s="231" t="s">
        <v>166</v>
      </c>
      <c r="B844" s="232"/>
      <c r="C844" s="232"/>
      <c r="D844" s="232"/>
      <c r="E844" s="232"/>
      <c r="F844" s="233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167"/>
      <c r="S844" s="167"/>
      <c r="T844" s="167"/>
      <c r="U844" s="167"/>
      <c r="V844" s="167"/>
      <c r="W844" s="167"/>
      <c r="X844" s="167"/>
      <c r="Y844" s="167"/>
      <c r="Z844" s="167"/>
      <c r="AA844" s="167"/>
      <c r="AB844" s="167"/>
      <c r="AC844" s="167"/>
      <c r="AD844" s="167"/>
    </row>
    <row r="845" spans="1:30" ht="14.25" x14ac:dyDescent="0.2">
      <c r="A845" s="231" t="s">
        <v>167</v>
      </c>
      <c r="B845" s="232"/>
      <c r="C845" s="232"/>
      <c r="D845" s="232"/>
      <c r="E845" s="232"/>
      <c r="F845" s="233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167"/>
      <c r="S845" s="167"/>
      <c r="T845" s="167"/>
      <c r="U845" s="167"/>
      <c r="V845" s="167"/>
      <c r="W845" s="167"/>
      <c r="X845" s="167"/>
      <c r="Y845" s="167"/>
      <c r="Z845" s="167"/>
      <c r="AA845" s="167"/>
      <c r="AB845" s="167"/>
      <c r="AC845" s="167"/>
      <c r="AD845" s="167"/>
    </row>
    <row r="846" spans="1:30" ht="14.25" x14ac:dyDescent="0.2">
      <c r="A846" s="231" t="s">
        <v>168</v>
      </c>
      <c r="B846" s="232"/>
      <c r="C846" s="232"/>
      <c r="D846" s="232"/>
      <c r="E846" s="232"/>
      <c r="F846" s="233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167"/>
      <c r="S846" s="167"/>
      <c r="T846" s="167"/>
      <c r="U846" s="167"/>
      <c r="V846" s="167"/>
      <c r="W846" s="167"/>
      <c r="X846" s="167"/>
      <c r="Y846" s="167"/>
      <c r="Z846" s="167"/>
      <c r="AA846" s="167"/>
      <c r="AB846" s="167"/>
      <c r="AC846" s="167"/>
      <c r="AD846" s="167"/>
    </row>
    <row r="847" spans="1:30" ht="14.25" x14ac:dyDescent="0.2">
      <c r="A847" s="231" t="s">
        <v>169</v>
      </c>
      <c r="B847" s="232"/>
      <c r="C847" s="232"/>
      <c r="D847" s="232"/>
      <c r="E847" s="232"/>
      <c r="F847" s="233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167"/>
      <c r="S847" s="167"/>
      <c r="T847" s="167"/>
      <c r="U847" s="167"/>
      <c r="V847" s="167"/>
      <c r="W847" s="167"/>
      <c r="X847" s="167"/>
      <c r="Y847" s="167"/>
      <c r="Z847" s="167"/>
      <c r="AA847" s="167"/>
      <c r="AB847" s="167"/>
      <c r="AC847" s="167"/>
      <c r="AD847" s="167"/>
    </row>
    <row r="848" spans="1:30" ht="14.25" x14ac:dyDescent="0.2">
      <c r="A848" s="231" t="s">
        <v>170</v>
      </c>
      <c r="B848" s="232"/>
      <c r="C848" s="232"/>
      <c r="D848" s="232"/>
      <c r="E848" s="232"/>
      <c r="F848" s="233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167"/>
      <c r="S848" s="167"/>
      <c r="T848" s="167"/>
      <c r="U848" s="167"/>
      <c r="V848" s="167"/>
      <c r="W848" s="167"/>
      <c r="X848" s="167"/>
      <c r="Y848" s="167"/>
      <c r="Z848" s="167"/>
      <c r="AA848" s="167"/>
      <c r="AB848" s="167"/>
      <c r="AC848" s="167"/>
      <c r="AD848" s="167"/>
    </row>
    <row r="849" spans="1:30" ht="14.25" x14ac:dyDescent="0.2">
      <c r="A849" s="231" t="s">
        <v>171</v>
      </c>
      <c r="B849" s="232"/>
      <c r="C849" s="232"/>
      <c r="D849" s="232"/>
      <c r="E849" s="232"/>
      <c r="F849" s="233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167"/>
      <c r="S849" s="167"/>
      <c r="T849" s="167"/>
      <c r="U849" s="167"/>
      <c r="V849" s="167"/>
      <c r="W849" s="167"/>
      <c r="X849" s="167"/>
      <c r="Y849" s="167"/>
      <c r="Z849" s="167"/>
      <c r="AA849" s="167"/>
      <c r="AB849" s="167"/>
      <c r="AC849" s="167"/>
      <c r="AD849" s="167"/>
    </row>
    <row r="850" spans="1:30" ht="14.25" x14ac:dyDescent="0.2">
      <c r="A850" s="231" t="s">
        <v>172</v>
      </c>
      <c r="B850" s="232"/>
      <c r="C850" s="232"/>
      <c r="D850" s="232"/>
      <c r="E850" s="232"/>
      <c r="F850" s="233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167"/>
      <c r="S850" s="167"/>
      <c r="T850" s="167"/>
      <c r="U850" s="167"/>
      <c r="V850" s="167"/>
      <c r="W850" s="167"/>
      <c r="X850" s="167"/>
      <c r="Y850" s="167"/>
      <c r="Z850" s="167"/>
      <c r="AA850" s="167"/>
      <c r="AB850" s="167"/>
      <c r="AC850" s="167"/>
      <c r="AD850" s="167"/>
    </row>
    <row r="851" spans="1:30" ht="14.25" x14ac:dyDescent="0.2">
      <c r="A851" s="231" t="s">
        <v>173</v>
      </c>
      <c r="B851" s="232"/>
      <c r="C851" s="232"/>
      <c r="D851" s="232"/>
      <c r="E851" s="232"/>
      <c r="F851" s="233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167"/>
      <c r="S851" s="167"/>
      <c r="T851" s="167"/>
      <c r="U851" s="167"/>
      <c r="V851" s="167"/>
      <c r="W851" s="167"/>
      <c r="X851" s="167"/>
      <c r="Y851" s="167"/>
      <c r="Z851" s="167"/>
      <c r="AA851" s="167"/>
      <c r="AB851" s="167"/>
      <c r="AC851" s="167"/>
      <c r="AD851" s="167"/>
    </row>
    <row r="852" spans="1:30" ht="14.25" x14ac:dyDescent="0.2">
      <c r="A852" s="231" t="s">
        <v>174</v>
      </c>
      <c r="B852" s="232"/>
      <c r="C852" s="232"/>
      <c r="D852" s="232"/>
      <c r="E852" s="232"/>
      <c r="F852" s="233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167"/>
      <c r="S852" s="167"/>
      <c r="T852" s="167"/>
      <c r="U852" s="167"/>
      <c r="V852" s="167"/>
      <c r="W852" s="167"/>
      <c r="X852" s="167"/>
      <c r="Y852" s="167"/>
      <c r="Z852" s="167"/>
      <c r="AA852" s="167"/>
      <c r="AB852" s="167"/>
      <c r="AC852" s="167"/>
      <c r="AD852" s="167"/>
    </row>
    <row r="853" spans="1:30" ht="14.25" x14ac:dyDescent="0.2">
      <c r="A853" s="231" t="s">
        <v>175</v>
      </c>
      <c r="B853" s="232"/>
      <c r="C853" s="232"/>
      <c r="D853" s="232"/>
      <c r="E853" s="232"/>
      <c r="F853" s="233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167"/>
      <c r="S853" s="167"/>
      <c r="T853" s="167"/>
      <c r="U853" s="167"/>
      <c r="V853" s="167"/>
      <c r="W853" s="167"/>
      <c r="X853" s="167"/>
      <c r="Y853" s="167"/>
      <c r="Z853" s="167"/>
      <c r="AA853" s="167"/>
      <c r="AB853" s="167"/>
      <c r="AC853" s="167"/>
      <c r="AD853" s="167"/>
    </row>
    <row r="854" spans="1:30" ht="14.25" x14ac:dyDescent="0.2">
      <c r="A854" s="231" t="s">
        <v>176</v>
      </c>
      <c r="B854" s="232"/>
      <c r="C854" s="232"/>
      <c r="D854" s="232"/>
      <c r="E854" s="232"/>
      <c r="F854" s="233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167"/>
      <c r="S854" s="167"/>
      <c r="T854" s="167"/>
      <c r="U854" s="167"/>
      <c r="V854" s="167"/>
      <c r="W854" s="167"/>
      <c r="X854" s="167"/>
      <c r="Y854" s="167"/>
      <c r="Z854" s="167"/>
      <c r="AA854" s="167"/>
      <c r="AB854" s="167"/>
      <c r="AC854" s="167"/>
      <c r="AD854" s="167"/>
    </row>
    <row r="855" spans="1:30" ht="14.25" x14ac:dyDescent="0.2">
      <c r="A855" s="231" t="s">
        <v>177</v>
      </c>
      <c r="B855" s="232"/>
      <c r="C855" s="232"/>
      <c r="D855" s="232"/>
      <c r="E855" s="232"/>
      <c r="F855" s="233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167"/>
      <c r="S855" s="167"/>
      <c r="T855" s="167"/>
      <c r="U855" s="167"/>
      <c r="V855" s="167"/>
      <c r="W855" s="167"/>
      <c r="X855" s="167"/>
      <c r="Y855" s="167"/>
      <c r="Z855" s="167"/>
      <c r="AA855" s="167"/>
      <c r="AB855" s="167"/>
      <c r="AC855" s="167"/>
      <c r="AD855" s="167"/>
    </row>
    <row r="856" spans="1:30" ht="14.25" x14ac:dyDescent="0.2">
      <c r="A856" s="231" t="s">
        <v>178</v>
      </c>
      <c r="B856" s="232"/>
      <c r="C856" s="232"/>
      <c r="D856" s="232"/>
      <c r="E856" s="232"/>
      <c r="F856" s="233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167"/>
      <c r="S856" s="167"/>
      <c r="T856" s="167"/>
      <c r="U856" s="167"/>
      <c r="V856" s="167"/>
      <c r="W856" s="167"/>
      <c r="X856" s="167"/>
      <c r="Y856" s="167"/>
      <c r="Z856" s="167"/>
      <c r="AA856" s="167"/>
      <c r="AB856" s="167"/>
      <c r="AC856" s="167"/>
      <c r="AD856" s="167"/>
    </row>
    <row r="857" spans="1:30" ht="14.25" x14ac:dyDescent="0.2">
      <c r="A857" s="231" t="s">
        <v>179</v>
      </c>
      <c r="B857" s="232"/>
      <c r="C857" s="232"/>
      <c r="D857" s="232"/>
      <c r="E857" s="232"/>
      <c r="F857" s="233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167"/>
      <c r="S857" s="167"/>
      <c r="T857" s="167"/>
      <c r="U857" s="167"/>
      <c r="V857" s="167"/>
      <c r="W857" s="167"/>
      <c r="X857" s="167"/>
      <c r="Y857" s="167"/>
      <c r="Z857" s="167"/>
      <c r="AA857" s="167"/>
      <c r="AB857" s="167"/>
      <c r="AC857" s="167"/>
      <c r="AD857" s="167"/>
    </row>
    <row r="858" spans="1:30" ht="14.25" x14ac:dyDescent="0.2">
      <c r="A858" s="47"/>
      <c r="B858" s="47"/>
      <c r="C858" s="47"/>
      <c r="D858" s="47"/>
      <c r="E858" s="47"/>
      <c r="F858" s="47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</row>
    <row r="859" spans="1:30" ht="14.25" x14ac:dyDescent="0.2">
      <c r="A859" s="47"/>
      <c r="B859" s="47"/>
      <c r="C859" s="47"/>
      <c r="D859" s="47"/>
      <c r="E859" s="47"/>
      <c r="F859" s="47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</row>
    <row r="860" spans="1:30" ht="14.25" x14ac:dyDescent="0.2">
      <c r="A860" s="47"/>
      <c r="B860" s="47"/>
      <c r="C860" s="47"/>
      <c r="D860" s="47"/>
      <c r="E860" s="47"/>
      <c r="F860" s="47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</row>
    <row r="861" spans="1:30" ht="14.25" x14ac:dyDescent="0.2">
      <c r="A861" s="47"/>
      <c r="B861" s="47"/>
      <c r="C861" s="47"/>
      <c r="D861" s="47"/>
      <c r="E861" s="47"/>
      <c r="F861" s="47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</row>
    <row r="862" spans="1:30" ht="14.25" x14ac:dyDescent="0.2"/>
    <row r="863" spans="1:30" ht="14.25" x14ac:dyDescent="0.2"/>
    <row r="864" spans="1:30" ht="14.25" x14ac:dyDescent="0.2"/>
    <row r="865" ht="14.25" x14ac:dyDescent="0.2"/>
    <row r="866" ht="14.25" x14ac:dyDescent="0.2"/>
    <row r="867" ht="14.25" x14ac:dyDescent="0.2"/>
    <row r="868" ht="14.25" x14ac:dyDescent="0.2"/>
    <row r="869" ht="14.25" x14ac:dyDescent="0.2"/>
    <row r="870" ht="14.25" x14ac:dyDescent="0.2"/>
    <row r="871" ht="14.25" x14ac:dyDescent="0.2"/>
    <row r="872" ht="14.25" x14ac:dyDescent="0.2"/>
    <row r="873" ht="14.25" x14ac:dyDescent="0.2"/>
    <row r="874" ht="14.25" x14ac:dyDescent="0.2"/>
    <row r="875" ht="14.25" x14ac:dyDescent="0.2"/>
    <row r="876" ht="14.25" x14ac:dyDescent="0.2"/>
    <row r="877" ht="14.25" x14ac:dyDescent="0.2"/>
    <row r="878" ht="14.25" x14ac:dyDescent="0.2"/>
    <row r="879" ht="14.25" x14ac:dyDescent="0.2"/>
    <row r="880" ht="14.25" x14ac:dyDescent="0.2"/>
    <row r="881" ht="14.25" x14ac:dyDescent="0.2"/>
    <row r="882" ht="14.25" x14ac:dyDescent="0.2"/>
    <row r="883" ht="14.25" x14ac:dyDescent="0.2"/>
    <row r="884" ht="14.25" x14ac:dyDescent="0.2"/>
    <row r="885" ht="14.25" x14ac:dyDescent="0.2"/>
    <row r="886" ht="14.25" x14ac:dyDescent="0.2"/>
    <row r="887" ht="14.25" x14ac:dyDescent="0.2"/>
    <row r="888" ht="14.25" x14ac:dyDescent="0.2"/>
    <row r="889" ht="14.25" x14ac:dyDescent="0.2"/>
    <row r="890" ht="14.25" x14ac:dyDescent="0.2"/>
    <row r="891" ht="14.25" x14ac:dyDescent="0.2"/>
    <row r="892" ht="14.25" x14ac:dyDescent="0.2"/>
    <row r="893" ht="14.25" x14ac:dyDescent="0.2"/>
    <row r="894" ht="14.25" x14ac:dyDescent="0.2"/>
    <row r="895" ht="14.25" x14ac:dyDescent="0.2"/>
    <row r="896" ht="14.25" x14ac:dyDescent="0.2"/>
    <row r="897" ht="14.25" x14ac:dyDescent="0.2"/>
    <row r="898" ht="14.25" x14ac:dyDescent="0.2"/>
    <row r="899" ht="14.25" x14ac:dyDescent="0.2"/>
    <row r="900" ht="14.25" x14ac:dyDescent="0.2"/>
    <row r="901" ht="14.25" x14ac:dyDescent="0.2"/>
    <row r="902" ht="14.25" x14ac:dyDescent="0.2"/>
    <row r="903" ht="14.25" x14ac:dyDescent="0.2"/>
    <row r="904" ht="14.25" x14ac:dyDescent="0.2"/>
    <row r="905" ht="14.25" x14ac:dyDescent="0.2"/>
    <row r="906" ht="14.25" x14ac:dyDescent="0.2"/>
    <row r="907" ht="14.25" x14ac:dyDescent="0.2"/>
    <row r="908" ht="14.25" x14ac:dyDescent="0.2"/>
    <row r="909" ht="14.25" x14ac:dyDescent="0.2"/>
    <row r="910" ht="14.25" x14ac:dyDescent="0.2"/>
    <row r="911" ht="14.25" x14ac:dyDescent="0.2"/>
    <row r="912" ht="14.25" x14ac:dyDescent="0.2"/>
    <row r="913" ht="14.25" x14ac:dyDescent="0.2"/>
    <row r="914" ht="14.25" x14ac:dyDescent="0.2"/>
    <row r="915" ht="14.25" x14ac:dyDescent="0.2"/>
    <row r="916" ht="14.25" x14ac:dyDescent="0.2"/>
    <row r="917" ht="14.25" x14ac:dyDescent="0.2"/>
    <row r="918" ht="14.25" x14ac:dyDescent="0.2"/>
    <row r="919" ht="14.25" x14ac:dyDescent="0.2"/>
    <row r="920" ht="14.25" x14ac:dyDescent="0.2"/>
    <row r="921" ht="14.25" x14ac:dyDescent="0.2"/>
    <row r="922" ht="14.25" x14ac:dyDescent="0.2"/>
    <row r="923" ht="14.25" x14ac:dyDescent="0.2"/>
    <row r="924" ht="14.25" x14ac:dyDescent="0.2"/>
    <row r="925" ht="14.25" x14ac:dyDescent="0.2"/>
    <row r="926" ht="14.25" x14ac:dyDescent="0.2"/>
    <row r="927" ht="14.25" x14ac:dyDescent="0.2"/>
    <row r="928" ht="14.25" x14ac:dyDescent="0.2"/>
    <row r="929" ht="14.25" x14ac:dyDescent="0.2"/>
    <row r="930" ht="14.25" x14ac:dyDescent="0.2"/>
    <row r="931" ht="14.25" x14ac:dyDescent="0.2"/>
    <row r="932" ht="14.25" x14ac:dyDescent="0.2"/>
    <row r="933" ht="14.25" x14ac:dyDescent="0.2"/>
    <row r="934" ht="14.25" x14ac:dyDescent="0.2"/>
    <row r="935" ht="14.25" x14ac:dyDescent="0.2"/>
    <row r="936" ht="14.25" x14ac:dyDescent="0.2"/>
    <row r="937" ht="14.25" x14ac:dyDescent="0.2"/>
    <row r="938" ht="14.25" x14ac:dyDescent="0.2"/>
    <row r="939" ht="14.25" x14ac:dyDescent="0.2"/>
    <row r="940" ht="14.25" x14ac:dyDescent="0.2"/>
    <row r="941" ht="14.25" x14ac:dyDescent="0.2"/>
    <row r="942" ht="14.25" x14ac:dyDescent="0.2"/>
    <row r="943" ht="14.25" x14ac:dyDescent="0.2"/>
    <row r="944" ht="14.25" x14ac:dyDescent="0.2"/>
    <row r="945" ht="14.25" x14ac:dyDescent="0.2"/>
    <row r="946" ht="14.25" x14ac:dyDescent="0.2"/>
    <row r="947" ht="14.25" x14ac:dyDescent="0.2"/>
    <row r="948" ht="14.25" x14ac:dyDescent="0.2"/>
    <row r="949" ht="14.25" x14ac:dyDescent="0.2"/>
    <row r="950" ht="14.25" x14ac:dyDescent="0.2"/>
    <row r="951" ht="14.25" x14ac:dyDescent="0.2"/>
    <row r="952" ht="14.25" x14ac:dyDescent="0.2"/>
    <row r="953" ht="14.25" x14ac:dyDescent="0.2"/>
    <row r="954" ht="14.25" x14ac:dyDescent="0.2"/>
    <row r="955" ht="14.25" x14ac:dyDescent="0.2"/>
    <row r="956" ht="14.25" x14ac:dyDescent="0.2"/>
    <row r="957" ht="14.25" x14ac:dyDescent="0.2"/>
    <row r="958" ht="14.25" x14ac:dyDescent="0.2"/>
    <row r="959" ht="14.25" x14ac:dyDescent="0.2"/>
    <row r="960" ht="14.25" x14ac:dyDescent="0.2"/>
    <row r="961" ht="14.25" x14ac:dyDescent="0.2"/>
    <row r="962" ht="14.25" x14ac:dyDescent="0.2"/>
    <row r="963" ht="14.25" x14ac:dyDescent="0.2"/>
    <row r="964" ht="14.25" x14ac:dyDescent="0.2"/>
    <row r="965" ht="14.25" x14ac:dyDescent="0.2"/>
    <row r="966" ht="14.25" x14ac:dyDescent="0.2"/>
    <row r="967" ht="14.25" x14ac:dyDescent="0.2"/>
    <row r="968" ht="14.25" x14ac:dyDescent="0.2"/>
    <row r="969" ht="14.25" x14ac:dyDescent="0.2"/>
    <row r="970" ht="14.25" x14ac:dyDescent="0.2"/>
    <row r="971" ht="14.25" x14ac:dyDescent="0.2"/>
    <row r="972" ht="14.25" x14ac:dyDescent="0.2"/>
    <row r="973" ht="14.25" x14ac:dyDescent="0.2"/>
    <row r="974" ht="14.25" x14ac:dyDescent="0.2"/>
    <row r="975" ht="14.25" x14ac:dyDescent="0.2"/>
    <row r="976" ht="14.25" x14ac:dyDescent="0.2"/>
    <row r="977" ht="14.25" x14ac:dyDescent="0.2"/>
    <row r="978" ht="14.25" x14ac:dyDescent="0.2"/>
    <row r="979" ht="14.25" x14ac:dyDescent="0.2"/>
    <row r="980" ht="14.25" x14ac:dyDescent="0.2"/>
    <row r="981" ht="14.25" x14ac:dyDescent="0.2"/>
    <row r="982" ht="14.25" x14ac:dyDescent="0.2"/>
    <row r="983" ht="14.25" x14ac:dyDescent="0.2"/>
    <row r="984" ht="14.25" x14ac:dyDescent="0.2"/>
    <row r="985" ht="14.25" x14ac:dyDescent="0.2"/>
    <row r="986" ht="14.25" x14ac:dyDescent="0.2"/>
    <row r="987" ht="14.25" x14ac:dyDescent="0.2"/>
    <row r="988" ht="14.25" x14ac:dyDescent="0.2"/>
    <row r="989" ht="14.25" x14ac:dyDescent="0.2"/>
    <row r="990" ht="14.25" x14ac:dyDescent="0.2"/>
    <row r="991" ht="14.25" x14ac:dyDescent="0.2"/>
    <row r="992" ht="14.25" x14ac:dyDescent="0.2"/>
    <row r="993" ht="14.25" x14ac:dyDescent="0.2"/>
    <row r="994" ht="14.25" x14ac:dyDescent="0.2"/>
    <row r="995" ht="14.25" x14ac:dyDescent="0.2"/>
    <row r="996" ht="14.25" x14ac:dyDescent="0.2"/>
    <row r="997" ht="14.25" x14ac:dyDescent="0.2"/>
    <row r="998" ht="14.25" x14ac:dyDescent="0.2"/>
    <row r="999" ht="14.25" x14ac:dyDescent="0.2"/>
    <row r="1000" ht="14.25" x14ac:dyDescent="0.2"/>
    <row r="1001" ht="14.25" x14ac:dyDescent="0.2"/>
    <row r="1002" ht="14.25" x14ac:dyDescent="0.2"/>
    <row r="1003" ht="14.25" x14ac:dyDescent="0.2"/>
    <row r="1004" ht="14.25" x14ac:dyDescent="0.2"/>
    <row r="1005" ht="14.25" x14ac:dyDescent="0.2"/>
    <row r="1006" ht="14.25" x14ac:dyDescent="0.2"/>
    <row r="1007" ht="14.25" x14ac:dyDescent="0.2"/>
    <row r="1008" ht="14.25" x14ac:dyDescent="0.2"/>
    <row r="1009" ht="14.25" x14ac:dyDescent="0.2"/>
    <row r="1010" ht="14.25" x14ac:dyDescent="0.2"/>
    <row r="1011" ht="14.25" x14ac:dyDescent="0.2"/>
    <row r="1012" ht="14.25" x14ac:dyDescent="0.2"/>
    <row r="1013" ht="14.25" x14ac:dyDescent="0.2"/>
    <row r="1014" ht="14.25" x14ac:dyDescent="0.2"/>
    <row r="1015" ht="14.25" x14ac:dyDescent="0.2"/>
    <row r="1016" ht="14.25" x14ac:dyDescent="0.2"/>
    <row r="1017" ht="14.25" x14ac:dyDescent="0.2"/>
    <row r="1018" ht="14.25" x14ac:dyDescent="0.2"/>
    <row r="1019" ht="14.25" x14ac:dyDescent="0.2"/>
    <row r="1020" ht="14.25" x14ac:dyDescent="0.2"/>
    <row r="1021" ht="14.25" x14ac:dyDescent="0.2"/>
    <row r="1022" ht="14.25" x14ac:dyDescent="0.2"/>
    <row r="1023" ht="14.25" x14ac:dyDescent="0.2"/>
    <row r="1024" ht="14.25" x14ac:dyDescent="0.2"/>
    <row r="1025" ht="14.25" x14ac:dyDescent="0.2"/>
    <row r="1026" ht="14.25" x14ac:dyDescent="0.2"/>
    <row r="1027" ht="14.25" x14ac:dyDescent="0.2"/>
    <row r="1028" ht="14.25" x14ac:dyDescent="0.2"/>
    <row r="1029" ht="14.25" x14ac:dyDescent="0.2"/>
    <row r="1030" ht="14.25" x14ac:dyDescent="0.2"/>
    <row r="1031" ht="14.25" x14ac:dyDescent="0.2"/>
    <row r="1032" ht="14.25" x14ac:dyDescent="0.2"/>
    <row r="1033" ht="14.25" x14ac:dyDescent="0.2"/>
    <row r="1034" ht="14.25" x14ac:dyDescent="0.2"/>
    <row r="1035" ht="14.25" x14ac:dyDescent="0.2"/>
    <row r="1036" ht="14.25" x14ac:dyDescent="0.2"/>
    <row r="1037" ht="14.25" x14ac:dyDescent="0.2"/>
    <row r="1038" ht="14.25" x14ac:dyDescent="0.2"/>
    <row r="1039" ht="14.25" x14ac:dyDescent="0.2"/>
    <row r="1040" ht="14.25" x14ac:dyDescent="0.2"/>
    <row r="1041" ht="14.25" x14ac:dyDescent="0.2"/>
    <row r="1042" ht="14.25" x14ac:dyDescent="0.2"/>
    <row r="1043" ht="14.25" x14ac:dyDescent="0.2"/>
    <row r="1044" ht="14.25" x14ac:dyDescent="0.2"/>
    <row r="1045" ht="14.25" x14ac:dyDescent="0.2"/>
    <row r="1046" ht="14.25" x14ac:dyDescent="0.2"/>
    <row r="1047" ht="14.25" x14ac:dyDescent="0.2"/>
    <row r="1048" ht="14.25" x14ac:dyDescent="0.2"/>
    <row r="1049" ht="14.25" x14ac:dyDescent="0.2"/>
    <row r="1050" ht="14.25" x14ac:dyDescent="0.2"/>
    <row r="1051" ht="14.25" x14ac:dyDescent="0.2"/>
    <row r="1052" ht="14.25" x14ac:dyDescent="0.2"/>
    <row r="1053" ht="14.25" x14ac:dyDescent="0.2"/>
    <row r="1054" ht="14.25" x14ac:dyDescent="0.2"/>
    <row r="1055" ht="14.25" x14ac:dyDescent="0.2"/>
    <row r="1056" ht="14.25" x14ac:dyDescent="0.2"/>
    <row r="1057" ht="14.25" x14ac:dyDescent="0.2"/>
    <row r="1058" ht="14.25" x14ac:dyDescent="0.2"/>
    <row r="1059" ht="14.25" x14ac:dyDescent="0.2"/>
    <row r="1060" ht="14.25" x14ac:dyDescent="0.2"/>
    <row r="1061" ht="14.25" x14ac:dyDescent="0.2"/>
    <row r="1062" ht="14.25" x14ac:dyDescent="0.2"/>
    <row r="1063" ht="14.25" x14ac:dyDescent="0.2"/>
    <row r="1064" ht="14.25" x14ac:dyDescent="0.2"/>
    <row r="1065" ht="14.25" x14ac:dyDescent="0.2"/>
    <row r="1066" ht="14.25" x14ac:dyDescent="0.2"/>
    <row r="1067" ht="14.25" x14ac:dyDescent="0.2"/>
    <row r="1068" ht="14.25" x14ac:dyDescent="0.2"/>
    <row r="1069" ht="14.25" x14ac:dyDescent="0.2"/>
    <row r="1070" ht="14.25" x14ac:dyDescent="0.2"/>
    <row r="1071" ht="14.25" x14ac:dyDescent="0.2"/>
    <row r="1072" ht="14.25" x14ac:dyDescent="0.2"/>
    <row r="1073" ht="14.25" x14ac:dyDescent="0.2"/>
    <row r="1074" ht="14.25" x14ac:dyDescent="0.2"/>
    <row r="1075" ht="14.25" x14ac:dyDescent="0.2"/>
    <row r="1076" ht="14.25" x14ac:dyDescent="0.2"/>
    <row r="1077" ht="14.25" x14ac:dyDescent="0.2"/>
    <row r="1078" ht="14.25" x14ac:dyDescent="0.2"/>
    <row r="1079" ht="14.25" x14ac:dyDescent="0.2"/>
    <row r="1080" ht="14.25" x14ac:dyDescent="0.2"/>
    <row r="1081" ht="14.25" x14ac:dyDescent="0.2"/>
    <row r="1082" ht="14.25" x14ac:dyDescent="0.2"/>
    <row r="1083" ht="14.25" x14ac:dyDescent="0.2"/>
    <row r="1084" ht="14.25" x14ac:dyDescent="0.2"/>
    <row r="1085" ht="14.25" x14ac:dyDescent="0.2"/>
    <row r="1086" ht="14.25" x14ac:dyDescent="0.2"/>
    <row r="1087" ht="14.25" x14ac:dyDescent="0.2"/>
    <row r="1088" ht="14.25" x14ac:dyDescent="0.2"/>
    <row r="1089" ht="14.25" x14ac:dyDescent="0.2"/>
    <row r="1090" ht="14.25" x14ac:dyDescent="0.2"/>
    <row r="1091" ht="14.25" x14ac:dyDescent="0.2"/>
    <row r="1092" ht="14.25" x14ac:dyDescent="0.2"/>
    <row r="1093" ht="14.25" x14ac:dyDescent="0.2"/>
    <row r="1094" ht="14.25" x14ac:dyDescent="0.2"/>
    <row r="1095" ht="14.25" x14ac:dyDescent="0.2"/>
    <row r="1096" ht="14.25" x14ac:dyDescent="0.2"/>
    <row r="1097" ht="14.25" x14ac:dyDescent="0.2"/>
    <row r="1098" ht="14.25" x14ac:dyDescent="0.2"/>
    <row r="1099" ht="14.25" x14ac:dyDescent="0.2"/>
    <row r="1100" ht="14.25" x14ac:dyDescent="0.2"/>
    <row r="1101" ht="14.25" x14ac:dyDescent="0.2"/>
    <row r="1102" ht="14.25" x14ac:dyDescent="0.2"/>
    <row r="1103" ht="14.25" x14ac:dyDescent="0.2"/>
    <row r="1104" ht="14.25" x14ac:dyDescent="0.2"/>
    <row r="1105" ht="14.25" x14ac:dyDescent="0.2"/>
    <row r="1106" ht="14.25" x14ac:dyDescent="0.2"/>
    <row r="1107" ht="14.25" x14ac:dyDescent="0.2"/>
    <row r="1108" ht="14.25" x14ac:dyDescent="0.2"/>
    <row r="1109" ht="14.25" x14ac:dyDescent="0.2"/>
    <row r="1110" ht="14.25" x14ac:dyDescent="0.2"/>
    <row r="1111" ht="14.25" x14ac:dyDescent="0.2"/>
    <row r="1112" ht="14.25" x14ac:dyDescent="0.2"/>
    <row r="1113" ht="14.25" x14ac:dyDescent="0.2"/>
    <row r="1114" ht="14.25" x14ac:dyDescent="0.2"/>
    <row r="1115" ht="14.25" x14ac:dyDescent="0.2"/>
    <row r="1116" ht="14.25" x14ac:dyDescent="0.2"/>
    <row r="1117" ht="14.25" x14ac:dyDescent="0.2"/>
    <row r="1118" ht="14.25" x14ac:dyDescent="0.2"/>
    <row r="1119" ht="14.25" x14ac:dyDescent="0.2"/>
    <row r="1120" ht="14.25" x14ac:dyDescent="0.2"/>
    <row r="1121" ht="14.25" x14ac:dyDescent="0.2"/>
    <row r="1122" ht="14.25" x14ac:dyDescent="0.2"/>
    <row r="1123" ht="14.25" x14ac:dyDescent="0.2"/>
    <row r="1124" ht="14.25" x14ac:dyDescent="0.2"/>
    <row r="1125" ht="14.25" x14ac:dyDescent="0.2"/>
    <row r="1126" ht="14.25" x14ac:dyDescent="0.2"/>
    <row r="1127" ht="14.25" x14ac:dyDescent="0.2"/>
    <row r="1128" ht="14.25" x14ac:dyDescent="0.2"/>
    <row r="1129" ht="14.25" x14ac:dyDescent="0.2"/>
    <row r="1130" ht="14.25" x14ac:dyDescent="0.2"/>
    <row r="1131" ht="14.25" x14ac:dyDescent="0.2"/>
    <row r="1132" ht="14.25" x14ac:dyDescent="0.2"/>
    <row r="1133" ht="14.25" x14ac:dyDescent="0.2"/>
    <row r="1134" ht="14.25" x14ac:dyDescent="0.2"/>
    <row r="1135" ht="14.25" x14ac:dyDescent="0.2"/>
    <row r="1136" ht="14.25" x14ac:dyDescent="0.2"/>
    <row r="1137" ht="14.25" x14ac:dyDescent="0.2"/>
    <row r="1138" ht="14.25" x14ac:dyDescent="0.2"/>
    <row r="1139" ht="14.25" x14ac:dyDescent="0.2"/>
    <row r="1140" ht="14.25" x14ac:dyDescent="0.2"/>
    <row r="1141" ht="14.25" x14ac:dyDescent="0.2"/>
    <row r="1142" ht="14.25" x14ac:dyDescent="0.2"/>
    <row r="1143" ht="14.25" x14ac:dyDescent="0.2"/>
    <row r="1144" ht="14.25" x14ac:dyDescent="0.2"/>
    <row r="1145" ht="14.25" x14ac:dyDescent="0.2"/>
    <row r="1146" ht="14.25" x14ac:dyDescent="0.2"/>
    <row r="1147" ht="14.25" x14ac:dyDescent="0.2"/>
    <row r="1148" ht="14.25" x14ac:dyDescent="0.2"/>
    <row r="1149" ht="14.25" x14ac:dyDescent="0.2"/>
    <row r="1150" ht="14.25" x14ac:dyDescent="0.2"/>
    <row r="1151" ht="14.25" x14ac:dyDescent="0.2"/>
    <row r="1152" ht="14.25" x14ac:dyDescent="0.2"/>
    <row r="1153" ht="14.25" x14ac:dyDescent="0.2"/>
    <row r="1154" ht="14.25" x14ac:dyDescent="0.2"/>
    <row r="1155" ht="14.25" x14ac:dyDescent="0.2"/>
    <row r="1156" ht="14.25" x14ac:dyDescent="0.2"/>
    <row r="1157" ht="14.25" x14ac:dyDescent="0.2"/>
    <row r="1158" ht="14.25" x14ac:dyDescent="0.2"/>
    <row r="1159" ht="14.25" x14ac:dyDescent="0.2"/>
    <row r="1160" ht="14.25" x14ac:dyDescent="0.2"/>
    <row r="1161" ht="14.25" x14ac:dyDescent="0.2"/>
    <row r="1162" ht="14.25" x14ac:dyDescent="0.2"/>
    <row r="1163" ht="14.25" x14ac:dyDescent="0.2"/>
    <row r="1164" ht="14.25" x14ac:dyDescent="0.2"/>
    <row r="1165" ht="14.25" x14ac:dyDescent="0.2"/>
    <row r="1166" ht="14.25" x14ac:dyDescent="0.2"/>
    <row r="1167" ht="14.25" x14ac:dyDescent="0.2"/>
    <row r="1168" ht="14.25" x14ac:dyDescent="0.2"/>
    <row r="1169" ht="14.25" x14ac:dyDescent="0.2"/>
    <row r="1170" ht="14.25" x14ac:dyDescent="0.2"/>
    <row r="1171" ht="14.25" x14ac:dyDescent="0.2"/>
    <row r="1172" ht="14.25" x14ac:dyDescent="0.2"/>
    <row r="1173" ht="14.25" x14ac:dyDescent="0.2"/>
    <row r="1174" ht="14.25" x14ac:dyDescent="0.2"/>
    <row r="1175" ht="14.25" x14ac:dyDescent="0.2"/>
    <row r="1176" ht="14.25" x14ac:dyDescent="0.2"/>
    <row r="1177" ht="14.25" x14ac:dyDescent="0.2"/>
    <row r="1178" ht="14.25" x14ac:dyDescent="0.2"/>
    <row r="1179" ht="14.25" x14ac:dyDescent="0.2"/>
    <row r="1180" ht="14.25" x14ac:dyDescent="0.2"/>
    <row r="1181" ht="14.25" x14ac:dyDescent="0.2"/>
    <row r="1182" ht="14.25" x14ac:dyDescent="0.2"/>
    <row r="1183" ht="14.25" x14ac:dyDescent="0.2"/>
    <row r="1184" ht="14.25" x14ac:dyDescent="0.2"/>
    <row r="1185" ht="14.25" x14ac:dyDescent="0.2"/>
    <row r="1186" ht="14.25" x14ac:dyDescent="0.2"/>
    <row r="1187" ht="14.25" x14ac:dyDescent="0.2"/>
    <row r="1188" ht="14.25" x14ac:dyDescent="0.2"/>
    <row r="1189" ht="14.25" x14ac:dyDescent="0.2"/>
    <row r="1190" ht="14.25" x14ac:dyDescent="0.2"/>
    <row r="1191" ht="14.25" x14ac:dyDescent="0.2"/>
    <row r="1192" ht="14.25" x14ac:dyDescent="0.2"/>
    <row r="1193" ht="14.25" x14ac:dyDescent="0.2"/>
    <row r="1194" ht="14.25" x14ac:dyDescent="0.2"/>
    <row r="1195" ht="14.25" x14ac:dyDescent="0.2"/>
    <row r="1196" ht="14.25" x14ac:dyDescent="0.2"/>
    <row r="1197" ht="14.25" x14ac:dyDescent="0.2"/>
    <row r="1198" ht="14.25" x14ac:dyDescent="0.2"/>
    <row r="1199" ht="14.25" x14ac:dyDescent="0.2"/>
    <row r="1200" ht="14.25" x14ac:dyDescent="0.2"/>
    <row r="1201" ht="14.25" x14ac:dyDescent="0.2"/>
    <row r="1202" ht="14.25" x14ac:dyDescent="0.2"/>
    <row r="1203" ht="14.25" x14ac:dyDescent="0.2"/>
    <row r="1204" ht="14.25" x14ac:dyDescent="0.2"/>
    <row r="1205" ht="14.25" x14ac:dyDescent="0.2"/>
    <row r="1206" ht="14.25" x14ac:dyDescent="0.2"/>
    <row r="1207" ht="14.25" x14ac:dyDescent="0.2"/>
    <row r="1208" ht="14.25" x14ac:dyDescent="0.2"/>
    <row r="1209" ht="14.25" x14ac:dyDescent="0.2"/>
    <row r="1210" ht="14.25" x14ac:dyDescent="0.2"/>
    <row r="1211" ht="14.25" x14ac:dyDescent="0.2"/>
    <row r="1212" ht="14.25" x14ac:dyDescent="0.2"/>
    <row r="1213" ht="14.25" x14ac:dyDescent="0.2"/>
    <row r="1214" ht="14.25" x14ac:dyDescent="0.2"/>
    <row r="1215" ht="14.25" x14ac:dyDescent="0.2"/>
    <row r="1216" ht="14.25" x14ac:dyDescent="0.2"/>
    <row r="1217" ht="14.25" x14ac:dyDescent="0.2"/>
    <row r="1218" ht="14.25" x14ac:dyDescent="0.2"/>
    <row r="1219" ht="14.25" x14ac:dyDescent="0.2"/>
    <row r="1220" ht="14.25" x14ac:dyDescent="0.2"/>
    <row r="1221" ht="14.25" x14ac:dyDescent="0.2"/>
    <row r="1222" ht="14.25" x14ac:dyDescent="0.2"/>
    <row r="1223" ht="14.25" x14ac:dyDescent="0.2"/>
    <row r="1224" ht="14.25" x14ac:dyDescent="0.2"/>
    <row r="1225" ht="14.25" x14ac:dyDescent="0.2"/>
    <row r="1226" ht="14.25" x14ac:dyDescent="0.2"/>
    <row r="1227" ht="14.25" x14ac:dyDescent="0.2"/>
    <row r="1228" ht="14.25" x14ac:dyDescent="0.2"/>
    <row r="1229" ht="14.25" x14ac:dyDescent="0.2"/>
    <row r="1230" ht="14.25" x14ac:dyDescent="0.2"/>
    <row r="1231" ht="14.25" x14ac:dyDescent="0.2"/>
    <row r="1232" ht="14.25" x14ac:dyDescent="0.2"/>
    <row r="1233" ht="14.25" x14ac:dyDescent="0.2"/>
    <row r="1234" ht="14.25" x14ac:dyDescent="0.2"/>
    <row r="1235" ht="14.25" x14ac:dyDescent="0.2"/>
    <row r="1236" ht="14.25" x14ac:dyDescent="0.2"/>
    <row r="1237" ht="14.25" x14ac:dyDescent="0.2"/>
    <row r="1238" ht="14.25" x14ac:dyDescent="0.2"/>
    <row r="1239" ht="14.25" x14ac:dyDescent="0.2"/>
    <row r="1240" ht="14.25" x14ac:dyDescent="0.2"/>
    <row r="1241" ht="14.25" x14ac:dyDescent="0.2"/>
    <row r="1242" ht="14.25" x14ac:dyDescent="0.2"/>
    <row r="1243" ht="14.25" x14ac:dyDescent="0.2"/>
    <row r="1244" ht="14.25" x14ac:dyDescent="0.2"/>
    <row r="1245" ht="14.25" x14ac:dyDescent="0.2"/>
    <row r="1246" ht="14.25" x14ac:dyDescent="0.2"/>
    <row r="1247" ht="14.25" x14ac:dyDescent="0.2"/>
    <row r="1248" ht="14.25" x14ac:dyDescent="0.2"/>
    <row r="1249" ht="14.25" x14ac:dyDescent="0.2"/>
    <row r="1250" ht="14.25" x14ac:dyDescent="0.2"/>
    <row r="1251" ht="14.25" x14ac:dyDescent="0.2"/>
    <row r="1252" ht="14.25" x14ac:dyDescent="0.2"/>
    <row r="1253" ht="14.25" x14ac:dyDescent="0.2"/>
    <row r="1254" ht="14.25" x14ac:dyDescent="0.2"/>
    <row r="1255" ht="14.25" x14ac:dyDescent="0.2"/>
    <row r="1256" ht="14.25" x14ac:dyDescent="0.2"/>
    <row r="1257" ht="14.25" x14ac:dyDescent="0.2"/>
    <row r="1258" ht="14.25" x14ac:dyDescent="0.2"/>
    <row r="1259" ht="14.25" x14ac:dyDescent="0.2"/>
    <row r="1260" ht="14.25" x14ac:dyDescent="0.2"/>
    <row r="1261" ht="14.25" x14ac:dyDescent="0.2"/>
    <row r="1262" ht="14.25" x14ac:dyDescent="0.2"/>
    <row r="1263" ht="14.25" x14ac:dyDescent="0.2"/>
    <row r="1264" ht="14.25" x14ac:dyDescent="0.2"/>
    <row r="1265" ht="14.25" x14ac:dyDescent="0.2"/>
    <row r="1266" ht="14.25" x14ac:dyDescent="0.2"/>
    <row r="1267" ht="14.25" x14ac:dyDescent="0.2"/>
    <row r="1268" ht="14.25" x14ac:dyDescent="0.2"/>
    <row r="1269" ht="14.25" x14ac:dyDescent="0.2"/>
    <row r="1270" ht="14.25" x14ac:dyDescent="0.2"/>
    <row r="1271" ht="14.25" x14ac:dyDescent="0.2"/>
    <row r="1272" ht="14.25" x14ac:dyDescent="0.2"/>
    <row r="1273" ht="14.25" x14ac:dyDescent="0.2"/>
    <row r="1274" ht="14.25" x14ac:dyDescent="0.2"/>
    <row r="1275" ht="14.25" x14ac:dyDescent="0.2"/>
    <row r="1276" ht="14.25" x14ac:dyDescent="0.2"/>
    <row r="1277" ht="14.25" x14ac:dyDescent="0.2"/>
    <row r="1278" ht="14.25" x14ac:dyDescent="0.2"/>
    <row r="1279" ht="14.25" x14ac:dyDescent="0.2"/>
    <row r="1280" ht="14.25" x14ac:dyDescent="0.2"/>
    <row r="1281" ht="14.25" x14ac:dyDescent="0.2"/>
    <row r="1282" ht="14.25" x14ac:dyDescent="0.2"/>
    <row r="1283" ht="14.25" x14ac:dyDescent="0.2"/>
    <row r="1284" ht="14.25" x14ac:dyDescent="0.2"/>
    <row r="1285" ht="14.25" x14ac:dyDescent="0.2"/>
    <row r="1286" ht="14.25" x14ac:dyDescent="0.2"/>
    <row r="1287" ht="14.25" x14ac:dyDescent="0.2"/>
    <row r="1288" ht="14.25" x14ac:dyDescent="0.2"/>
    <row r="1289" ht="14.25" x14ac:dyDescent="0.2"/>
    <row r="1290" ht="14.25" x14ac:dyDescent="0.2"/>
    <row r="1291" ht="14.25" x14ac:dyDescent="0.2"/>
    <row r="1292" ht="14.25" x14ac:dyDescent="0.2"/>
    <row r="1293" ht="14.25" x14ac:dyDescent="0.2"/>
    <row r="1294" ht="14.25" x14ac:dyDescent="0.2"/>
    <row r="1295" ht="14.25" x14ac:dyDescent="0.2"/>
    <row r="1296" ht="14.25" x14ac:dyDescent="0.2"/>
    <row r="1297" ht="14.25" x14ac:dyDescent="0.2"/>
    <row r="1298" ht="14.25" x14ac:dyDescent="0.2"/>
    <row r="1299" ht="14.25" x14ac:dyDescent="0.2"/>
    <row r="1300" ht="14.25" x14ac:dyDescent="0.2"/>
    <row r="1301" ht="14.25" x14ac:dyDescent="0.2"/>
    <row r="1302" ht="14.25" x14ac:dyDescent="0.2"/>
    <row r="1303" ht="14.25" x14ac:dyDescent="0.2"/>
    <row r="1304" ht="14.25" x14ac:dyDescent="0.2"/>
    <row r="1305" ht="14.25" x14ac:dyDescent="0.2"/>
    <row r="1306" ht="14.25" x14ac:dyDescent="0.2"/>
    <row r="1307" ht="14.25" x14ac:dyDescent="0.2"/>
    <row r="1308" ht="14.25" x14ac:dyDescent="0.2"/>
    <row r="1309" ht="14.25" x14ac:dyDescent="0.2"/>
    <row r="1310" ht="14.25" x14ac:dyDescent="0.2"/>
    <row r="1311" ht="14.25" x14ac:dyDescent="0.2"/>
    <row r="1312" ht="14.25" x14ac:dyDescent="0.2"/>
    <row r="1313" ht="14.25" x14ac:dyDescent="0.2"/>
    <row r="1314" ht="14.25" x14ac:dyDescent="0.2"/>
    <row r="1315" ht="14.25" x14ac:dyDescent="0.2"/>
    <row r="1316" ht="14.25" x14ac:dyDescent="0.2"/>
    <row r="1317" ht="14.25" x14ac:dyDescent="0.2"/>
    <row r="1318" ht="14.25" x14ac:dyDescent="0.2"/>
    <row r="1319" ht="14.25" x14ac:dyDescent="0.2"/>
    <row r="1320" ht="14.25" x14ac:dyDescent="0.2"/>
    <row r="1321" ht="14.25" x14ac:dyDescent="0.2"/>
    <row r="1322" ht="14.25" x14ac:dyDescent="0.2"/>
    <row r="1323" ht="14.25" x14ac:dyDescent="0.2"/>
    <row r="1324" ht="14.25" x14ac:dyDescent="0.2"/>
    <row r="1325" ht="14.25" x14ac:dyDescent="0.2"/>
    <row r="1326" ht="14.25" x14ac:dyDescent="0.2"/>
    <row r="1327" ht="14.25" x14ac:dyDescent="0.2"/>
    <row r="1328" ht="14.25" x14ac:dyDescent="0.2"/>
    <row r="1329" ht="14.25" x14ac:dyDescent="0.2"/>
    <row r="1330" ht="14.25" x14ac:dyDescent="0.2"/>
    <row r="1331" ht="14.25" x14ac:dyDescent="0.2"/>
    <row r="1332" ht="14.25" x14ac:dyDescent="0.2"/>
    <row r="1333" ht="14.25" x14ac:dyDescent="0.2"/>
    <row r="1334" ht="14.25" x14ac:dyDescent="0.2"/>
    <row r="1335" ht="14.25" x14ac:dyDescent="0.2"/>
    <row r="1336" ht="14.25" x14ac:dyDescent="0.2"/>
    <row r="1337" ht="14.25" x14ac:dyDescent="0.2"/>
    <row r="1338" ht="14.25" x14ac:dyDescent="0.2"/>
    <row r="1339" ht="14.25" x14ac:dyDescent="0.2"/>
    <row r="1340" ht="14.25" x14ac:dyDescent="0.2"/>
    <row r="1341" ht="14.25" x14ac:dyDescent="0.2"/>
    <row r="1342" ht="14.25" x14ac:dyDescent="0.2"/>
    <row r="1343" ht="14.25" x14ac:dyDescent="0.2"/>
    <row r="1344" ht="14.25" x14ac:dyDescent="0.2"/>
    <row r="1345" ht="14.25" x14ac:dyDescent="0.2"/>
    <row r="1346" ht="14.25" x14ac:dyDescent="0.2"/>
    <row r="1347" ht="14.25" x14ac:dyDescent="0.2"/>
    <row r="1348" ht="14.25" x14ac:dyDescent="0.2"/>
    <row r="1349" ht="14.25" x14ac:dyDescent="0.2"/>
    <row r="1350" ht="14.25" x14ac:dyDescent="0.2"/>
    <row r="1351" ht="14.25" x14ac:dyDescent="0.2"/>
    <row r="1352" ht="14.25" x14ac:dyDescent="0.2"/>
    <row r="1353" ht="14.25" x14ac:dyDescent="0.2"/>
    <row r="1354" ht="14.25" x14ac:dyDescent="0.2"/>
    <row r="1355" ht="14.25" x14ac:dyDescent="0.2"/>
    <row r="1356" ht="14.25" x14ac:dyDescent="0.2"/>
    <row r="1357" ht="14.25" x14ac:dyDescent="0.2"/>
    <row r="1358" ht="14.25" x14ac:dyDescent="0.2"/>
    <row r="1359" ht="14.25" x14ac:dyDescent="0.2"/>
    <row r="1360" ht="14.25" x14ac:dyDescent="0.2"/>
    <row r="1361" ht="14.25" x14ac:dyDescent="0.2"/>
    <row r="1362" ht="14.25" x14ac:dyDescent="0.2"/>
    <row r="1363" ht="14.25" x14ac:dyDescent="0.2"/>
    <row r="1364" ht="14.25" x14ac:dyDescent="0.2"/>
    <row r="1365" ht="14.25" x14ac:dyDescent="0.2"/>
    <row r="1366" ht="14.25" x14ac:dyDescent="0.2"/>
    <row r="1367" ht="14.25" x14ac:dyDescent="0.2"/>
    <row r="1368" ht="14.25" x14ac:dyDescent="0.2"/>
    <row r="1369" ht="14.25" x14ac:dyDescent="0.2"/>
    <row r="1370" ht="14.25" x14ac:dyDescent="0.2"/>
    <row r="1371" ht="14.25" x14ac:dyDescent="0.2"/>
    <row r="1372" ht="14.25" x14ac:dyDescent="0.2"/>
    <row r="1373" ht="14.25" x14ac:dyDescent="0.2"/>
    <row r="1374" ht="14.25" x14ac:dyDescent="0.2"/>
    <row r="1375" ht="14.25" x14ac:dyDescent="0.2"/>
    <row r="1376" ht="14.25" x14ac:dyDescent="0.2"/>
    <row r="1377" ht="14.25" x14ac:dyDescent="0.2"/>
    <row r="1378" ht="14.25" x14ac:dyDescent="0.2"/>
    <row r="1379" ht="14.25" x14ac:dyDescent="0.2"/>
    <row r="1380" ht="14.25" x14ac:dyDescent="0.2"/>
    <row r="1381" ht="14.25" x14ac:dyDescent="0.2"/>
    <row r="1382" ht="14.25" x14ac:dyDescent="0.2"/>
    <row r="1383" ht="14.25" x14ac:dyDescent="0.2"/>
    <row r="1384" ht="14.25" x14ac:dyDescent="0.2"/>
    <row r="1385" ht="14.25" x14ac:dyDescent="0.2"/>
    <row r="1386" ht="14.25" x14ac:dyDescent="0.2"/>
    <row r="1387" ht="14.25" x14ac:dyDescent="0.2"/>
    <row r="1388" ht="14.25" x14ac:dyDescent="0.2"/>
    <row r="1389" ht="14.25" x14ac:dyDescent="0.2"/>
    <row r="1390" ht="14.25" x14ac:dyDescent="0.2"/>
    <row r="1391" ht="14.25" x14ac:dyDescent="0.2"/>
    <row r="1392" ht="14.25" x14ac:dyDescent="0.2"/>
    <row r="1393" ht="14.25" x14ac:dyDescent="0.2"/>
    <row r="1394" ht="14.25" x14ac:dyDescent="0.2"/>
    <row r="1395" ht="14.25" x14ac:dyDescent="0.2"/>
    <row r="1396" ht="14.25" x14ac:dyDescent="0.2"/>
    <row r="1397" ht="14.25" x14ac:dyDescent="0.2"/>
    <row r="1398" ht="14.25" x14ac:dyDescent="0.2"/>
    <row r="1399" ht="14.25" x14ac:dyDescent="0.2"/>
    <row r="1400" ht="14.25" x14ac:dyDescent="0.2"/>
    <row r="1401" ht="14.25" x14ac:dyDescent="0.2"/>
    <row r="1402" ht="14.25" x14ac:dyDescent="0.2"/>
    <row r="1403" ht="14.25" x14ac:dyDescent="0.2"/>
    <row r="1404" ht="14.25" x14ac:dyDescent="0.2"/>
    <row r="1405" ht="14.25" x14ac:dyDescent="0.2"/>
    <row r="1406" ht="14.25" x14ac:dyDescent="0.2"/>
    <row r="1407" ht="14.25" x14ac:dyDescent="0.2"/>
    <row r="1408" ht="14.25" x14ac:dyDescent="0.2"/>
    <row r="1409" ht="14.25" x14ac:dyDescent="0.2"/>
    <row r="1410" ht="14.25" x14ac:dyDescent="0.2"/>
    <row r="1411" ht="14.25" x14ac:dyDescent="0.2"/>
    <row r="1412" ht="14.25" x14ac:dyDescent="0.2"/>
    <row r="1413" ht="14.25" x14ac:dyDescent="0.2"/>
    <row r="1414" ht="14.25" x14ac:dyDescent="0.2"/>
    <row r="1415" ht="14.25" x14ac:dyDescent="0.2"/>
    <row r="1416" ht="14.25" x14ac:dyDescent="0.2"/>
    <row r="1417" ht="14.25" x14ac:dyDescent="0.2"/>
    <row r="1418" ht="14.25" x14ac:dyDescent="0.2"/>
    <row r="1419" ht="14.25" x14ac:dyDescent="0.2"/>
    <row r="1420" ht="14.25" x14ac:dyDescent="0.2"/>
    <row r="1421" ht="14.25" x14ac:dyDescent="0.2"/>
    <row r="1422" ht="14.25" x14ac:dyDescent="0.2"/>
    <row r="1423" ht="14.25" x14ac:dyDescent="0.2"/>
    <row r="1424" ht="14.25" x14ac:dyDescent="0.2"/>
    <row r="1425" ht="14.25" x14ac:dyDescent="0.2"/>
    <row r="1426" ht="14.25" x14ac:dyDescent="0.2"/>
    <row r="1427" ht="14.25" x14ac:dyDescent="0.2"/>
    <row r="1428" ht="14.25" x14ac:dyDescent="0.2"/>
    <row r="1429" ht="14.25" x14ac:dyDescent="0.2"/>
    <row r="1430" ht="14.25" x14ac:dyDescent="0.2"/>
    <row r="1431" ht="14.25" x14ac:dyDescent="0.2"/>
    <row r="1432" ht="14.25" x14ac:dyDescent="0.2"/>
    <row r="1433" ht="14.25" x14ac:dyDescent="0.2"/>
    <row r="1434" ht="14.25" x14ac:dyDescent="0.2"/>
    <row r="1435" ht="14.25" x14ac:dyDescent="0.2"/>
    <row r="1436" ht="14.25" x14ac:dyDescent="0.2"/>
    <row r="1437" ht="14.25" x14ac:dyDescent="0.2"/>
    <row r="1438" ht="14.25" x14ac:dyDescent="0.2"/>
    <row r="1439" ht="14.25" x14ac:dyDescent="0.2"/>
    <row r="1440" ht="14.25" x14ac:dyDescent="0.2"/>
    <row r="1441" ht="14.25" x14ac:dyDescent="0.2"/>
    <row r="1442" ht="14.25" x14ac:dyDescent="0.2"/>
    <row r="1443" ht="14.25" x14ac:dyDescent="0.2"/>
    <row r="1444" ht="14.25" x14ac:dyDescent="0.2"/>
    <row r="1445" ht="14.25" x14ac:dyDescent="0.2"/>
    <row r="1446" ht="14.25" x14ac:dyDescent="0.2"/>
    <row r="1447" ht="14.25" x14ac:dyDescent="0.2"/>
    <row r="1448" ht="14.25" x14ac:dyDescent="0.2"/>
    <row r="1449" ht="14.25" x14ac:dyDescent="0.2"/>
    <row r="1450" ht="14.25" x14ac:dyDescent="0.2"/>
    <row r="1451" ht="14.25" x14ac:dyDescent="0.2"/>
    <row r="1452" ht="14.25" x14ac:dyDescent="0.2"/>
    <row r="1453" ht="14.25" x14ac:dyDescent="0.2"/>
    <row r="1454" ht="14.25" x14ac:dyDescent="0.2"/>
    <row r="1455" ht="14.25" x14ac:dyDescent="0.2"/>
    <row r="1456" ht="14.25" x14ac:dyDescent="0.2"/>
    <row r="1457" ht="14.25" x14ac:dyDescent="0.2"/>
    <row r="1458" ht="14.25" x14ac:dyDescent="0.2"/>
    <row r="1459" ht="14.25" x14ac:dyDescent="0.2"/>
    <row r="1460" ht="14.25" x14ac:dyDescent="0.2"/>
    <row r="1461" ht="14.25" x14ac:dyDescent="0.2"/>
    <row r="1462" ht="14.25" x14ac:dyDescent="0.2"/>
    <row r="1463" ht="14.25" x14ac:dyDescent="0.2"/>
    <row r="1464" ht="14.25" x14ac:dyDescent="0.2"/>
    <row r="1465" ht="14.25" x14ac:dyDescent="0.2"/>
    <row r="1466" ht="14.25" x14ac:dyDescent="0.2"/>
    <row r="1467" ht="14.25" x14ac:dyDescent="0.2"/>
    <row r="1468" ht="14.25" x14ac:dyDescent="0.2"/>
    <row r="1469" ht="14.25" x14ac:dyDescent="0.2"/>
    <row r="1470" ht="14.25" x14ac:dyDescent="0.2"/>
    <row r="1471" ht="14.25" x14ac:dyDescent="0.2"/>
    <row r="1472" ht="14.25" x14ac:dyDescent="0.2"/>
    <row r="1473" ht="14.25" x14ac:dyDescent="0.2"/>
    <row r="1474" ht="14.25" x14ac:dyDescent="0.2"/>
    <row r="1475" ht="14.25" x14ac:dyDescent="0.2"/>
    <row r="1476" ht="14.25" x14ac:dyDescent="0.2"/>
    <row r="1477" ht="14.25" x14ac:dyDescent="0.2"/>
    <row r="1478" ht="14.25" x14ac:dyDescent="0.2"/>
    <row r="1479" ht="14.25" x14ac:dyDescent="0.2"/>
    <row r="1480" ht="14.25" x14ac:dyDescent="0.2"/>
    <row r="1481" ht="14.25" x14ac:dyDescent="0.2"/>
    <row r="1482" ht="14.25" x14ac:dyDescent="0.2"/>
    <row r="1483" ht="14.25" x14ac:dyDescent="0.2"/>
    <row r="1484" ht="14.25" x14ac:dyDescent="0.2"/>
    <row r="1485" ht="14.25" x14ac:dyDescent="0.2"/>
    <row r="1486" ht="14.25" x14ac:dyDescent="0.2"/>
    <row r="1487" ht="14.25" x14ac:dyDescent="0.2"/>
    <row r="1488" ht="14.25" x14ac:dyDescent="0.2"/>
    <row r="1489" ht="14.25" x14ac:dyDescent="0.2"/>
    <row r="1490" ht="14.25" x14ac:dyDescent="0.2"/>
    <row r="1491" ht="14.25" x14ac:dyDescent="0.2"/>
    <row r="1492" ht="14.25" x14ac:dyDescent="0.2"/>
    <row r="1493" ht="14.25" x14ac:dyDescent="0.2"/>
    <row r="1494" ht="14.25" x14ac:dyDescent="0.2"/>
    <row r="1495" ht="14.25" x14ac:dyDescent="0.2"/>
    <row r="1496" ht="14.25" x14ac:dyDescent="0.2"/>
    <row r="1497" ht="14.25" x14ac:dyDescent="0.2"/>
    <row r="1498" ht="14.25" x14ac:dyDescent="0.2"/>
    <row r="1499" ht="14.25" x14ac:dyDescent="0.2"/>
    <row r="1500" ht="14.25" x14ac:dyDescent="0.2"/>
    <row r="1501" ht="14.25" x14ac:dyDescent="0.2"/>
    <row r="1502" ht="14.25" x14ac:dyDescent="0.2"/>
    <row r="1503" ht="14.25" x14ac:dyDescent="0.2"/>
    <row r="1504" ht="14.25" x14ac:dyDescent="0.2"/>
    <row r="1505" ht="14.25" x14ac:dyDescent="0.2"/>
    <row r="1506" ht="14.25" x14ac:dyDescent="0.2"/>
    <row r="1507" ht="14.25" x14ac:dyDescent="0.2"/>
    <row r="1508" ht="14.25" x14ac:dyDescent="0.2"/>
    <row r="1509" ht="14.25" x14ac:dyDescent="0.2"/>
    <row r="1510" ht="14.25" x14ac:dyDescent="0.2"/>
    <row r="1511" ht="14.25" x14ac:dyDescent="0.2"/>
    <row r="1512" ht="14.25" x14ac:dyDescent="0.2"/>
    <row r="1513" ht="14.25" x14ac:dyDescent="0.2"/>
    <row r="1514" ht="14.25" x14ac:dyDescent="0.2"/>
    <row r="1515" ht="14.25" x14ac:dyDescent="0.2"/>
    <row r="1516" ht="14.25" x14ac:dyDescent="0.2"/>
    <row r="1517" ht="14.25" x14ac:dyDescent="0.2"/>
    <row r="1518" ht="14.25" x14ac:dyDescent="0.2"/>
    <row r="1519" ht="14.25" x14ac:dyDescent="0.2"/>
    <row r="1520" ht="14.25" x14ac:dyDescent="0.2"/>
    <row r="1521" ht="14.25" x14ac:dyDescent="0.2"/>
    <row r="1522" ht="14.25" x14ac:dyDescent="0.2"/>
    <row r="1523" ht="14.25" x14ac:dyDescent="0.2"/>
    <row r="1524" ht="14.25" x14ac:dyDescent="0.2"/>
    <row r="1525" ht="14.25" x14ac:dyDescent="0.2"/>
    <row r="1526" ht="14.25" x14ac:dyDescent="0.2"/>
    <row r="1527" ht="14.25" x14ac:dyDescent="0.2"/>
    <row r="1528" ht="14.25" x14ac:dyDescent="0.2"/>
    <row r="1529" ht="14.25" x14ac:dyDescent="0.2"/>
    <row r="1530" ht="14.25" x14ac:dyDescent="0.2"/>
    <row r="1531" ht="14.25" x14ac:dyDescent="0.2"/>
    <row r="1532" ht="14.25" x14ac:dyDescent="0.2"/>
    <row r="1533" ht="14.25" x14ac:dyDescent="0.2"/>
    <row r="1534" ht="14.25" x14ac:dyDescent="0.2"/>
    <row r="1535" ht="14.25" x14ac:dyDescent="0.2"/>
    <row r="1536" ht="14.25" x14ac:dyDescent="0.2"/>
    <row r="1537" ht="14.25" x14ac:dyDescent="0.2"/>
    <row r="1538" ht="14.25" x14ac:dyDescent="0.2"/>
    <row r="1539" ht="14.25" x14ac:dyDescent="0.2"/>
    <row r="1540" ht="14.25" x14ac:dyDescent="0.2"/>
    <row r="1541" ht="14.25" x14ac:dyDescent="0.2"/>
    <row r="1542" ht="14.25" x14ac:dyDescent="0.2"/>
    <row r="1543" ht="14.25" x14ac:dyDescent="0.2"/>
    <row r="1544" ht="14.25" x14ac:dyDescent="0.2"/>
    <row r="1545" ht="14.25" x14ac:dyDescent="0.2"/>
    <row r="1546" ht="14.25" x14ac:dyDescent="0.2"/>
    <row r="1547" ht="14.25" x14ac:dyDescent="0.2"/>
    <row r="1548" ht="14.25" x14ac:dyDescent="0.2"/>
    <row r="1549" ht="14.25" x14ac:dyDescent="0.2"/>
    <row r="1550" ht="14.25" x14ac:dyDescent="0.2"/>
    <row r="1551" ht="14.25" x14ac:dyDescent="0.2"/>
    <row r="1552" ht="14.25" x14ac:dyDescent="0.2"/>
    <row r="1553" ht="14.25" x14ac:dyDescent="0.2"/>
    <row r="1554" ht="14.25" x14ac:dyDescent="0.2"/>
    <row r="1555" ht="14.25" x14ac:dyDescent="0.2"/>
    <row r="1556" ht="14.25" x14ac:dyDescent="0.2"/>
    <row r="1557" ht="14.25" x14ac:dyDescent="0.2"/>
    <row r="1558" ht="14.25" x14ac:dyDescent="0.2"/>
    <row r="1559" ht="14.25" x14ac:dyDescent="0.2"/>
    <row r="1560" ht="14.25" x14ac:dyDescent="0.2"/>
    <row r="1561" ht="14.25" x14ac:dyDescent="0.2"/>
    <row r="1562" ht="14.25" x14ac:dyDescent="0.2"/>
    <row r="1563" ht="14.25" x14ac:dyDescent="0.2"/>
    <row r="1564" ht="14.25" x14ac:dyDescent="0.2"/>
    <row r="1565" ht="14.25" x14ac:dyDescent="0.2"/>
    <row r="1566" ht="14.25" x14ac:dyDescent="0.2"/>
    <row r="1567" ht="14.25" x14ac:dyDescent="0.2"/>
    <row r="1568" ht="14.25" x14ac:dyDescent="0.2"/>
    <row r="1569" ht="14.25" x14ac:dyDescent="0.2"/>
    <row r="1570" ht="14.25" x14ac:dyDescent="0.2"/>
    <row r="1571" ht="14.25" x14ac:dyDescent="0.2"/>
    <row r="1572" ht="14.25" x14ac:dyDescent="0.2"/>
    <row r="1573" ht="14.25" x14ac:dyDescent="0.2"/>
    <row r="1574" ht="14.25" x14ac:dyDescent="0.2"/>
    <row r="1575" ht="14.25" x14ac:dyDescent="0.2"/>
    <row r="1576" ht="14.25" x14ac:dyDescent="0.2"/>
    <row r="1577" ht="14.25" x14ac:dyDescent="0.2"/>
    <row r="1578" ht="14.25" x14ac:dyDescent="0.2"/>
    <row r="1579" ht="14.25" x14ac:dyDescent="0.2"/>
    <row r="1580" ht="14.25" x14ac:dyDescent="0.2"/>
    <row r="1581" ht="14.25" x14ac:dyDescent="0.2"/>
    <row r="1582" ht="14.25" x14ac:dyDescent="0.2"/>
    <row r="1583" ht="14.25" x14ac:dyDescent="0.2"/>
    <row r="1584" ht="14.25" x14ac:dyDescent="0.2"/>
    <row r="1585" ht="14.25" x14ac:dyDescent="0.2"/>
    <row r="1586" ht="14.25" x14ac:dyDescent="0.2"/>
    <row r="1587" ht="14.25" x14ac:dyDescent="0.2"/>
    <row r="1588" ht="14.25" x14ac:dyDescent="0.2"/>
    <row r="1589" ht="14.25" x14ac:dyDescent="0.2"/>
    <row r="1590" ht="14.25" x14ac:dyDescent="0.2"/>
    <row r="1591" ht="14.25" x14ac:dyDescent="0.2"/>
    <row r="1592" ht="14.25" x14ac:dyDescent="0.2"/>
    <row r="1593" ht="14.25" x14ac:dyDescent="0.2"/>
    <row r="1594" ht="14.25" x14ac:dyDescent="0.2"/>
    <row r="1595" ht="14.25" x14ac:dyDescent="0.2"/>
    <row r="1596" ht="14.25" x14ac:dyDescent="0.2"/>
    <row r="1597" ht="14.25" x14ac:dyDescent="0.2"/>
    <row r="1598" ht="14.25" x14ac:dyDescent="0.2"/>
    <row r="1599" ht="14.25" x14ac:dyDescent="0.2"/>
    <row r="1600" ht="14.25" x14ac:dyDescent="0.2"/>
    <row r="1601" ht="14.25" x14ac:dyDescent="0.2"/>
    <row r="1602" ht="14.25" x14ac:dyDescent="0.2"/>
    <row r="1603" ht="14.25" x14ac:dyDescent="0.2"/>
    <row r="1604" ht="14.25" x14ac:dyDescent="0.2"/>
    <row r="1605" ht="14.25" x14ac:dyDescent="0.2"/>
    <row r="1606" ht="14.25" x14ac:dyDescent="0.2"/>
    <row r="1607" ht="14.25" x14ac:dyDescent="0.2"/>
    <row r="1608" ht="14.25" x14ac:dyDescent="0.2"/>
    <row r="1609" ht="14.25" x14ac:dyDescent="0.2"/>
    <row r="1610" ht="14.25" x14ac:dyDescent="0.2"/>
    <row r="1611" ht="14.25" x14ac:dyDescent="0.2"/>
    <row r="1612" ht="14.25" x14ac:dyDescent="0.2"/>
    <row r="1613" ht="14.25" x14ac:dyDescent="0.2"/>
    <row r="1614" ht="14.25" x14ac:dyDescent="0.2"/>
    <row r="1615" ht="14.25" x14ac:dyDescent="0.2"/>
    <row r="1616" ht="14.25" x14ac:dyDescent="0.2"/>
    <row r="1617" ht="14.25" x14ac:dyDescent="0.2"/>
    <row r="1618" ht="14.25" x14ac:dyDescent="0.2"/>
    <row r="1619" ht="14.25" x14ac:dyDescent="0.2"/>
    <row r="1620" ht="14.25" x14ac:dyDescent="0.2"/>
    <row r="1621" ht="14.25" x14ac:dyDescent="0.2"/>
    <row r="1622" ht="14.25" x14ac:dyDescent="0.2"/>
    <row r="1623" ht="14.25" x14ac:dyDescent="0.2"/>
    <row r="1624" ht="14.25" x14ac:dyDescent="0.2"/>
    <row r="1625" ht="14.25" x14ac:dyDescent="0.2"/>
    <row r="1626" ht="14.25" x14ac:dyDescent="0.2"/>
    <row r="1627" ht="14.25" x14ac:dyDescent="0.2"/>
    <row r="1628" ht="14.25" x14ac:dyDescent="0.2"/>
    <row r="1629" ht="14.25" x14ac:dyDescent="0.2"/>
    <row r="1630" ht="14.25" x14ac:dyDescent="0.2"/>
    <row r="1631" ht="14.25" x14ac:dyDescent="0.2"/>
    <row r="1632" ht="14.25" x14ac:dyDescent="0.2"/>
    <row r="1633" ht="14.25" x14ac:dyDescent="0.2"/>
    <row r="1634" ht="14.25" x14ac:dyDescent="0.2"/>
    <row r="1635" ht="14.25" x14ac:dyDescent="0.2"/>
    <row r="1636" ht="14.25" x14ac:dyDescent="0.2"/>
    <row r="1637" ht="14.25" x14ac:dyDescent="0.2"/>
    <row r="1638" ht="14.25" x14ac:dyDescent="0.2"/>
    <row r="1639" ht="14.25" x14ac:dyDescent="0.2"/>
    <row r="1640" ht="14.25" x14ac:dyDescent="0.2"/>
    <row r="1641" ht="14.25" x14ac:dyDescent="0.2"/>
    <row r="1642" ht="14.25" x14ac:dyDescent="0.2"/>
    <row r="1643" ht="14.25" x14ac:dyDescent="0.2"/>
    <row r="1644" ht="14.25" x14ac:dyDescent="0.2"/>
    <row r="1645" ht="14.25" x14ac:dyDescent="0.2"/>
    <row r="1646" ht="14.25" x14ac:dyDescent="0.2"/>
    <row r="1647" ht="14.25" x14ac:dyDescent="0.2"/>
    <row r="1648" ht="14.25" x14ac:dyDescent="0.2"/>
    <row r="1649" ht="14.25" x14ac:dyDescent="0.2"/>
    <row r="1650" ht="14.25" x14ac:dyDescent="0.2"/>
    <row r="1651" ht="14.25" x14ac:dyDescent="0.2"/>
    <row r="1652" ht="14.25" x14ac:dyDescent="0.2"/>
    <row r="1653" ht="14.25" x14ac:dyDescent="0.2"/>
    <row r="1654" ht="14.25" x14ac:dyDescent="0.2"/>
    <row r="1655" ht="14.25" x14ac:dyDescent="0.2"/>
    <row r="1656" ht="14.25" x14ac:dyDescent="0.2"/>
    <row r="1657" ht="14.25" x14ac:dyDescent="0.2"/>
    <row r="1658" ht="14.25" x14ac:dyDescent="0.2"/>
    <row r="1659" ht="14.25" x14ac:dyDescent="0.2"/>
    <row r="1660" ht="14.25" x14ac:dyDescent="0.2"/>
    <row r="1661" ht="14.25" x14ac:dyDescent="0.2"/>
    <row r="1662" ht="14.25" x14ac:dyDescent="0.2"/>
    <row r="1663" ht="14.25" x14ac:dyDescent="0.2"/>
    <row r="1664" ht="14.25" x14ac:dyDescent="0.2"/>
    <row r="1665" ht="14.25" x14ac:dyDescent="0.2"/>
    <row r="1666" ht="14.25" x14ac:dyDescent="0.2"/>
    <row r="1667" ht="14.25" x14ac:dyDescent="0.2"/>
    <row r="1668" ht="14.25" x14ac:dyDescent="0.2"/>
    <row r="1669" ht="14.25" x14ac:dyDescent="0.2"/>
    <row r="1670" ht="14.25" x14ac:dyDescent="0.2"/>
    <row r="1671" ht="14.25" x14ac:dyDescent="0.2"/>
    <row r="1672" ht="14.25" x14ac:dyDescent="0.2"/>
    <row r="1673" ht="14.25" x14ac:dyDescent="0.2"/>
    <row r="1674" ht="14.25" x14ac:dyDescent="0.2"/>
    <row r="1675" ht="14.25" x14ac:dyDescent="0.2"/>
    <row r="1676" ht="14.25" x14ac:dyDescent="0.2"/>
    <row r="1677" ht="14.25" x14ac:dyDescent="0.2"/>
  </sheetData>
  <mergeCells count="83">
    <mergeCell ref="A731:I731"/>
    <mergeCell ref="A1:J1"/>
    <mergeCell ref="A2:J2"/>
    <mergeCell ref="A3:J3"/>
    <mergeCell ref="B4:J4"/>
    <mergeCell ref="A5:J5"/>
    <mergeCell ref="A792:F792"/>
    <mergeCell ref="A756:I756"/>
    <mergeCell ref="A782:F782"/>
    <mergeCell ref="A783:F783"/>
    <mergeCell ref="A784:F784"/>
    <mergeCell ref="A785:F785"/>
    <mergeCell ref="A786:F786"/>
    <mergeCell ref="A787:F787"/>
    <mergeCell ref="A788:F788"/>
    <mergeCell ref="A789:F789"/>
    <mergeCell ref="A790:F790"/>
    <mergeCell ref="A791:F791"/>
    <mergeCell ref="A804:F804"/>
    <mergeCell ref="A793:F793"/>
    <mergeCell ref="A794:F794"/>
    <mergeCell ref="A795:F795"/>
    <mergeCell ref="A796:F796"/>
    <mergeCell ref="A797:F797"/>
    <mergeCell ref="A798:F798"/>
    <mergeCell ref="A799:F799"/>
    <mergeCell ref="A800:F800"/>
    <mergeCell ref="A801:F801"/>
    <mergeCell ref="A802:F802"/>
    <mergeCell ref="A803:F803"/>
    <mergeCell ref="A816:F816"/>
    <mergeCell ref="A805:F805"/>
    <mergeCell ref="A806:F806"/>
    <mergeCell ref="A807:F807"/>
    <mergeCell ref="A808:F808"/>
    <mergeCell ref="A809:F809"/>
    <mergeCell ref="A810:F810"/>
    <mergeCell ref="A811:F811"/>
    <mergeCell ref="A812:F812"/>
    <mergeCell ref="A813:F813"/>
    <mergeCell ref="A814:F814"/>
    <mergeCell ref="A815:F815"/>
    <mergeCell ref="A828:F828"/>
    <mergeCell ref="A817:F817"/>
    <mergeCell ref="A818:F818"/>
    <mergeCell ref="A819:F819"/>
    <mergeCell ref="A820:F820"/>
    <mergeCell ref="A821:F821"/>
    <mergeCell ref="A822:F822"/>
    <mergeCell ref="A823:F823"/>
    <mergeCell ref="A824:F824"/>
    <mergeCell ref="A825:F825"/>
    <mergeCell ref="A826:F826"/>
    <mergeCell ref="A827:F827"/>
    <mergeCell ref="A840:F840"/>
    <mergeCell ref="A829:F829"/>
    <mergeCell ref="A830:F830"/>
    <mergeCell ref="A831:F831"/>
    <mergeCell ref="A832:F832"/>
    <mergeCell ref="A833:F833"/>
    <mergeCell ref="A834:F834"/>
    <mergeCell ref="A835:F835"/>
    <mergeCell ref="A836:F836"/>
    <mergeCell ref="A837:F837"/>
    <mergeCell ref="A838:F838"/>
    <mergeCell ref="A839:F839"/>
    <mergeCell ref="A852:F852"/>
    <mergeCell ref="A841:F841"/>
    <mergeCell ref="A842:F842"/>
    <mergeCell ref="A843:F843"/>
    <mergeCell ref="A844:F844"/>
    <mergeCell ref="A845:F845"/>
    <mergeCell ref="A846:F846"/>
    <mergeCell ref="A847:F847"/>
    <mergeCell ref="A848:F848"/>
    <mergeCell ref="A849:F849"/>
    <mergeCell ref="A850:F850"/>
    <mergeCell ref="A851:F851"/>
    <mergeCell ref="A853:F853"/>
    <mergeCell ref="A854:F854"/>
    <mergeCell ref="A855:F855"/>
    <mergeCell ref="A856:F856"/>
    <mergeCell ref="A857:F857"/>
  </mergeCells>
  <dataValidations count="4">
    <dataValidation type="list" allowBlank="1" sqref="B758:B769">
      <formula1>"FGS-1,FGS-2,FGS-3,FGA-1,FGA-2,FGA-3"</formula1>
    </dataValidation>
    <dataValidation type="list" allowBlank="1" sqref="B733:B747">
      <formula1>"FDA,FDA-1,FDA-2,FDA-3,FDA-4"</formula1>
    </dataValidation>
    <dataValidation type="list" allowBlank="1" sqref="B7:B716">
      <formula1>"DAS,DAS-1,DAS-2,DAS-3,DAS-4,DAS-5,CAA-1,CAA-2,CAA-3,CAA-4,CAA-5"</formula1>
    </dataValidation>
    <dataValidation type="list" allowBlank="1" sqref="D7:D716 D733:D747 D758:D769">
      <formula1>"AGP,CLH,CLT,COM,CTD,CTI,DES,DISP,ELE,ESG,EST,EXM,EXQ,EXR,FRQ,REV,VAGO"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2025-JAN</vt:lpstr>
      <vt:lpstr>2025-FEV</vt:lpstr>
      <vt:lpstr>2025-MAR</vt:lpstr>
      <vt:lpstr>2025-ABR</vt:lpstr>
      <vt:lpstr>2025-MAI</vt:lpstr>
      <vt:lpstr>2025-JUN</vt:lpstr>
      <vt:lpstr>2025-JUL</vt:lpstr>
      <vt:lpstr>2025-AGO</vt:lpstr>
      <vt:lpstr>2025-SET</vt:lpstr>
      <vt:lpstr>2025-OUT</vt:lpstr>
      <vt:lpstr>2025-NOV</vt:lpstr>
      <vt:lpstr>2025-DEZ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Joselito De Oliveira Ramos</dc:creator>
  <cp:lastModifiedBy>Ingrid Albuquerque  Fernandes Costa Gomes</cp:lastModifiedBy>
  <cp:lastPrinted>2025-02-17T13:42:07Z</cp:lastPrinted>
  <dcterms:created xsi:type="dcterms:W3CDTF">2024-11-26T14:16:21Z</dcterms:created>
  <dcterms:modified xsi:type="dcterms:W3CDTF">2026-02-04T12:37:56Z</dcterms:modified>
</cp:coreProperties>
</file>